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PEDIDOS\ELVA\"/>
    </mc:Choice>
  </mc:AlternateContent>
  <bookViews>
    <workbookView xWindow="0" yWindow="0" windowWidth="23016" windowHeight="10584" activeTab="1"/>
  </bookViews>
  <sheets>
    <sheet name="1. INDICADORES ECONÓMICOS" sheetId="160" r:id="rId1"/>
    <sheet name="C 1 - C 2 - C 3" sheetId="5" r:id="rId2"/>
    <sheet name="2. POBLACION Y ..." sheetId="161" r:id="rId3"/>
    <sheet name="C-4" sheetId="6" r:id="rId4"/>
    <sheet name="C 5" sheetId="7" r:id="rId5"/>
    <sheet name="C -6" sheetId="8" r:id="rId6"/>
    <sheet name="C 7" sheetId="9" r:id="rId7"/>
    <sheet name="C 8" sheetId="10" r:id="rId8"/>
    <sheet name="C 9" sheetId="11" r:id="rId9"/>
    <sheet name="C 10" sheetId="12" r:id="rId10"/>
    <sheet name="C 11" sheetId="13" r:id="rId11"/>
    <sheet name="C 12" sheetId="14" r:id="rId12"/>
    <sheet name="C 13" sheetId="15" r:id="rId13"/>
    <sheet name="C 14" sheetId="117" r:id="rId14"/>
    <sheet name="C 15" sheetId="118" r:id="rId15"/>
    <sheet name="C 16" sheetId="119" r:id="rId16"/>
    <sheet name="C 17" sheetId="120" r:id="rId17"/>
    <sheet name="C 18" sheetId="121" r:id="rId18"/>
    <sheet name="C 19" sheetId="122" r:id="rId19"/>
    <sheet name="C 20" sheetId="123" r:id="rId20"/>
    <sheet name="C 21" sheetId="124" r:id="rId21"/>
    <sheet name="C 22" sheetId="125" r:id="rId22"/>
    <sheet name="C 23" sheetId="126" r:id="rId23"/>
    <sheet name="C 24" sheetId="127" r:id="rId24"/>
    <sheet name="C 25" sheetId="128" r:id="rId25"/>
    <sheet name="C 26" sheetId="129" r:id="rId26"/>
    <sheet name="C 27" sheetId="130" r:id="rId27"/>
    <sheet name="C 28" sheetId="131" r:id="rId28"/>
    <sheet name="C 29" sheetId="132" r:id="rId29"/>
    <sheet name="C 30" sheetId="133" r:id="rId30"/>
    <sheet name="C 31" sheetId="134" r:id="rId31"/>
    <sheet name="C 32" sheetId="135" r:id="rId32"/>
    <sheet name="C 33" sheetId="136" r:id="rId33"/>
    <sheet name="C 34" sheetId="137" r:id="rId34"/>
    <sheet name="C 35" sheetId="138" r:id="rId35"/>
    <sheet name="C 36" sheetId="139" r:id="rId36"/>
    <sheet name="C 37" sheetId="140" r:id="rId37"/>
    <sheet name="C 38" sheetId="141" r:id="rId38"/>
    <sheet name="C 39" sheetId="142" r:id="rId39"/>
    <sheet name="C 40" sheetId="143" r:id="rId40"/>
    <sheet name="C 41" sheetId="144" r:id="rId41"/>
    <sheet name="C 42" sheetId="145" r:id="rId42"/>
    <sheet name="C 43" sheetId="146" r:id="rId43"/>
    <sheet name="C 44" sheetId="147" r:id="rId44"/>
    <sheet name="C 45" sheetId="148" r:id="rId45"/>
    <sheet name="C 46" sheetId="149" r:id="rId46"/>
    <sheet name="C 47" sheetId="150" r:id="rId47"/>
    <sheet name="C 48" sheetId="151" r:id="rId48"/>
    <sheet name="C 49" sheetId="152" r:id="rId49"/>
    <sheet name="C-50" sheetId="16" r:id="rId50"/>
    <sheet name="C-51" sheetId="17" r:id="rId51"/>
    <sheet name="C-52" sheetId="18" r:id="rId52"/>
    <sheet name="C-53" sheetId="19" r:id="rId53"/>
    <sheet name="C-54" sheetId="20" r:id="rId54"/>
    <sheet name="C-55" sheetId="21" r:id="rId55"/>
    <sheet name="C-56" sheetId="22" r:id="rId56"/>
    <sheet name="C-57" sheetId="23" r:id="rId57"/>
    <sheet name="C-58" sheetId="24" r:id="rId58"/>
    <sheet name="C-59" sheetId="25" r:id="rId59"/>
    <sheet name="C-60" sheetId="26" r:id="rId60"/>
    <sheet name="C-61" sheetId="27" r:id="rId61"/>
    <sheet name="C-62" sheetId="28" r:id="rId62"/>
    <sheet name="C-63" sheetId="29" r:id="rId63"/>
    <sheet name="C-64" sheetId="30" r:id="rId64"/>
    <sheet name="C-65" sheetId="31" r:id="rId65"/>
    <sheet name="C-66" sheetId="32" r:id="rId66"/>
    <sheet name="C-67" sheetId="33" r:id="rId67"/>
    <sheet name="C-68" sheetId="34" r:id="rId68"/>
    <sheet name="C-69" sheetId="35" r:id="rId69"/>
    <sheet name="C-70" sheetId="36" r:id="rId70"/>
    <sheet name="C-71" sheetId="37" r:id="rId71"/>
    <sheet name="C-72" sheetId="38" r:id="rId72"/>
    <sheet name="C-73" sheetId="39" r:id="rId73"/>
    <sheet name="C-74" sheetId="40" r:id="rId74"/>
    <sheet name="C-75" sheetId="41" r:id="rId75"/>
    <sheet name="C-76" sheetId="42" r:id="rId76"/>
    <sheet name="C-77" sheetId="43" r:id="rId77"/>
    <sheet name="C-78" sheetId="44" r:id="rId78"/>
    <sheet name="C-79" sheetId="45" r:id="rId79"/>
    <sheet name="C-80" sheetId="46" r:id="rId80"/>
    <sheet name="C-81" sheetId="47" r:id="rId81"/>
    <sheet name="C-82" sheetId="48" r:id="rId82"/>
    <sheet name="C-83" sheetId="49" r:id="rId83"/>
    <sheet name="C-84" sheetId="50" r:id="rId84"/>
    <sheet name="C-85" sheetId="51" r:id="rId85"/>
    <sheet name="3. BENEFICIO DE ..." sheetId="162" r:id="rId86"/>
    <sheet name="C 86-C87" sheetId="52" r:id="rId87"/>
    <sheet name="C-88" sheetId="53" r:id="rId88"/>
    <sheet name="C-89" sheetId="54" r:id="rId89"/>
    <sheet name="C 90" sheetId="55" r:id="rId90"/>
    <sheet name="C 91 - 99" sheetId="56" r:id="rId91"/>
    <sheet name="4. ABASTECIMIENTO Y ..." sheetId="163" r:id="rId92"/>
    <sheet name="C 100 - 101" sheetId="58" r:id="rId93"/>
    <sheet name="C 102 - 103" sheetId="59" r:id="rId94"/>
    <sheet name="C 104-105" sheetId="62" r:id="rId95"/>
    <sheet name="C 106 - 107" sheetId="116" r:id="rId96"/>
    <sheet name="C 108 - 109 " sheetId="66" r:id="rId97"/>
    <sheet name="5. PRECIOS AL..." sheetId="164" r:id="rId98"/>
    <sheet name="C 110 _ 111" sheetId="69" r:id="rId99"/>
    <sheet name="C-112" sheetId="73" r:id="rId100"/>
    <sheet name="C-113" sheetId="74" r:id="rId101"/>
    <sheet name="C-114" sheetId="75" r:id="rId102"/>
    <sheet name="C-115" sheetId="76" r:id="rId103"/>
    <sheet name="C-116" sheetId="77" r:id="rId104"/>
    <sheet name="C-117" sheetId="78" r:id="rId105"/>
    <sheet name="C-118" sheetId="79" r:id="rId106"/>
    <sheet name="C-119" sheetId="80" r:id="rId107"/>
    <sheet name="C-120" sheetId="81" r:id="rId108"/>
    <sheet name="C-121" sheetId="82" r:id="rId109"/>
    <sheet name="C_122" sheetId="83" r:id="rId110"/>
    <sheet name="C-123" sheetId="84" r:id="rId111"/>
    <sheet name="C-124" sheetId="85" r:id="rId112"/>
    <sheet name="6. ESTADÍSTICA AVÍCOLA" sheetId="165" r:id="rId113"/>
    <sheet name="C-125" sheetId="86" r:id="rId114"/>
    <sheet name="C-126" sheetId="87" r:id="rId115"/>
    <sheet name="C 127 - 128" sheetId="91" r:id="rId116"/>
    <sheet name="C 129 - 130" sheetId="92" r:id="rId117"/>
    <sheet name="C 131 - 132" sheetId="93" r:id="rId118"/>
    <sheet name="C 133 - 134" sheetId="94" r:id="rId119"/>
    <sheet name="C 135 " sheetId="95" r:id="rId120"/>
    <sheet name="C-136-137" sheetId="96" r:id="rId121"/>
    <sheet name="C 138 - 139" sheetId="97" r:id="rId122"/>
    <sheet name="C 140 - 141 " sheetId="106" r:id="rId123"/>
    <sheet name="C 142 - C 143" sheetId="107" r:id="rId124"/>
    <sheet name="C 144" sheetId="110" r:id="rId125"/>
    <sheet name="C 145" sheetId="111" r:id="rId126"/>
    <sheet name="C 146" sheetId="112" r:id="rId127"/>
    <sheet name="C-147" sheetId="153" r:id="rId128"/>
    <sheet name="C-148" sheetId="154" r:id="rId129"/>
    <sheet name="C-149" sheetId="155" r:id="rId130"/>
    <sheet name="C-150" sheetId="156" r:id="rId131"/>
    <sheet name="C-151" sheetId="157" r:id="rId132"/>
    <sheet name="C-152" sheetId="158" r:id="rId133"/>
    <sheet name="C-153" sheetId="159" r:id="rId134"/>
    <sheet name="C 154" sheetId="113" r:id="rId135"/>
  </sheets>
  <externalReferences>
    <externalReference r:id="rId136"/>
    <externalReference r:id="rId137"/>
    <externalReference r:id="rId138"/>
    <externalReference r:id="rId139"/>
  </externalReferences>
  <definedNames>
    <definedName name="\c">#REF!</definedName>
    <definedName name="\x" localSheetId="4">'C 5'!#REF!</definedName>
    <definedName name="\x">#REF!</definedName>
    <definedName name="_Regression_Int" localSheetId="92" hidden="1">1</definedName>
    <definedName name="_Regression_Int" localSheetId="93" hidden="1">1</definedName>
    <definedName name="_Regression_Int" localSheetId="94" hidden="1">1</definedName>
    <definedName name="_Regression_Int" localSheetId="95" hidden="1">1</definedName>
    <definedName name="_Regression_Int" localSheetId="96" hidden="1">1</definedName>
    <definedName name="_Regression_Int" localSheetId="4" hidden="1">1</definedName>
    <definedName name="_Regression_Int" localSheetId="89" hidden="1">1</definedName>
    <definedName name="_Regression_Int" localSheetId="87" hidden="1">1</definedName>
    <definedName name="_Regression_Int" localSheetId="88" hidden="1">1</definedName>
    <definedName name="A" localSheetId="4">'C 5'!$W$20:$DB$20</definedName>
    <definedName name="A">#REF!</definedName>
    <definedName name="A_IMPRESION_IM" localSheetId="90">'C 91 - 99'!#REF!</definedName>
    <definedName name="A_IMPRESION_IM">#REF!</definedName>
    <definedName name="A_impresión_IM" localSheetId="92">'C 100 - 101'!$A$1:$K$52</definedName>
    <definedName name="A_impresión_IM" localSheetId="93">'C 102 - 103'!$A$1:$I$45</definedName>
    <definedName name="A_impresión_IM" localSheetId="94">'C 104-105'!$A$1:$K$53</definedName>
    <definedName name="A_impresión_IM" localSheetId="95">'C 106 - 107'!$A$1:$H$45</definedName>
    <definedName name="A_impresión_IM" localSheetId="96">'C 108 - 109 '!#REF!</definedName>
    <definedName name="A_IMPRESIÓN_IM" localSheetId="124">[1]CYPPOLLO!#REF!</definedName>
    <definedName name="A_IMPRESIÓN_IM" localSheetId="125">[1]CYPPOLLO!#REF!</definedName>
    <definedName name="A_IMPRESIÓN_IM" localSheetId="126">[1]CYPPOLLO!#REF!</definedName>
    <definedName name="A_impresión_IM" localSheetId="86">#REF!</definedName>
    <definedName name="A_impresión_IM" localSheetId="89">'C 90'!$A$1:$D$44</definedName>
    <definedName name="A_IMPRESIÓN_IM" localSheetId="90">'C 91 - 99'!$A$3:$DH$40</definedName>
    <definedName name="A_IMPRESIÓN_IM" localSheetId="114">[1]CYPPOLLO!#REF!</definedName>
    <definedName name="A_impresión_IM" localSheetId="3">#REF!</definedName>
    <definedName name="A_impresión_IM" localSheetId="87">'C-88'!$A$1:$D$44</definedName>
    <definedName name="A_impresión_IM" localSheetId="88">'C-89'!$A$1:$D$44</definedName>
    <definedName name="A_impresión_IM">#REF!</definedName>
    <definedName name="_xlnm.Print_Area" localSheetId="1">'C 1 - C 2 - C 3'!$A$2:$X$79</definedName>
    <definedName name="_xlnm.Print_Area" localSheetId="9">'C 10'!$A$1:$F$39</definedName>
    <definedName name="_xlnm.Print_Area" localSheetId="92">'C 100 - 101'!$A$2:$K$50</definedName>
    <definedName name="_xlnm.Print_Area" localSheetId="93">'C 102 - 103'!$A$3:$I$46</definedName>
    <definedName name="_xlnm.Print_Area" localSheetId="94">'C 104-105'!$A$2:$K$50</definedName>
    <definedName name="_xlnm.Print_Area" localSheetId="95">'C 106 - 107'!$A$3:$I$46</definedName>
    <definedName name="_xlnm.Print_Area" localSheetId="96">'C 108 - 109 '!$A$3:$O$53</definedName>
    <definedName name="_xlnm.Print_Area" localSheetId="10">'C 11'!$A$2:$F$39</definedName>
    <definedName name="_xlnm.Print_Area" localSheetId="98">'C 110 _ 111'!$A$1:$M$52</definedName>
    <definedName name="_xlnm.Print_Area" localSheetId="11">'C 12'!$A$1:$F$39</definedName>
    <definedName name="_xlnm.Print_Area" localSheetId="115">'C 127 - 128'!$A$2:$V$42</definedName>
    <definedName name="_xlnm.Print_Area" localSheetId="116">'C 129 - 130'!$A$2:$V$42</definedName>
    <definedName name="_xlnm.Print_Area" localSheetId="12">'C 13'!$A$1:$O$32</definedName>
    <definedName name="_xlnm.Print_Area" localSheetId="117">'C 131 - 132'!$A$2:$V$42</definedName>
    <definedName name="_xlnm.Print_Area" localSheetId="118">'C 133 - 134'!$A$2:$V$42</definedName>
    <definedName name="_xlnm.Print_Area" localSheetId="119">'C 135 '!$A$2:$V$21</definedName>
    <definedName name="_xlnm.Print_Area" localSheetId="13">'C 14'!$A$2:$R$34</definedName>
    <definedName name="_xlnm.Print_Area" localSheetId="122">'C 140 - 141 '!$A$1:$V$42</definedName>
    <definedName name="_xlnm.Print_Area" localSheetId="123">'C 142 - C 143'!$A$2:$V$42</definedName>
    <definedName name="_xlnm.Print_Area" localSheetId="124">'C 144'!$A$2:$N$42</definedName>
    <definedName name="_xlnm.Print_Area" localSheetId="125">'C 145'!$A$2:$N$42</definedName>
    <definedName name="_xlnm.Print_Area" localSheetId="126">'C 146'!$A$2:$N$42</definedName>
    <definedName name="_xlnm.Print_Area" localSheetId="14">'C 15'!$A$1:$R$34</definedName>
    <definedName name="_xlnm.Print_Area" localSheetId="134">'C 154'!$A$2:$O$47</definedName>
    <definedName name="_xlnm.Print_Area" localSheetId="15">'C 16'!$A$1:$R$34</definedName>
    <definedName name="_xlnm.Print_Area" localSheetId="16">'C 17'!$A$2:$R$34</definedName>
    <definedName name="_xlnm.Print_Area" localSheetId="17">'C 18'!$A$2:$R$34</definedName>
    <definedName name="_xlnm.Print_Area" localSheetId="18">'C 19'!$A$2:$R$34</definedName>
    <definedName name="_xlnm.Print_Area" localSheetId="19">'C 20'!$A$1:$R$34</definedName>
    <definedName name="_xlnm.Print_Area" localSheetId="20">'C 21'!$A$2:$R$34</definedName>
    <definedName name="_xlnm.Print_Area" localSheetId="21">'C 22'!$A$1:$R$34</definedName>
    <definedName name="_xlnm.Print_Area" localSheetId="22">'C 23'!$A$2:$R$34</definedName>
    <definedName name="_xlnm.Print_Area" localSheetId="23">'C 24'!$A$1:$R$34</definedName>
    <definedName name="_xlnm.Print_Area" localSheetId="24">'C 25'!$A$1:$R$34</definedName>
    <definedName name="_xlnm.Print_Area" localSheetId="25">'C 26'!$A$1:$R$34</definedName>
    <definedName name="_xlnm.Print_Area" localSheetId="26">'C 27'!$A$1:$R$34</definedName>
    <definedName name="_xlnm.Print_Area" localSheetId="27">'C 28'!$A$1:$R$34</definedName>
    <definedName name="_xlnm.Print_Area" localSheetId="28">'C 29'!$A$1:$R$34</definedName>
    <definedName name="_xlnm.Print_Area" localSheetId="29">'C 30'!$A$1:$R$34</definedName>
    <definedName name="_xlnm.Print_Area" localSheetId="30">'C 31'!$A$1:$R$34</definedName>
    <definedName name="_xlnm.Print_Area" localSheetId="31">'C 32'!$A$1:$R$34</definedName>
    <definedName name="_xlnm.Print_Area" localSheetId="32">'C 33'!$A$1:$R$34</definedName>
    <definedName name="_xlnm.Print_Area" localSheetId="33">'C 34'!$A$1:$R$34</definedName>
    <definedName name="_xlnm.Print_Area" localSheetId="34">'C 35'!$A$1:$R$34</definedName>
    <definedName name="_xlnm.Print_Area" localSheetId="35">'C 36'!$A$1:$R$34</definedName>
    <definedName name="_xlnm.Print_Area" localSheetId="36">'C 37'!$A$1:$R$34</definedName>
    <definedName name="_xlnm.Print_Area" localSheetId="37">'C 38'!$A$1:$R$34</definedName>
    <definedName name="_xlnm.Print_Area" localSheetId="38">'C 39'!$A$1:$R$34</definedName>
    <definedName name="_xlnm.Print_Area" localSheetId="39">'C 40'!$A$1:$R$34</definedName>
    <definedName name="_xlnm.Print_Area" localSheetId="40">'C 41'!$A$1:$R$34</definedName>
    <definedName name="_xlnm.Print_Area" localSheetId="41">'C 42'!$A$1:$R$34</definedName>
    <definedName name="_xlnm.Print_Area" localSheetId="42">'C 43'!$A$1:$R$34</definedName>
    <definedName name="_xlnm.Print_Area" localSheetId="43">'C 44'!$A$1:$R$34</definedName>
    <definedName name="_xlnm.Print_Area" localSheetId="44">'C 45'!$A$2:$R$34</definedName>
    <definedName name="_xlnm.Print_Area" localSheetId="45">'C 46'!$A$1:$R$34</definedName>
    <definedName name="_xlnm.Print_Area" localSheetId="46">'C 47'!$A$2:$R$34</definedName>
    <definedName name="_xlnm.Print_Area" localSheetId="47">'C 48'!$A$2:$R$34</definedName>
    <definedName name="_xlnm.Print_Area" localSheetId="48">'C 49'!$A$1:$R$34</definedName>
    <definedName name="_xlnm.Print_Area" localSheetId="4">'C 5'!$A$1:$W$65</definedName>
    <definedName name="_xlnm.Print_Area" localSheetId="5">'C -6'!$A$1:$O$65</definedName>
    <definedName name="_xlnm.Print_Area" localSheetId="6">'C 7'!$A$2:$H$39</definedName>
    <definedName name="_xlnm.Print_Area" localSheetId="7">'C 8'!$A$2:$H$39</definedName>
    <definedName name="_xlnm.Print_Area" localSheetId="86">'C 86-C87'!$A$4:$K$46</definedName>
    <definedName name="_xlnm.Print_Area" localSheetId="8">'C 9'!$A$1:$H$39</definedName>
    <definedName name="_xlnm.Print_Area" localSheetId="89">'C 90'!$A$3:$G$41</definedName>
    <definedName name="_xlnm.Print_Area" localSheetId="90">'C 91 - 99'!$A$2:$DV$39</definedName>
    <definedName name="_xlnm.Print_Area" localSheetId="109">C_122!$A$1:$N$37</definedName>
    <definedName name="_xlnm.Print_Area" localSheetId="99">'C-112'!$A$1:$M$39</definedName>
    <definedName name="_xlnm.Print_Area" localSheetId="100">'C-113'!$A$1:$N$37</definedName>
    <definedName name="_xlnm.Print_Area" localSheetId="101">'C-114'!#REF!</definedName>
    <definedName name="_xlnm.Print_Area" localSheetId="102">'C-115'!$A$1:$N$37</definedName>
    <definedName name="_xlnm.Print_Area" localSheetId="103">'C-116'!#REF!</definedName>
    <definedName name="_xlnm.Print_Area" localSheetId="104">'C-117'!#REF!</definedName>
    <definedName name="_xlnm.Print_Area" localSheetId="105">'C-118'!#REF!</definedName>
    <definedName name="_xlnm.Print_Area" localSheetId="106">'C-119'!#REF!</definedName>
    <definedName name="_xlnm.Print_Area" localSheetId="107">'C-120'!#REF!</definedName>
    <definedName name="_xlnm.Print_Area" localSheetId="108">'C-121'!$A$1:$N$37</definedName>
    <definedName name="_xlnm.Print_Area" localSheetId="110">'C-123'!$A$1:$N$37</definedName>
    <definedName name="_xlnm.Print_Area" localSheetId="111">'C-124'!$A$1:$N$37</definedName>
    <definedName name="_xlnm.Print_Area" localSheetId="113">'C-125'!$A$2:$N$57</definedName>
    <definedName name="_xlnm.Print_Area" localSheetId="114">'C-126'!$A$3:$S$52</definedName>
    <definedName name="_xlnm.Print_Area" localSheetId="120">'C-136-137'!$A$2:$V$42</definedName>
    <definedName name="_xlnm.Print_Area" localSheetId="127">'C-147'!$A$2:$R$35</definedName>
    <definedName name="_xlnm.Print_Area" localSheetId="128">'C-148'!$A$2:$R$35</definedName>
    <definedName name="_xlnm.Print_Area" localSheetId="129">'C-149'!$A$2:$R$35</definedName>
    <definedName name="_xlnm.Print_Area" localSheetId="130">'C-150'!$A$2:$P$35</definedName>
    <definedName name="_xlnm.Print_Area" localSheetId="131">'C-151'!$A$1:$P$35</definedName>
    <definedName name="_xlnm.Print_Area" localSheetId="132">'C-152'!$A$2:$R$35</definedName>
    <definedName name="_xlnm.Print_Area" localSheetId="133">'C-153'!$A$2:$R$35</definedName>
    <definedName name="_xlnm.Print_Area" localSheetId="3">'C-4'!$A$2:$I$39</definedName>
    <definedName name="_xlnm.Print_Area" localSheetId="49">'C-50'!$A$4:$N$40</definedName>
    <definedName name="_xlnm.Print_Area" localSheetId="50">'C-51'!$A$4:$N$40</definedName>
    <definedName name="_xlnm.Print_Area" localSheetId="51">'C-52'!$A$4:$N$40</definedName>
    <definedName name="_xlnm.Print_Area" localSheetId="52">'C-53'!$A$4:$N$40</definedName>
    <definedName name="_xlnm.Print_Area" localSheetId="53">'C-54'!$A$4:$N$40</definedName>
    <definedName name="_xlnm.Print_Area" localSheetId="54">'C-55'!$A$4:$N$40</definedName>
    <definedName name="_xlnm.Print_Area" localSheetId="55">'C-56'!$A$4:$N$40</definedName>
    <definedName name="_xlnm.Print_Area" localSheetId="56">'C-57'!$A$4:$N$40</definedName>
    <definedName name="_xlnm.Print_Area" localSheetId="57">'C-58'!$A$4:$N$40</definedName>
    <definedName name="_xlnm.Print_Area" localSheetId="58">'C-59'!$A$1:$N$40</definedName>
    <definedName name="_xlnm.Print_Area" localSheetId="59">'C-60'!$A$4:$N$40</definedName>
    <definedName name="_xlnm.Print_Area" localSheetId="60">'C-61'!$A$4:$N$40</definedName>
    <definedName name="_xlnm.Print_Area" localSheetId="61">'C-62'!$A$4:$N$40</definedName>
    <definedName name="_xlnm.Print_Area" localSheetId="62">'C-63'!$A$4:$N$40</definedName>
    <definedName name="_xlnm.Print_Area" localSheetId="63">'C-64'!$A$4:$N$40</definedName>
    <definedName name="_xlnm.Print_Area" localSheetId="64">'C-65'!$A$4:$N$40</definedName>
    <definedName name="_xlnm.Print_Area" localSheetId="65">'C-66'!$A$4:$N$40</definedName>
    <definedName name="_xlnm.Print_Area" localSheetId="66">'C-67'!$A$1:$N$40</definedName>
    <definedName name="_xlnm.Print_Area" localSheetId="67">'C-68'!$A$4:$N$40</definedName>
    <definedName name="_xlnm.Print_Area" localSheetId="68">'C-69'!$A$4:$N$40</definedName>
    <definedName name="_xlnm.Print_Area" localSheetId="69">'C-70'!$A$4:$N$40</definedName>
    <definedName name="_xlnm.Print_Area" localSheetId="70">'C-71'!$A$4:$N$40</definedName>
    <definedName name="_xlnm.Print_Area" localSheetId="71">'C-72'!$A$4:$N$40</definedName>
    <definedName name="_xlnm.Print_Area" localSheetId="72">'C-73'!$A$4:$N$40</definedName>
    <definedName name="_xlnm.Print_Area" localSheetId="73">'C-74'!$A$4:$N$40</definedName>
    <definedName name="_xlnm.Print_Area" localSheetId="74">'C-75'!$A$4:$N$40</definedName>
    <definedName name="_xlnm.Print_Area" localSheetId="75">'C-76'!$A$4:$N$40</definedName>
    <definedName name="_xlnm.Print_Area" localSheetId="76">'C-77'!$A$4:$N$41</definedName>
    <definedName name="_xlnm.Print_Area" localSheetId="77">'C-78'!$A$4:$N$40</definedName>
    <definedName name="_xlnm.Print_Area" localSheetId="78">'C-79'!$A$4:$N$40</definedName>
    <definedName name="_xlnm.Print_Area" localSheetId="79">'C-80'!$A$4:$N$40</definedName>
    <definedName name="_xlnm.Print_Area" localSheetId="80">'C-81'!$A$4:$N$40</definedName>
    <definedName name="_xlnm.Print_Area" localSheetId="81">'C-82'!$A$4:$N$40</definedName>
    <definedName name="_xlnm.Print_Area" localSheetId="82">'C-83'!$A$4:$N$40</definedName>
    <definedName name="_xlnm.Print_Area" localSheetId="83">'C-84'!$A$4:$N$40</definedName>
    <definedName name="_xlnm.Print_Area" localSheetId="84">'C-85'!$A$4:$N$40</definedName>
    <definedName name="_xlnm.Print_Area" localSheetId="87">'C-88'!$A$3:$G$41</definedName>
    <definedName name="_xlnm.Print_Area" localSheetId="88">'C-89'!$A$3:$G$41</definedName>
    <definedName name="_xlnm.Print_Area">#REF!</definedName>
  </definedNames>
  <calcPr calcId="152511"/>
  <webPublishing allowPng="1" targetScreenSize="1024x768" codePage="10000"/>
</workbook>
</file>

<file path=xl/calcChain.xml><?xml version="1.0" encoding="utf-8"?>
<calcChain xmlns="http://schemas.openxmlformats.org/spreadsheetml/2006/main">
  <c r="N49" i="86" l="1"/>
  <c r="N17" i="86"/>
  <c r="K46" i="62" l="1"/>
  <c r="J46" i="62"/>
  <c r="I46" i="62"/>
  <c r="H46" i="62"/>
  <c r="G46" i="62"/>
  <c r="F46" i="62"/>
  <c r="E46" i="62"/>
  <c r="D46" i="62"/>
  <c r="K45" i="62"/>
  <c r="J45" i="62"/>
  <c r="I45" i="62"/>
  <c r="H45" i="62"/>
  <c r="G45" i="62"/>
  <c r="F45" i="62"/>
  <c r="E45" i="62"/>
  <c r="D45" i="62"/>
  <c r="K44" i="62"/>
  <c r="J44" i="62"/>
  <c r="I44" i="62"/>
  <c r="H44" i="62"/>
  <c r="G44" i="62"/>
  <c r="F44" i="62"/>
  <c r="E44" i="62"/>
  <c r="D44" i="62"/>
  <c r="K43" i="62"/>
  <c r="J43" i="62"/>
  <c r="I43" i="62"/>
  <c r="H43" i="62"/>
  <c r="G43" i="62"/>
  <c r="F43" i="62"/>
  <c r="E43" i="62"/>
  <c r="D43" i="62"/>
  <c r="K42" i="62"/>
  <c r="J42" i="62"/>
  <c r="I42" i="62"/>
  <c r="H42" i="62"/>
  <c r="G42" i="62"/>
  <c r="F42" i="62"/>
  <c r="E42" i="62"/>
  <c r="D42" i="62"/>
  <c r="K41" i="62"/>
  <c r="J41" i="62"/>
  <c r="I41" i="62"/>
  <c r="H41" i="62"/>
  <c r="G41" i="62"/>
  <c r="F41" i="62"/>
  <c r="E41" i="62"/>
  <c r="D41" i="62"/>
  <c r="K40" i="62"/>
  <c r="J40" i="62"/>
  <c r="I40" i="62"/>
  <c r="H40" i="62"/>
  <c r="G40" i="62"/>
  <c r="F40" i="62"/>
  <c r="E40" i="62"/>
  <c r="D40" i="62"/>
  <c r="K39" i="62"/>
  <c r="J39" i="62"/>
  <c r="I39" i="62"/>
  <c r="H39" i="62"/>
  <c r="G39" i="62"/>
  <c r="F39" i="62"/>
  <c r="E39" i="62"/>
  <c r="D39" i="62"/>
  <c r="K38" i="62"/>
  <c r="J38" i="62"/>
  <c r="I38" i="62"/>
  <c r="H38" i="62"/>
  <c r="G38" i="62"/>
  <c r="F38" i="62"/>
  <c r="E38" i="62"/>
  <c r="D38" i="62"/>
  <c r="K37" i="62"/>
  <c r="J37" i="62"/>
  <c r="I37" i="62"/>
  <c r="H37" i="62"/>
  <c r="G37" i="62"/>
  <c r="F37" i="62"/>
  <c r="E37" i="62"/>
  <c r="D37" i="62"/>
  <c r="K36" i="62"/>
  <c r="J36" i="62"/>
  <c r="I36" i="62"/>
  <c r="H36" i="62"/>
  <c r="G36" i="62"/>
  <c r="F36" i="62"/>
  <c r="E36" i="62"/>
  <c r="D36" i="62"/>
  <c r="K35" i="62"/>
  <c r="J35" i="62"/>
  <c r="I35" i="62"/>
  <c r="H35" i="62"/>
  <c r="G35" i="62"/>
  <c r="F35" i="62"/>
  <c r="E35" i="62"/>
  <c r="D35" i="62"/>
  <c r="K34" i="62"/>
  <c r="J34" i="62"/>
  <c r="I34" i="62"/>
  <c r="H34" i="62"/>
  <c r="G34" i="62"/>
  <c r="F34" i="62"/>
  <c r="E34" i="62"/>
  <c r="D34" i="62"/>
  <c r="K33" i="62"/>
  <c r="J33" i="62"/>
  <c r="I33" i="62"/>
  <c r="H33" i="62"/>
  <c r="G33" i="62"/>
  <c r="F33" i="62"/>
  <c r="E33" i="62"/>
  <c r="D33" i="62"/>
  <c r="R6" i="158" l="1"/>
  <c r="O6" i="157"/>
  <c r="P6" i="157"/>
  <c r="Q6" i="155"/>
  <c r="Q6" i="154"/>
  <c r="R6" i="153"/>
  <c r="C16" i="110" l="1"/>
  <c r="D16" i="110"/>
  <c r="E16" i="110"/>
  <c r="F16" i="110"/>
  <c r="G16" i="110"/>
  <c r="H16" i="110"/>
  <c r="I16" i="110"/>
  <c r="J16" i="110"/>
  <c r="K16" i="110"/>
  <c r="L16" i="110"/>
  <c r="M16" i="110"/>
  <c r="N16" i="110"/>
  <c r="N33" i="50" l="1"/>
  <c r="M33" i="50"/>
  <c r="L33" i="50"/>
  <c r="K33" i="50"/>
  <c r="J33" i="50"/>
  <c r="I33" i="50"/>
  <c r="H33" i="50"/>
  <c r="G33" i="50"/>
  <c r="F33" i="50"/>
  <c r="E33" i="50"/>
  <c r="D33" i="50"/>
  <c r="N32" i="50"/>
  <c r="M32" i="50"/>
  <c r="L32" i="50"/>
  <c r="K32" i="50"/>
  <c r="J32" i="50"/>
  <c r="I32" i="50"/>
  <c r="H32" i="50"/>
  <c r="G32" i="50"/>
  <c r="F32" i="50"/>
  <c r="E32" i="50"/>
  <c r="D32" i="50"/>
  <c r="C33" i="50"/>
  <c r="C32" i="50"/>
  <c r="N31" i="50"/>
  <c r="M31" i="50"/>
  <c r="L31" i="50"/>
  <c r="K31" i="50"/>
  <c r="J31" i="50"/>
  <c r="I31" i="50"/>
  <c r="H31" i="50"/>
  <c r="G31" i="50"/>
  <c r="F31" i="50"/>
  <c r="E31" i="50"/>
  <c r="D31" i="50"/>
  <c r="N30" i="50"/>
  <c r="M30" i="50"/>
  <c r="L30" i="50"/>
  <c r="K30" i="50"/>
  <c r="J30" i="50"/>
  <c r="I30" i="50"/>
  <c r="H30" i="50"/>
  <c r="G30" i="50"/>
  <c r="F30" i="50"/>
  <c r="E30" i="50"/>
  <c r="D30" i="50"/>
  <c r="N29" i="50"/>
  <c r="M29" i="50"/>
  <c r="L29" i="50"/>
  <c r="K29" i="50"/>
  <c r="J29" i="50"/>
  <c r="I29" i="50"/>
  <c r="H29" i="50"/>
  <c r="G29" i="50"/>
  <c r="F29" i="50"/>
  <c r="E29" i="50"/>
  <c r="D29" i="50"/>
  <c r="N28" i="50"/>
  <c r="M28" i="50"/>
  <c r="L28" i="50"/>
  <c r="K28" i="50"/>
  <c r="J28" i="50"/>
  <c r="I28" i="50"/>
  <c r="H28" i="50"/>
  <c r="G28" i="50"/>
  <c r="F28" i="50"/>
  <c r="E28" i="50"/>
  <c r="D28" i="50"/>
  <c r="N26" i="50"/>
  <c r="M26" i="50"/>
  <c r="L26" i="50"/>
  <c r="K26" i="50"/>
  <c r="J26" i="50"/>
  <c r="I26" i="50"/>
  <c r="H26" i="50"/>
  <c r="G26" i="50"/>
  <c r="F26" i="50"/>
  <c r="E26" i="50"/>
  <c r="D26" i="50"/>
  <c r="N25" i="50"/>
  <c r="M25" i="50"/>
  <c r="L25" i="50"/>
  <c r="K25" i="50"/>
  <c r="J25" i="50"/>
  <c r="I25" i="50"/>
  <c r="H25" i="50"/>
  <c r="G25" i="50"/>
  <c r="F25" i="50"/>
  <c r="E25" i="50"/>
  <c r="D25" i="50"/>
  <c r="N24" i="50"/>
  <c r="M24" i="50"/>
  <c r="L24" i="50"/>
  <c r="K24" i="50"/>
  <c r="J24" i="50"/>
  <c r="I24" i="50"/>
  <c r="H24" i="50"/>
  <c r="G24" i="50"/>
  <c r="F24" i="50"/>
  <c r="E24" i="50"/>
  <c r="D24" i="50"/>
  <c r="N23" i="50"/>
  <c r="M23" i="50"/>
  <c r="L23" i="50"/>
  <c r="K23" i="50"/>
  <c r="J23" i="50"/>
  <c r="I23" i="50"/>
  <c r="H23" i="50"/>
  <c r="G23" i="50"/>
  <c r="F23" i="50"/>
  <c r="E23" i="50"/>
  <c r="D23" i="50"/>
  <c r="N22" i="50"/>
  <c r="M22" i="50"/>
  <c r="L22" i="50"/>
  <c r="K22" i="50"/>
  <c r="J22" i="50"/>
  <c r="I22" i="50"/>
  <c r="H22" i="50"/>
  <c r="G22" i="50"/>
  <c r="F22" i="50"/>
  <c r="E22" i="50"/>
  <c r="D22" i="50"/>
  <c r="N21" i="50"/>
  <c r="M21" i="50"/>
  <c r="L21" i="50"/>
  <c r="K21" i="50"/>
  <c r="J21" i="50"/>
  <c r="I21" i="50"/>
  <c r="H21" i="50"/>
  <c r="G21" i="50"/>
  <c r="F21" i="50"/>
  <c r="E21" i="50"/>
  <c r="D21" i="50"/>
  <c r="N20" i="50"/>
  <c r="M20" i="50"/>
  <c r="L20" i="50"/>
  <c r="K20" i="50"/>
  <c r="J20" i="50"/>
  <c r="I20" i="50"/>
  <c r="H20" i="50"/>
  <c r="G20" i="50"/>
  <c r="F20" i="50"/>
  <c r="E20" i="50"/>
  <c r="D20" i="50"/>
  <c r="N19" i="50"/>
  <c r="M19" i="50"/>
  <c r="L19" i="50"/>
  <c r="K19" i="50"/>
  <c r="J19" i="50"/>
  <c r="I19" i="50"/>
  <c r="H19" i="50"/>
  <c r="G19" i="50"/>
  <c r="F19" i="50"/>
  <c r="E19" i="50"/>
  <c r="D19" i="50"/>
  <c r="N18" i="50"/>
  <c r="M18" i="50"/>
  <c r="L18" i="50"/>
  <c r="K18" i="50"/>
  <c r="J18" i="50"/>
  <c r="I18" i="50"/>
  <c r="H18" i="50"/>
  <c r="G18" i="50"/>
  <c r="F18" i="50"/>
  <c r="E18" i="50"/>
  <c r="D18" i="50"/>
  <c r="N17" i="50"/>
  <c r="M17" i="50"/>
  <c r="L17" i="50"/>
  <c r="K17" i="50"/>
  <c r="J17" i="50"/>
  <c r="I17" i="50"/>
  <c r="H17" i="50"/>
  <c r="G17" i="50"/>
  <c r="F17" i="50"/>
  <c r="E17" i="50"/>
  <c r="D17" i="50"/>
  <c r="N15" i="50"/>
  <c r="M15" i="50"/>
  <c r="L15" i="50"/>
  <c r="K15" i="50"/>
  <c r="J15" i="50"/>
  <c r="I15" i="50"/>
  <c r="H15" i="50"/>
  <c r="G15" i="50"/>
  <c r="F15" i="50"/>
  <c r="E15" i="50"/>
  <c r="D15" i="50"/>
  <c r="N14" i="50"/>
  <c r="M14" i="50"/>
  <c r="L14" i="50"/>
  <c r="K14" i="50"/>
  <c r="J14" i="50"/>
  <c r="I14" i="50"/>
  <c r="H14" i="50"/>
  <c r="G14" i="50"/>
  <c r="F14" i="50"/>
  <c r="E14" i="50"/>
  <c r="D14" i="50"/>
  <c r="N13" i="50"/>
  <c r="M13" i="50"/>
  <c r="L13" i="50"/>
  <c r="K13" i="50"/>
  <c r="J13" i="50"/>
  <c r="I13" i="50"/>
  <c r="H13" i="50"/>
  <c r="G13" i="50"/>
  <c r="F13" i="50"/>
  <c r="E13" i="50"/>
  <c r="D13" i="50"/>
  <c r="N12" i="50"/>
  <c r="M12" i="50"/>
  <c r="L12" i="50"/>
  <c r="K12" i="50"/>
  <c r="J12" i="50"/>
  <c r="I12" i="50"/>
  <c r="H12" i="50"/>
  <c r="G12" i="50"/>
  <c r="F12" i="50"/>
  <c r="E12" i="50"/>
  <c r="D12" i="50"/>
  <c r="N11" i="50"/>
  <c r="M11" i="50"/>
  <c r="L11" i="50"/>
  <c r="K11" i="50"/>
  <c r="J11" i="50"/>
  <c r="I11" i="50"/>
  <c r="H11" i="50"/>
  <c r="G11" i="50"/>
  <c r="F11" i="50"/>
  <c r="E11" i="50"/>
  <c r="D11" i="50"/>
  <c r="N10" i="50"/>
  <c r="M10" i="50"/>
  <c r="L10" i="50"/>
  <c r="K10" i="50"/>
  <c r="J10" i="50"/>
  <c r="I10" i="50"/>
  <c r="H10" i="50"/>
  <c r="G10" i="50"/>
  <c r="F10" i="50"/>
  <c r="E10" i="50"/>
  <c r="D10" i="50"/>
  <c r="C31" i="50"/>
  <c r="C30" i="50"/>
  <c r="C29" i="50"/>
  <c r="C28" i="50"/>
  <c r="C26" i="50"/>
  <c r="C25" i="50"/>
  <c r="C24" i="50"/>
  <c r="C23" i="50"/>
  <c r="C22" i="50"/>
  <c r="C21" i="50"/>
  <c r="C20" i="50"/>
  <c r="C19" i="50"/>
  <c r="C18" i="50"/>
  <c r="C17" i="50"/>
  <c r="C15" i="50"/>
  <c r="C14" i="50"/>
  <c r="C13" i="50"/>
  <c r="C12" i="50"/>
  <c r="C11" i="50"/>
  <c r="C10" i="50"/>
  <c r="N33" i="49"/>
  <c r="N33" i="51" s="1"/>
  <c r="M33" i="49"/>
  <c r="M33" i="51" s="1"/>
  <c r="L33" i="49"/>
  <c r="K33" i="49"/>
  <c r="J33" i="49"/>
  <c r="I33" i="49"/>
  <c r="H33" i="49"/>
  <c r="G33" i="49"/>
  <c r="F33" i="49"/>
  <c r="E33" i="49"/>
  <c r="E33" i="51" s="1"/>
  <c r="D33" i="49"/>
  <c r="D33" i="51" s="1"/>
  <c r="N32" i="49"/>
  <c r="M32" i="49"/>
  <c r="M32" i="51" s="1"/>
  <c r="L32" i="49"/>
  <c r="K32" i="49"/>
  <c r="J32" i="49"/>
  <c r="I32" i="49"/>
  <c r="H32" i="49"/>
  <c r="G32" i="49"/>
  <c r="F32" i="49"/>
  <c r="E32" i="49"/>
  <c r="E32" i="51" s="1"/>
  <c r="D32" i="49"/>
  <c r="D32" i="51" s="1"/>
  <c r="N31" i="49"/>
  <c r="M31" i="49"/>
  <c r="L31" i="49"/>
  <c r="K31" i="49"/>
  <c r="J31" i="49"/>
  <c r="I31" i="49"/>
  <c r="H31" i="49"/>
  <c r="G31" i="49"/>
  <c r="F31" i="49"/>
  <c r="E31" i="49"/>
  <c r="D31" i="49"/>
  <c r="N30" i="49"/>
  <c r="M30" i="49"/>
  <c r="L30" i="49"/>
  <c r="K30" i="49"/>
  <c r="J30" i="49"/>
  <c r="I30" i="49"/>
  <c r="H30" i="49"/>
  <c r="G30" i="49"/>
  <c r="F30" i="49"/>
  <c r="E30" i="49"/>
  <c r="D30" i="49"/>
  <c r="N29" i="49"/>
  <c r="M29" i="49"/>
  <c r="L29" i="49"/>
  <c r="K29" i="49"/>
  <c r="J29" i="49"/>
  <c r="I29" i="49"/>
  <c r="H29" i="49"/>
  <c r="G29" i="49"/>
  <c r="G29" i="51" s="1"/>
  <c r="F29" i="49"/>
  <c r="E29" i="49"/>
  <c r="D29" i="49"/>
  <c r="N28" i="49"/>
  <c r="M28" i="49"/>
  <c r="L28" i="49"/>
  <c r="K28" i="49"/>
  <c r="J28" i="49"/>
  <c r="I28" i="49"/>
  <c r="H28" i="49"/>
  <c r="G28" i="49"/>
  <c r="F28" i="49"/>
  <c r="E28" i="49"/>
  <c r="D28" i="49"/>
  <c r="N27" i="49"/>
  <c r="M27" i="49"/>
  <c r="L27" i="49"/>
  <c r="K27" i="49"/>
  <c r="J27" i="49"/>
  <c r="I27" i="49"/>
  <c r="H27" i="49"/>
  <c r="G27" i="49"/>
  <c r="F27" i="49"/>
  <c r="E27" i="49"/>
  <c r="D27" i="49"/>
  <c r="N26" i="49"/>
  <c r="M26" i="49"/>
  <c r="L26" i="49"/>
  <c r="K26" i="49"/>
  <c r="J26" i="49"/>
  <c r="I26" i="49"/>
  <c r="H26" i="49"/>
  <c r="G26" i="49"/>
  <c r="F26" i="49"/>
  <c r="E26" i="49"/>
  <c r="D26" i="49"/>
  <c r="N25" i="49"/>
  <c r="M25" i="49"/>
  <c r="L25" i="49"/>
  <c r="K25" i="49"/>
  <c r="J25" i="49"/>
  <c r="I25" i="49"/>
  <c r="H25" i="49"/>
  <c r="G25" i="49"/>
  <c r="F25" i="49"/>
  <c r="E25" i="49"/>
  <c r="D25" i="49"/>
  <c r="D25" i="51" s="1"/>
  <c r="N24" i="49"/>
  <c r="M24" i="49"/>
  <c r="L24" i="49"/>
  <c r="K24" i="49"/>
  <c r="J24" i="49"/>
  <c r="I24" i="49"/>
  <c r="H24" i="49"/>
  <c r="G24" i="49"/>
  <c r="F24" i="49"/>
  <c r="E24" i="49"/>
  <c r="D24" i="49"/>
  <c r="N23" i="49"/>
  <c r="M23" i="49"/>
  <c r="L23" i="49"/>
  <c r="K23" i="49"/>
  <c r="J23" i="49"/>
  <c r="I23" i="49"/>
  <c r="H23" i="49"/>
  <c r="G23" i="49"/>
  <c r="F23" i="49"/>
  <c r="E23" i="49"/>
  <c r="D23" i="49"/>
  <c r="N22" i="49"/>
  <c r="M22" i="49"/>
  <c r="L22" i="49"/>
  <c r="K22" i="49"/>
  <c r="J22" i="49"/>
  <c r="I22" i="49"/>
  <c r="H22" i="49"/>
  <c r="G22" i="49"/>
  <c r="F22" i="49"/>
  <c r="E22" i="49"/>
  <c r="D22" i="49"/>
  <c r="N21" i="49"/>
  <c r="M21" i="49"/>
  <c r="L21" i="49"/>
  <c r="K21" i="49"/>
  <c r="J21" i="49"/>
  <c r="I21" i="49"/>
  <c r="H21" i="49"/>
  <c r="G21" i="49"/>
  <c r="F21" i="49"/>
  <c r="E21" i="49"/>
  <c r="D21" i="49"/>
  <c r="N20" i="49"/>
  <c r="M20" i="49"/>
  <c r="L20" i="49"/>
  <c r="K20" i="49"/>
  <c r="J20" i="49"/>
  <c r="I20" i="49"/>
  <c r="H20" i="49"/>
  <c r="G20" i="49"/>
  <c r="F20" i="49"/>
  <c r="E20" i="49"/>
  <c r="D20" i="49"/>
  <c r="N19" i="49"/>
  <c r="M19" i="49"/>
  <c r="L19" i="49"/>
  <c r="K19" i="49"/>
  <c r="J19" i="49"/>
  <c r="I19" i="49"/>
  <c r="H19" i="49"/>
  <c r="G19" i="49"/>
  <c r="F19" i="49"/>
  <c r="E19" i="49"/>
  <c r="D19" i="49"/>
  <c r="N18" i="49"/>
  <c r="M18" i="49"/>
  <c r="L18" i="49"/>
  <c r="K18" i="49"/>
  <c r="J18" i="49"/>
  <c r="I18" i="49"/>
  <c r="H18" i="49"/>
  <c r="G18" i="49"/>
  <c r="F18" i="49"/>
  <c r="E18" i="49"/>
  <c r="D18" i="49"/>
  <c r="N17" i="49"/>
  <c r="M17" i="49"/>
  <c r="L17" i="49"/>
  <c r="K17" i="49"/>
  <c r="J17" i="49"/>
  <c r="I17" i="49"/>
  <c r="H17" i="49"/>
  <c r="G17" i="49"/>
  <c r="F17" i="49"/>
  <c r="E17" i="49"/>
  <c r="D17" i="49"/>
  <c r="N16" i="49"/>
  <c r="M16" i="49"/>
  <c r="L16" i="49"/>
  <c r="K16" i="49"/>
  <c r="J16" i="49"/>
  <c r="I16" i="49"/>
  <c r="H16" i="49"/>
  <c r="G16" i="49"/>
  <c r="F16" i="49"/>
  <c r="E16" i="49"/>
  <c r="D16" i="49"/>
  <c r="N15" i="49"/>
  <c r="M15" i="49"/>
  <c r="L15" i="49"/>
  <c r="K15" i="49"/>
  <c r="J15" i="49"/>
  <c r="I15" i="49"/>
  <c r="H15" i="49"/>
  <c r="G15" i="49"/>
  <c r="F15" i="49"/>
  <c r="E15" i="49"/>
  <c r="D15" i="49"/>
  <c r="N14" i="49"/>
  <c r="M14" i="49"/>
  <c r="L14" i="49"/>
  <c r="K14" i="49"/>
  <c r="J14" i="49"/>
  <c r="I14" i="49"/>
  <c r="H14" i="49"/>
  <c r="G14" i="49"/>
  <c r="F14" i="49"/>
  <c r="E14" i="49"/>
  <c r="D14" i="49"/>
  <c r="N13" i="49"/>
  <c r="M13" i="49"/>
  <c r="L13" i="49"/>
  <c r="K13" i="49"/>
  <c r="J13" i="49"/>
  <c r="I13" i="49"/>
  <c r="I13" i="51" s="1"/>
  <c r="H13" i="49"/>
  <c r="G13" i="49"/>
  <c r="F13" i="49"/>
  <c r="E13" i="49"/>
  <c r="E13" i="51" s="1"/>
  <c r="D13" i="49"/>
  <c r="N12" i="49"/>
  <c r="M12" i="49"/>
  <c r="L12" i="49"/>
  <c r="K12" i="49"/>
  <c r="J12" i="49"/>
  <c r="I12" i="49"/>
  <c r="H12" i="49"/>
  <c r="G12" i="49"/>
  <c r="F12" i="49"/>
  <c r="E12" i="49"/>
  <c r="D12" i="49"/>
  <c r="N11" i="49"/>
  <c r="M11" i="49"/>
  <c r="L11" i="49"/>
  <c r="K11" i="49"/>
  <c r="J11" i="49"/>
  <c r="I11" i="49"/>
  <c r="H11" i="49"/>
  <c r="G11" i="49"/>
  <c r="F11" i="49"/>
  <c r="E11" i="49"/>
  <c r="D11" i="49"/>
  <c r="N10" i="49"/>
  <c r="M10" i="49"/>
  <c r="L10" i="49"/>
  <c r="K10" i="49"/>
  <c r="J10" i="49"/>
  <c r="I10" i="49"/>
  <c r="H10" i="49"/>
  <c r="G10" i="49"/>
  <c r="F10" i="49"/>
  <c r="F10" i="51" s="1"/>
  <c r="E10" i="49"/>
  <c r="D10" i="49"/>
  <c r="N9" i="49"/>
  <c r="M9" i="49"/>
  <c r="L9" i="49"/>
  <c r="K9" i="49"/>
  <c r="J9" i="49"/>
  <c r="I9" i="49"/>
  <c r="H9" i="49"/>
  <c r="G9" i="49"/>
  <c r="F9" i="49"/>
  <c r="E9" i="49"/>
  <c r="D9" i="49"/>
  <c r="C33" i="49"/>
  <c r="C32" i="49"/>
  <c r="C31" i="49"/>
  <c r="C30" i="49"/>
  <c r="C29" i="49"/>
  <c r="C28" i="49"/>
  <c r="C27" i="49"/>
  <c r="C26" i="49"/>
  <c r="C25" i="49"/>
  <c r="C24" i="49"/>
  <c r="C23" i="49"/>
  <c r="C22" i="49"/>
  <c r="C21" i="49"/>
  <c r="C20" i="49"/>
  <c r="C19" i="49"/>
  <c r="C18" i="49"/>
  <c r="C17" i="49"/>
  <c r="C16" i="49"/>
  <c r="C15" i="49"/>
  <c r="C14" i="49"/>
  <c r="C13" i="49"/>
  <c r="C12" i="49"/>
  <c r="C11" i="49"/>
  <c r="C10" i="49"/>
  <c r="C9" i="49"/>
  <c r="B8" i="47"/>
  <c r="C30" i="46"/>
  <c r="D30" i="46"/>
  <c r="E30" i="46"/>
  <c r="F30" i="46"/>
  <c r="G30" i="46"/>
  <c r="H30" i="46"/>
  <c r="I30" i="46"/>
  <c r="J30" i="46"/>
  <c r="K30" i="46"/>
  <c r="L30" i="46"/>
  <c r="M30" i="46"/>
  <c r="N30" i="46"/>
  <c r="C31" i="46"/>
  <c r="D31" i="46"/>
  <c r="E31" i="46"/>
  <c r="F31" i="46"/>
  <c r="G31" i="46"/>
  <c r="H31" i="46"/>
  <c r="I31" i="46"/>
  <c r="J31" i="46"/>
  <c r="K31" i="46"/>
  <c r="L31" i="46"/>
  <c r="M31" i="46"/>
  <c r="N31" i="46"/>
  <c r="N31" i="47"/>
  <c r="M31" i="47"/>
  <c r="L31" i="47"/>
  <c r="K31" i="47"/>
  <c r="J31" i="47"/>
  <c r="I31" i="47"/>
  <c r="H31" i="47"/>
  <c r="G31" i="47"/>
  <c r="F31" i="47"/>
  <c r="E31" i="47"/>
  <c r="D31" i="47"/>
  <c r="N30" i="47"/>
  <c r="N30" i="48" s="1"/>
  <c r="M30" i="47"/>
  <c r="L30" i="47"/>
  <c r="K30" i="47"/>
  <c r="J30" i="47"/>
  <c r="I30" i="47"/>
  <c r="H30" i="47"/>
  <c r="G30" i="47"/>
  <c r="F30" i="47"/>
  <c r="F30" i="48" s="1"/>
  <c r="E30" i="47"/>
  <c r="D30" i="47"/>
  <c r="D30" i="48" s="1"/>
  <c r="C31" i="47"/>
  <c r="C30" i="47"/>
  <c r="B27" i="47"/>
  <c r="N33" i="47"/>
  <c r="M33" i="47"/>
  <c r="L33" i="47"/>
  <c r="K33" i="47"/>
  <c r="J33" i="47"/>
  <c r="I33" i="47"/>
  <c r="H33" i="47"/>
  <c r="G33" i="47"/>
  <c r="F33" i="47"/>
  <c r="E33" i="47"/>
  <c r="D33" i="47"/>
  <c r="N32" i="47"/>
  <c r="M32" i="47"/>
  <c r="L32" i="47"/>
  <c r="K32" i="47"/>
  <c r="J32" i="47"/>
  <c r="I32" i="47"/>
  <c r="H32" i="47"/>
  <c r="G32" i="47"/>
  <c r="F32" i="47"/>
  <c r="E32" i="47"/>
  <c r="D32" i="47"/>
  <c r="N29" i="47"/>
  <c r="M29" i="47"/>
  <c r="L29" i="47"/>
  <c r="K29" i="47"/>
  <c r="J29" i="47"/>
  <c r="I29" i="47"/>
  <c r="H29" i="47"/>
  <c r="G29" i="47"/>
  <c r="F29" i="47"/>
  <c r="E29" i="47"/>
  <c r="D29" i="47"/>
  <c r="N28" i="47"/>
  <c r="M28" i="47"/>
  <c r="L28" i="47"/>
  <c r="K28" i="47"/>
  <c r="J28" i="47"/>
  <c r="I28" i="47"/>
  <c r="H28" i="47"/>
  <c r="G28" i="47"/>
  <c r="F28" i="47"/>
  <c r="E28" i="47"/>
  <c r="D28" i="47"/>
  <c r="N26" i="47"/>
  <c r="M26" i="47"/>
  <c r="L26" i="47"/>
  <c r="K26" i="47"/>
  <c r="J26" i="47"/>
  <c r="I26" i="47"/>
  <c r="H26" i="47"/>
  <c r="G26" i="47"/>
  <c r="F26" i="47"/>
  <c r="E26" i="47"/>
  <c r="D26" i="47"/>
  <c r="N25" i="47"/>
  <c r="M25" i="47"/>
  <c r="L25" i="47"/>
  <c r="K25" i="47"/>
  <c r="J25" i="47"/>
  <c r="I25" i="47"/>
  <c r="H25" i="47"/>
  <c r="G25" i="47"/>
  <c r="F25" i="47"/>
  <c r="E25" i="47"/>
  <c r="D25" i="47"/>
  <c r="N24" i="47"/>
  <c r="M24" i="47"/>
  <c r="L24" i="47"/>
  <c r="K24" i="47"/>
  <c r="J24" i="47"/>
  <c r="I24" i="47"/>
  <c r="H24" i="47"/>
  <c r="G24" i="47"/>
  <c r="F24" i="47"/>
  <c r="E24" i="47"/>
  <c r="D24" i="47"/>
  <c r="N23" i="47"/>
  <c r="M23" i="47"/>
  <c r="L23" i="47"/>
  <c r="K23" i="47"/>
  <c r="J23" i="47"/>
  <c r="I23" i="47"/>
  <c r="H23" i="47"/>
  <c r="G23" i="47"/>
  <c r="F23" i="47"/>
  <c r="E23" i="47"/>
  <c r="D23" i="47"/>
  <c r="N22" i="47"/>
  <c r="M22" i="47"/>
  <c r="L22" i="47"/>
  <c r="K22" i="47"/>
  <c r="J22" i="47"/>
  <c r="I22" i="47"/>
  <c r="H22" i="47"/>
  <c r="G22" i="47"/>
  <c r="F22" i="47"/>
  <c r="E22" i="47"/>
  <c r="D22" i="47"/>
  <c r="N19" i="47"/>
  <c r="M19" i="47"/>
  <c r="L19" i="47"/>
  <c r="K19" i="47"/>
  <c r="J19" i="47"/>
  <c r="I19" i="47"/>
  <c r="H19" i="47"/>
  <c r="G19" i="47"/>
  <c r="F19" i="47"/>
  <c r="E19" i="47"/>
  <c r="D19" i="47"/>
  <c r="C33" i="47"/>
  <c r="C32" i="47"/>
  <c r="C29" i="47"/>
  <c r="C28" i="47"/>
  <c r="C26" i="47"/>
  <c r="C25" i="47"/>
  <c r="C24" i="47"/>
  <c r="C23" i="47"/>
  <c r="C22" i="47"/>
  <c r="C19" i="47"/>
  <c r="N37" i="46"/>
  <c r="M37" i="46"/>
  <c r="L37" i="46"/>
  <c r="K37" i="46"/>
  <c r="J37" i="46"/>
  <c r="I37" i="46"/>
  <c r="H37" i="46"/>
  <c r="G37" i="46"/>
  <c r="F37" i="46"/>
  <c r="E37" i="46"/>
  <c r="D37" i="46"/>
  <c r="N36" i="46"/>
  <c r="M36" i="46"/>
  <c r="L36" i="46"/>
  <c r="K36" i="46"/>
  <c r="J36" i="46"/>
  <c r="I36" i="46"/>
  <c r="H36" i="46"/>
  <c r="G36" i="46"/>
  <c r="F36" i="46"/>
  <c r="E36" i="46"/>
  <c r="D36" i="46"/>
  <c r="N35" i="46"/>
  <c r="M35" i="46"/>
  <c r="L35" i="46"/>
  <c r="K35" i="46"/>
  <c r="J35" i="46"/>
  <c r="I35" i="46"/>
  <c r="H35" i="46"/>
  <c r="G35" i="46"/>
  <c r="F35" i="46"/>
  <c r="E35" i="46"/>
  <c r="D35" i="46"/>
  <c r="N34" i="46"/>
  <c r="M34" i="46"/>
  <c r="L34" i="46"/>
  <c r="K34" i="46"/>
  <c r="J34" i="46"/>
  <c r="I34" i="46"/>
  <c r="H34" i="46"/>
  <c r="G34" i="46"/>
  <c r="F34" i="46"/>
  <c r="E34" i="46"/>
  <c r="D34" i="46"/>
  <c r="N33" i="46"/>
  <c r="M33" i="46"/>
  <c r="L33" i="46"/>
  <c r="K33" i="46"/>
  <c r="J33" i="46"/>
  <c r="I33" i="46"/>
  <c r="H33" i="46"/>
  <c r="G33" i="46"/>
  <c r="F33" i="46"/>
  <c r="E33" i="46"/>
  <c r="E33" i="48" s="1"/>
  <c r="D33" i="46"/>
  <c r="N32" i="46"/>
  <c r="M32" i="46"/>
  <c r="L32" i="46"/>
  <c r="K32" i="46"/>
  <c r="J32" i="46"/>
  <c r="I32" i="46"/>
  <c r="H32" i="46"/>
  <c r="G32" i="46"/>
  <c r="F32" i="46"/>
  <c r="E32" i="46"/>
  <c r="E32" i="48" s="1"/>
  <c r="D32" i="46"/>
  <c r="D32" i="48" s="1"/>
  <c r="N29" i="46"/>
  <c r="M29" i="46"/>
  <c r="L29" i="46"/>
  <c r="K29" i="46"/>
  <c r="J29" i="46"/>
  <c r="I29" i="46"/>
  <c r="H29" i="46"/>
  <c r="G29" i="46"/>
  <c r="F29" i="46"/>
  <c r="E29" i="46"/>
  <c r="D29" i="46"/>
  <c r="D29" i="48" s="1"/>
  <c r="N28" i="46"/>
  <c r="M28" i="46"/>
  <c r="L28" i="46"/>
  <c r="K28" i="46"/>
  <c r="J28" i="46"/>
  <c r="I28" i="46"/>
  <c r="H28" i="46"/>
  <c r="G28" i="46"/>
  <c r="F28" i="46"/>
  <c r="E28" i="46"/>
  <c r="D28" i="46"/>
  <c r="N27" i="46"/>
  <c r="M27" i="46"/>
  <c r="L27" i="46"/>
  <c r="K27" i="46"/>
  <c r="J27" i="46"/>
  <c r="I27" i="46"/>
  <c r="H27" i="46"/>
  <c r="G27" i="46"/>
  <c r="F27" i="46"/>
  <c r="E27" i="46"/>
  <c r="D27" i="46"/>
  <c r="N26" i="46"/>
  <c r="M26" i="46"/>
  <c r="L26" i="46"/>
  <c r="K26" i="46"/>
  <c r="J26" i="46"/>
  <c r="I26" i="46"/>
  <c r="H26" i="46"/>
  <c r="G26" i="46"/>
  <c r="F26" i="46"/>
  <c r="E26" i="46"/>
  <c r="D26" i="46"/>
  <c r="N25" i="46"/>
  <c r="M25" i="46"/>
  <c r="L25" i="46"/>
  <c r="K25" i="46"/>
  <c r="J25" i="46"/>
  <c r="I25" i="46"/>
  <c r="H25" i="46"/>
  <c r="G25" i="46"/>
  <c r="F25" i="46"/>
  <c r="E25" i="46"/>
  <c r="D25" i="46"/>
  <c r="N24" i="46"/>
  <c r="M24" i="46"/>
  <c r="L24" i="46"/>
  <c r="K24" i="46"/>
  <c r="J24" i="46"/>
  <c r="I24" i="46"/>
  <c r="H24" i="46"/>
  <c r="G24" i="46"/>
  <c r="F24" i="46"/>
  <c r="E24" i="46"/>
  <c r="D24" i="46"/>
  <c r="N23" i="46"/>
  <c r="M23" i="46"/>
  <c r="L23" i="46"/>
  <c r="K23" i="46"/>
  <c r="J23" i="46"/>
  <c r="I23" i="46"/>
  <c r="H23" i="46"/>
  <c r="G23" i="46"/>
  <c r="F23" i="46"/>
  <c r="E23" i="46"/>
  <c r="D23" i="46"/>
  <c r="N22" i="46"/>
  <c r="M22" i="46"/>
  <c r="L22" i="46"/>
  <c r="K22" i="46"/>
  <c r="J22" i="46"/>
  <c r="I22" i="46"/>
  <c r="H22" i="46"/>
  <c r="G22" i="46"/>
  <c r="F22" i="46"/>
  <c r="E22" i="46"/>
  <c r="D22" i="46"/>
  <c r="N21" i="46"/>
  <c r="M21" i="46"/>
  <c r="L21" i="46"/>
  <c r="K21" i="46"/>
  <c r="J21" i="46"/>
  <c r="I21" i="46"/>
  <c r="H21" i="46"/>
  <c r="G21" i="46"/>
  <c r="F21" i="46"/>
  <c r="E21" i="46"/>
  <c r="D21" i="46"/>
  <c r="N20" i="46"/>
  <c r="M20" i="46"/>
  <c r="L20" i="46"/>
  <c r="K20" i="46"/>
  <c r="J20" i="46"/>
  <c r="I20" i="46"/>
  <c r="H20" i="46"/>
  <c r="G20" i="46"/>
  <c r="F20" i="46"/>
  <c r="E20" i="46"/>
  <c r="D20" i="46"/>
  <c r="N19" i="46"/>
  <c r="M19" i="46"/>
  <c r="L19" i="46"/>
  <c r="K19" i="46"/>
  <c r="J19" i="46"/>
  <c r="I19" i="46"/>
  <c r="H19" i="46"/>
  <c r="G19" i="46"/>
  <c r="F19" i="46"/>
  <c r="E19" i="46"/>
  <c r="D19" i="46"/>
  <c r="N18" i="46"/>
  <c r="M18" i="46"/>
  <c r="L18" i="46"/>
  <c r="K18" i="46"/>
  <c r="J18" i="46"/>
  <c r="I18" i="46"/>
  <c r="H18" i="46"/>
  <c r="G18" i="46"/>
  <c r="F18" i="46"/>
  <c r="E18" i="46"/>
  <c r="D18" i="46"/>
  <c r="N17" i="46"/>
  <c r="M17" i="46"/>
  <c r="L17" i="46"/>
  <c r="K17" i="46"/>
  <c r="J17" i="46"/>
  <c r="I17" i="46"/>
  <c r="H17" i="46"/>
  <c r="G17" i="46"/>
  <c r="F17" i="46"/>
  <c r="E17" i="46"/>
  <c r="D17" i="46"/>
  <c r="N16" i="46"/>
  <c r="M16" i="46"/>
  <c r="L16" i="46"/>
  <c r="K16" i="46"/>
  <c r="J16" i="46"/>
  <c r="I16" i="46"/>
  <c r="H16" i="46"/>
  <c r="G16" i="46"/>
  <c r="F16" i="46"/>
  <c r="E16" i="46"/>
  <c r="D16" i="46"/>
  <c r="N15" i="46"/>
  <c r="M15" i="46"/>
  <c r="L15" i="46"/>
  <c r="K15" i="46"/>
  <c r="J15" i="46"/>
  <c r="I15" i="46"/>
  <c r="H15" i="46"/>
  <c r="G15" i="46"/>
  <c r="F15" i="46"/>
  <c r="E15" i="46"/>
  <c r="D15" i="46"/>
  <c r="N14" i="46"/>
  <c r="M14" i="46"/>
  <c r="L14" i="46"/>
  <c r="K14" i="46"/>
  <c r="J14" i="46"/>
  <c r="I14" i="46"/>
  <c r="H14" i="46"/>
  <c r="G14" i="46"/>
  <c r="F14" i="46"/>
  <c r="E14" i="46"/>
  <c r="D14" i="46"/>
  <c r="N13" i="46"/>
  <c r="M13" i="46"/>
  <c r="L13" i="46"/>
  <c r="K13" i="46"/>
  <c r="J13" i="46"/>
  <c r="I13" i="46"/>
  <c r="H13" i="46"/>
  <c r="G13" i="46"/>
  <c r="F13" i="46"/>
  <c r="E13" i="46"/>
  <c r="D13" i="46"/>
  <c r="N12" i="46"/>
  <c r="M12" i="46"/>
  <c r="L12" i="46"/>
  <c r="K12" i="46"/>
  <c r="J12" i="46"/>
  <c r="I12" i="46"/>
  <c r="H12" i="46"/>
  <c r="G12" i="46"/>
  <c r="F12" i="46"/>
  <c r="E12" i="46"/>
  <c r="D12" i="46"/>
  <c r="N11" i="46"/>
  <c r="M11" i="46"/>
  <c r="L11" i="46"/>
  <c r="K11" i="46"/>
  <c r="J11" i="46"/>
  <c r="I11" i="46"/>
  <c r="H11" i="46"/>
  <c r="G11" i="46"/>
  <c r="F11" i="46"/>
  <c r="E11" i="46"/>
  <c r="D11" i="46"/>
  <c r="N10" i="46"/>
  <c r="M10" i="46"/>
  <c r="L10" i="46"/>
  <c r="K10" i="46"/>
  <c r="J10" i="46"/>
  <c r="I10" i="46"/>
  <c r="H10" i="46"/>
  <c r="G10" i="46"/>
  <c r="F10" i="46"/>
  <c r="E10" i="46"/>
  <c r="D10" i="46"/>
  <c r="N9" i="46"/>
  <c r="M9" i="46"/>
  <c r="L9" i="46"/>
  <c r="K9" i="46"/>
  <c r="J9" i="46"/>
  <c r="I9" i="46"/>
  <c r="H9" i="46"/>
  <c r="G9" i="46"/>
  <c r="F9" i="46"/>
  <c r="E9" i="46"/>
  <c r="D9" i="46"/>
  <c r="C33" i="46"/>
  <c r="C32" i="46"/>
  <c r="C29" i="46"/>
  <c r="C28" i="46"/>
  <c r="C27" i="46"/>
  <c r="C26" i="46"/>
  <c r="C25" i="46"/>
  <c r="C24" i="46"/>
  <c r="C23" i="46"/>
  <c r="C22" i="46"/>
  <c r="C21" i="46"/>
  <c r="C20" i="46"/>
  <c r="C19" i="46"/>
  <c r="C18" i="46"/>
  <c r="C17" i="46"/>
  <c r="C16" i="46"/>
  <c r="C15" i="46"/>
  <c r="C14" i="46"/>
  <c r="C13" i="46"/>
  <c r="C12" i="46"/>
  <c r="C11" i="46"/>
  <c r="C10" i="46"/>
  <c r="C9" i="46"/>
  <c r="N37" i="41"/>
  <c r="M37" i="41"/>
  <c r="L37" i="41"/>
  <c r="K37" i="41"/>
  <c r="J37" i="41"/>
  <c r="I37" i="41"/>
  <c r="H37" i="41"/>
  <c r="G37" i="41"/>
  <c r="F37" i="41"/>
  <c r="E37" i="41"/>
  <c r="D37" i="41"/>
  <c r="N36" i="41"/>
  <c r="M36" i="41"/>
  <c r="L36" i="41"/>
  <c r="K36" i="41"/>
  <c r="J36" i="41"/>
  <c r="I36" i="41"/>
  <c r="H36" i="41"/>
  <c r="G36" i="41"/>
  <c r="F36" i="41"/>
  <c r="E36" i="41"/>
  <c r="D36" i="41"/>
  <c r="N35" i="41"/>
  <c r="M35" i="41"/>
  <c r="L35" i="41"/>
  <c r="K35" i="41"/>
  <c r="J35" i="41"/>
  <c r="I35" i="41"/>
  <c r="H35" i="41"/>
  <c r="G35" i="41"/>
  <c r="F35" i="41"/>
  <c r="E35" i="41"/>
  <c r="D35" i="41"/>
  <c r="N34" i="41"/>
  <c r="M34" i="41"/>
  <c r="L34" i="41"/>
  <c r="K34" i="41"/>
  <c r="J34" i="41"/>
  <c r="I34" i="41"/>
  <c r="H34" i="41"/>
  <c r="G34" i="41"/>
  <c r="F34" i="41"/>
  <c r="E34" i="41"/>
  <c r="D34" i="41"/>
  <c r="N33" i="41"/>
  <c r="M33" i="41"/>
  <c r="L33" i="41"/>
  <c r="K33" i="41"/>
  <c r="J33" i="41"/>
  <c r="I33" i="41"/>
  <c r="H33" i="41"/>
  <c r="G33" i="41"/>
  <c r="F33" i="41"/>
  <c r="E33" i="41"/>
  <c r="D33" i="41"/>
  <c r="N32" i="41"/>
  <c r="M32" i="41"/>
  <c r="L32" i="41"/>
  <c r="K32" i="41"/>
  <c r="J32" i="41"/>
  <c r="I32" i="41"/>
  <c r="H32" i="41"/>
  <c r="G32" i="41"/>
  <c r="F32" i="41"/>
  <c r="E32" i="41"/>
  <c r="D32" i="41"/>
  <c r="N31" i="41"/>
  <c r="M31" i="41"/>
  <c r="L31" i="41"/>
  <c r="K31" i="41"/>
  <c r="J31" i="41"/>
  <c r="I31" i="41"/>
  <c r="H31" i="41"/>
  <c r="G31" i="41"/>
  <c r="F31" i="41"/>
  <c r="E31" i="41"/>
  <c r="D31" i="41"/>
  <c r="N30" i="41"/>
  <c r="M30" i="41"/>
  <c r="L30" i="41"/>
  <c r="K30" i="41"/>
  <c r="J30" i="41"/>
  <c r="I30" i="41"/>
  <c r="H30" i="41"/>
  <c r="G30" i="41"/>
  <c r="F30" i="41"/>
  <c r="E30" i="41"/>
  <c r="D30" i="41"/>
  <c r="N29" i="41"/>
  <c r="M29" i="41"/>
  <c r="L29" i="41"/>
  <c r="K29" i="41"/>
  <c r="J29" i="41"/>
  <c r="I29" i="41"/>
  <c r="H29" i="41"/>
  <c r="G29" i="41"/>
  <c r="F29" i="41"/>
  <c r="E29" i="41"/>
  <c r="D29" i="41"/>
  <c r="N28" i="41"/>
  <c r="M28" i="41"/>
  <c r="L28" i="41"/>
  <c r="K28" i="41"/>
  <c r="J28" i="41"/>
  <c r="I28" i="41"/>
  <c r="H28" i="41"/>
  <c r="G28" i="41"/>
  <c r="F28" i="41"/>
  <c r="E28" i="41"/>
  <c r="D28" i="41"/>
  <c r="N27" i="41"/>
  <c r="M27" i="41"/>
  <c r="L27" i="41"/>
  <c r="K27" i="41"/>
  <c r="J27" i="41"/>
  <c r="I27" i="41"/>
  <c r="H27" i="41"/>
  <c r="G27" i="41"/>
  <c r="F27" i="41"/>
  <c r="E27" i="41"/>
  <c r="D27" i="41"/>
  <c r="N26" i="41"/>
  <c r="M26" i="41"/>
  <c r="L26" i="41"/>
  <c r="K26" i="41"/>
  <c r="J26" i="41"/>
  <c r="I26" i="41"/>
  <c r="H26" i="41"/>
  <c r="G26" i="41"/>
  <c r="F26" i="41"/>
  <c r="E26" i="41"/>
  <c r="D26" i="41"/>
  <c r="N25" i="41"/>
  <c r="M25" i="41"/>
  <c r="L25" i="41"/>
  <c r="K25" i="41"/>
  <c r="J25" i="41"/>
  <c r="I25" i="41"/>
  <c r="H25" i="41"/>
  <c r="G25" i="41"/>
  <c r="F25" i="41"/>
  <c r="E25" i="41"/>
  <c r="D25" i="41"/>
  <c r="N24" i="41"/>
  <c r="M24" i="41"/>
  <c r="L24" i="41"/>
  <c r="K24" i="41"/>
  <c r="J24" i="41"/>
  <c r="I24" i="41"/>
  <c r="H24" i="41"/>
  <c r="G24" i="41"/>
  <c r="F24" i="41"/>
  <c r="E24" i="41"/>
  <c r="D24" i="41"/>
  <c r="N23" i="41"/>
  <c r="M23" i="41"/>
  <c r="L23" i="41"/>
  <c r="K23" i="41"/>
  <c r="J23" i="41"/>
  <c r="I23" i="41"/>
  <c r="H23" i="41"/>
  <c r="G23" i="41"/>
  <c r="F23" i="41"/>
  <c r="E23" i="41"/>
  <c r="D23" i="41"/>
  <c r="N22" i="41"/>
  <c r="M22" i="41"/>
  <c r="L22" i="41"/>
  <c r="K22" i="41"/>
  <c r="J22" i="41"/>
  <c r="I22" i="41"/>
  <c r="H22" i="41"/>
  <c r="G22" i="41"/>
  <c r="F22" i="41"/>
  <c r="E22" i="41"/>
  <c r="D22" i="41"/>
  <c r="N21" i="41"/>
  <c r="M21" i="41"/>
  <c r="L21" i="41"/>
  <c r="K21" i="41"/>
  <c r="J21" i="41"/>
  <c r="I21" i="41"/>
  <c r="H21" i="41"/>
  <c r="G21" i="41"/>
  <c r="F21" i="41"/>
  <c r="E21" i="41"/>
  <c r="D21" i="41"/>
  <c r="N20" i="41"/>
  <c r="M20" i="41"/>
  <c r="L20" i="41"/>
  <c r="K20" i="41"/>
  <c r="J20" i="41"/>
  <c r="I20" i="41"/>
  <c r="H20" i="41"/>
  <c r="G20" i="41"/>
  <c r="F20" i="41"/>
  <c r="E20" i="41"/>
  <c r="D20" i="41"/>
  <c r="N19" i="41"/>
  <c r="M19" i="41"/>
  <c r="L19" i="41"/>
  <c r="K19" i="41"/>
  <c r="J19" i="41"/>
  <c r="I19" i="41"/>
  <c r="H19" i="41"/>
  <c r="G19" i="41"/>
  <c r="F19" i="41"/>
  <c r="E19" i="41"/>
  <c r="D19" i="41"/>
  <c r="N18" i="41"/>
  <c r="M18" i="41"/>
  <c r="L18" i="41"/>
  <c r="K18" i="41"/>
  <c r="J18" i="41"/>
  <c r="I18" i="41"/>
  <c r="H18" i="41"/>
  <c r="G18" i="41"/>
  <c r="F18" i="41"/>
  <c r="E18" i="41"/>
  <c r="D18" i="41"/>
  <c r="N17" i="41"/>
  <c r="M17" i="41"/>
  <c r="L17" i="41"/>
  <c r="K17" i="41"/>
  <c r="J17" i="41"/>
  <c r="I17" i="41"/>
  <c r="H17" i="41"/>
  <c r="G17" i="41"/>
  <c r="F17" i="41"/>
  <c r="E17" i="41"/>
  <c r="D17" i="41"/>
  <c r="N16" i="41"/>
  <c r="M16" i="41"/>
  <c r="L16" i="41"/>
  <c r="K16" i="41"/>
  <c r="J16" i="41"/>
  <c r="I16" i="41"/>
  <c r="H16" i="41"/>
  <c r="G16" i="41"/>
  <c r="F16" i="41"/>
  <c r="E16" i="41"/>
  <c r="D16" i="41"/>
  <c r="N15" i="41"/>
  <c r="M15" i="41"/>
  <c r="L15" i="41"/>
  <c r="K15" i="41"/>
  <c r="J15" i="41"/>
  <c r="I15" i="41"/>
  <c r="H15" i="41"/>
  <c r="G15" i="41"/>
  <c r="F15" i="41"/>
  <c r="E15" i="41"/>
  <c r="D15" i="41"/>
  <c r="N14" i="41"/>
  <c r="M14" i="41"/>
  <c r="L14" i="41"/>
  <c r="K14" i="41"/>
  <c r="J14" i="41"/>
  <c r="I14" i="41"/>
  <c r="H14" i="41"/>
  <c r="G14" i="41"/>
  <c r="F14" i="41"/>
  <c r="E14" i="41"/>
  <c r="D14" i="41"/>
  <c r="N13" i="41"/>
  <c r="M13" i="41"/>
  <c r="L13" i="41"/>
  <c r="K13" i="41"/>
  <c r="J13" i="41"/>
  <c r="I13" i="41"/>
  <c r="H13" i="41"/>
  <c r="G13" i="41"/>
  <c r="F13" i="41"/>
  <c r="E13" i="41"/>
  <c r="D13" i="41"/>
  <c r="N12" i="41"/>
  <c r="M12" i="41"/>
  <c r="L12" i="41"/>
  <c r="K12" i="41"/>
  <c r="J12" i="41"/>
  <c r="I12" i="41"/>
  <c r="H12" i="41"/>
  <c r="G12" i="41"/>
  <c r="F12" i="41"/>
  <c r="E12" i="41"/>
  <c r="D12" i="41"/>
  <c r="N11" i="41"/>
  <c r="M11" i="41"/>
  <c r="L11" i="41"/>
  <c r="K11" i="41"/>
  <c r="J11" i="41"/>
  <c r="I11" i="41"/>
  <c r="H11" i="41"/>
  <c r="G11" i="41"/>
  <c r="F11" i="41"/>
  <c r="E11" i="41"/>
  <c r="D11" i="41"/>
  <c r="N10" i="41"/>
  <c r="M10" i="41"/>
  <c r="L10" i="41"/>
  <c r="K10" i="41"/>
  <c r="J10" i="41"/>
  <c r="I10" i="41"/>
  <c r="H10" i="41"/>
  <c r="G10" i="41"/>
  <c r="F10" i="41"/>
  <c r="E10" i="41"/>
  <c r="D10" i="41"/>
  <c r="N9" i="41"/>
  <c r="M9" i="41"/>
  <c r="L9" i="41"/>
  <c r="K9" i="41"/>
  <c r="J9" i="41"/>
  <c r="I9" i="41"/>
  <c r="H9" i="41"/>
  <c r="G9" i="41"/>
  <c r="F9" i="41"/>
  <c r="E9" i="41"/>
  <c r="D9" i="41"/>
  <c r="C37" i="41"/>
  <c r="C36" i="41"/>
  <c r="C35" i="41"/>
  <c r="C34" i="41"/>
  <c r="C33" i="41"/>
  <c r="C32" i="41"/>
  <c r="C31" i="41"/>
  <c r="C30" i="41"/>
  <c r="C29" i="41"/>
  <c r="C28" i="41"/>
  <c r="C27" i="41"/>
  <c r="C26" i="41"/>
  <c r="C25" i="41"/>
  <c r="C24" i="41"/>
  <c r="C23" i="41"/>
  <c r="C22" i="41"/>
  <c r="C21" i="41"/>
  <c r="C20" i="41"/>
  <c r="C19" i="41"/>
  <c r="C18" i="41"/>
  <c r="C17" i="41"/>
  <c r="C16" i="41"/>
  <c r="C15" i="41"/>
  <c r="C14" i="41"/>
  <c r="C13" i="41"/>
  <c r="C12" i="41"/>
  <c r="C11" i="41"/>
  <c r="C10" i="41"/>
  <c r="C9" i="41"/>
  <c r="N37" i="40"/>
  <c r="M37" i="40"/>
  <c r="L37" i="40"/>
  <c r="K37" i="40"/>
  <c r="J37" i="40"/>
  <c r="I37" i="40"/>
  <c r="H37" i="40"/>
  <c r="G37" i="40"/>
  <c r="F37" i="40"/>
  <c r="E37" i="40"/>
  <c r="D37" i="40"/>
  <c r="N36" i="40"/>
  <c r="M36" i="40"/>
  <c r="L36" i="40"/>
  <c r="K36" i="40"/>
  <c r="J36" i="40"/>
  <c r="I36" i="40"/>
  <c r="H36" i="40"/>
  <c r="G36" i="40"/>
  <c r="F36" i="40"/>
  <c r="E36" i="40"/>
  <c r="D36" i="40"/>
  <c r="N35" i="40"/>
  <c r="M35" i="40"/>
  <c r="L35" i="40"/>
  <c r="K35" i="40"/>
  <c r="J35" i="40"/>
  <c r="I35" i="40"/>
  <c r="H35" i="40"/>
  <c r="G35" i="40"/>
  <c r="F35" i="40"/>
  <c r="E35" i="40"/>
  <c r="D35" i="40"/>
  <c r="N34" i="40"/>
  <c r="M34" i="40"/>
  <c r="L34" i="40"/>
  <c r="K34" i="40"/>
  <c r="J34" i="40"/>
  <c r="I34" i="40"/>
  <c r="H34" i="40"/>
  <c r="G34" i="40"/>
  <c r="F34" i="40"/>
  <c r="E34" i="40"/>
  <c r="D34" i="40"/>
  <c r="N33" i="40"/>
  <c r="M33" i="40"/>
  <c r="L33" i="40"/>
  <c r="K33" i="40"/>
  <c r="J33" i="40"/>
  <c r="I33" i="40"/>
  <c r="H33" i="40"/>
  <c r="G33" i="40"/>
  <c r="F33" i="40"/>
  <c r="E33" i="40"/>
  <c r="D33" i="40"/>
  <c r="N32" i="40"/>
  <c r="M32" i="40"/>
  <c r="L32" i="40"/>
  <c r="K32" i="40"/>
  <c r="J32" i="40"/>
  <c r="I32" i="40"/>
  <c r="H32" i="40"/>
  <c r="G32" i="40"/>
  <c r="F32" i="40"/>
  <c r="E32" i="40"/>
  <c r="D32" i="40"/>
  <c r="N31" i="40"/>
  <c r="M31" i="40"/>
  <c r="L31" i="40"/>
  <c r="K31" i="40"/>
  <c r="J31" i="40"/>
  <c r="I31" i="40"/>
  <c r="H31" i="40"/>
  <c r="G31" i="40"/>
  <c r="F31" i="40"/>
  <c r="E31" i="40"/>
  <c r="D31" i="40"/>
  <c r="N30" i="40"/>
  <c r="M30" i="40"/>
  <c r="L30" i="40"/>
  <c r="K30" i="40"/>
  <c r="J30" i="40"/>
  <c r="I30" i="40"/>
  <c r="H30" i="40"/>
  <c r="G30" i="40"/>
  <c r="F30" i="40"/>
  <c r="E30" i="40"/>
  <c r="D30" i="40"/>
  <c r="N29" i="40"/>
  <c r="M29" i="40"/>
  <c r="L29" i="40"/>
  <c r="K29" i="40"/>
  <c r="J29" i="40"/>
  <c r="I29" i="40"/>
  <c r="H29" i="40"/>
  <c r="G29" i="40"/>
  <c r="F29" i="40"/>
  <c r="E29" i="40"/>
  <c r="D29" i="40"/>
  <c r="N28" i="40"/>
  <c r="M28" i="40"/>
  <c r="L28" i="40"/>
  <c r="K28" i="40"/>
  <c r="J28" i="40"/>
  <c r="I28" i="40"/>
  <c r="H28" i="40"/>
  <c r="G28" i="40"/>
  <c r="F28" i="40"/>
  <c r="E28" i="40"/>
  <c r="D28" i="40"/>
  <c r="N27" i="40"/>
  <c r="M27" i="40"/>
  <c r="L27" i="40"/>
  <c r="K27" i="40"/>
  <c r="J27" i="40"/>
  <c r="I27" i="40"/>
  <c r="H27" i="40"/>
  <c r="G27" i="40"/>
  <c r="F27" i="40"/>
  <c r="E27" i="40"/>
  <c r="D27" i="40"/>
  <c r="N26" i="40"/>
  <c r="M26" i="40"/>
  <c r="L26" i="40"/>
  <c r="K26" i="40"/>
  <c r="J26" i="40"/>
  <c r="I26" i="40"/>
  <c r="H26" i="40"/>
  <c r="G26" i="40"/>
  <c r="F26" i="40"/>
  <c r="E26" i="40"/>
  <c r="D26" i="40"/>
  <c r="N25" i="40"/>
  <c r="M25" i="40"/>
  <c r="L25" i="40"/>
  <c r="K25" i="40"/>
  <c r="J25" i="40"/>
  <c r="I25" i="40"/>
  <c r="H25" i="40"/>
  <c r="G25" i="40"/>
  <c r="F25" i="40"/>
  <c r="E25" i="40"/>
  <c r="D25" i="40"/>
  <c r="N24" i="40"/>
  <c r="M24" i="40"/>
  <c r="L24" i="40"/>
  <c r="K24" i="40"/>
  <c r="J24" i="40"/>
  <c r="I24" i="40"/>
  <c r="H24" i="40"/>
  <c r="G24" i="40"/>
  <c r="F24" i="40"/>
  <c r="E24" i="40"/>
  <c r="D24" i="40"/>
  <c r="N23" i="40"/>
  <c r="M23" i="40"/>
  <c r="L23" i="40"/>
  <c r="K23" i="40"/>
  <c r="J23" i="40"/>
  <c r="I23" i="40"/>
  <c r="H23" i="40"/>
  <c r="G23" i="40"/>
  <c r="F23" i="40"/>
  <c r="E23" i="40"/>
  <c r="D23" i="40"/>
  <c r="N22" i="40"/>
  <c r="M22" i="40"/>
  <c r="L22" i="40"/>
  <c r="K22" i="40"/>
  <c r="J22" i="40"/>
  <c r="I22" i="40"/>
  <c r="H22" i="40"/>
  <c r="G22" i="40"/>
  <c r="F22" i="40"/>
  <c r="E22" i="40"/>
  <c r="D22" i="40"/>
  <c r="N21" i="40"/>
  <c r="M21" i="40"/>
  <c r="L21" i="40"/>
  <c r="K21" i="40"/>
  <c r="J21" i="40"/>
  <c r="I21" i="40"/>
  <c r="H21" i="40"/>
  <c r="G21" i="40"/>
  <c r="F21" i="40"/>
  <c r="E21" i="40"/>
  <c r="D21" i="40"/>
  <c r="N20" i="40"/>
  <c r="M20" i="40"/>
  <c r="L20" i="40"/>
  <c r="K20" i="40"/>
  <c r="J20" i="40"/>
  <c r="I20" i="40"/>
  <c r="H20" i="40"/>
  <c r="G20" i="40"/>
  <c r="F20" i="40"/>
  <c r="E20" i="40"/>
  <c r="D20" i="40"/>
  <c r="N19" i="40"/>
  <c r="M19" i="40"/>
  <c r="L19" i="40"/>
  <c r="K19" i="40"/>
  <c r="J19" i="40"/>
  <c r="I19" i="40"/>
  <c r="H19" i="40"/>
  <c r="G19" i="40"/>
  <c r="F19" i="40"/>
  <c r="E19" i="40"/>
  <c r="D19" i="40"/>
  <c r="N18" i="40"/>
  <c r="M18" i="40"/>
  <c r="L18" i="40"/>
  <c r="K18" i="40"/>
  <c r="J18" i="40"/>
  <c r="I18" i="40"/>
  <c r="H18" i="40"/>
  <c r="G18" i="40"/>
  <c r="F18" i="40"/>
  <c r="E18" i="40"/>
  <c r="D18" i="40"/>
  <c r="N17" i="40"/>
  <c r="M17" i="40"/>
  <c r="L17" i="40"/>
  <c r="K17" i="40"/>
  <c r="J17" i="40"/>
  <c r="I17" i="40"/>
  <c r="H17" i="40"/>
  <c r="G17" i="40"/>
  <c r="F17" i="40"/>
  <c r="E17" i="40"/>
  <c r="D17" i="40"/>
  <c r="N16" i="40"/>
  <c r="M16" i="40"/>
  <c r="L16" i="40"/>
  <c r="K16" i="40"/>
  <c r="J16" i="40"/>
  <c r="I16" i="40"/>
  <c r="H16" i="40"/>
  <c r="G16" i="40"/>
  <c r="F16" i="40"/>
  <c r="E16" i="40"/>
  <c r="D16" i="40"/>
  <c r="N15" i="40"/>
  <c r="M15" i="40"/>
  <c r="L15" i="40"/>
  <c r="K15" i="40"/>
  <c r="J15" i="40"/>
  <c r="I15" i="40"/>
  <c r="H15" i="40"/>
  <c r="G15" i="40"/>
  <c r="F15" i="40"/>
  <c r="E15" i="40"/>
  <c r="D15" i="40"/>
  <c r="N14" i="40"/>
  <c r="M14" i="40"/>
  <c r="L14" i="40"/>
  <c r="K14" i="40"/>
  <c r="J14" i="40"/>
  <c r="I14" i="40"/>
  <c r="H14" i="40"/>
  <c r="G14" i="40"/>
  <c r="F14" i="40"/>
  <c r="E14" i="40"/>
  <c r="D14" i="40"/>
  <c r="N13" i="40"/>
  <c r="M13" i="40"/>
  <c r="L13" i="40"/>
  <c r="K13" i="40"/>
  <c r="J13" i="40"/>
  <c r="I13" i="40"/>
  <c r="H13" i="40"/>
  <c r="G13" i="40"/>
  <c r="F13" i="40"/>
  <c r="E13" i="40"/>
  <c r="D13" i="40"/>
  <c r="N12" i="40"/>
  <c r="M12" i="40"/>
  <c r="L12" i="40"/>
  <c r="K12" i="40"/>
  <c r="J12" i="40"/>
  <c r="I12" i="40"/>
  <c r="H12" i="40"/>
  <c r="G12" i="40"/>
  <c r="F12" i="40"/>
  <c r="E12" i="40"/>
  <c r="D12" i="40"/>
  <c r="N11" i="40"/>
  <c r="M11" i="40"/>
  <c r="L11" i="40"/>
  <c r="K11" i="40"/>
  <c r="J11" i="40"/>
  <c r="I11" i="40"/>
  <c r="H11" i="40"/>
  <c r="G11" i="40"/>
  <c r="F11" i="40"/>
  <c r="E11" i="40"/>
  <c r="D11" i="40"/>
  <c r="N10" i="40"/>
  <c r="M10" i="40"/>
  <c r="L10" i="40"/>
  <c r="K10" i="40"/>
  <c r="J10" i="40"/>
  <c r="I10" i="40"/>
  <c r="H10" i="40"/>
  <c r="G10" i="40"/>
  <c r="F10" i="40"/>
  <c r="E10" i="40"/>
  <c r="D10" i="40"/>
  <c r="N9" i="40"/>
  <c r="M9" i="40"/>
  <c r="L9" i="40"/>
  <c r="K9" i="40"/>
  <c r="J9" i="40"/>
  <c r="I9" i="40"/>
  <c r="H9" i="40"/>
  <c r="G9" i="40"/>
  <c r="F9" i="40"/>
  <c r="E9" i="40"/>
  <c r="D9" i="40"/>
  <c r="C37" i="40"/>
  <c r="C36" i="40"/>
  <c r="C35" i="40"/>
  <c r="C34" i="40"/>
  <c r="C33" i="40"/>
  <c r="C32" i="40"/>
  <c r="C31" i="40"/>
  <c r="C30" i="40"/>
  <c r="C29" i="40"/>
  <c r="C28" i="40"/>
  <c r="C27" i="40"/>
  <c r="C26" i="40"/>
  <c r="C25" i="40"/>
  <c r="C24" i="40"/>
  <c r="C23" i="40"/>
  <c r="C22" i="40"/>
  <c r="C21" i="40"/>
  <c r="C20" i="40"/>
  <c r="C19" i="40"/>
  <c r="C18" i="40"/>
  <c r="C17" i="40"/>
  <c r="C16" i="40"/>
  <c r="C15" i="40"/>
  <c r="C14" i="40"/>
  <c r="C13" i="40"/>
  <c r="C12" i="40"/>
  <c r="C11" i="40"/>
  <c r="C10" i="40"/>
  <c r="C9" i="40"/>
  <c r="M22" i="48" l="1"/>
  <c r="N23" i="48"/>
  <c r="G24" i="48"/>
  <c r="E31" i="48"/>
  <c r="E30" i="48"/>
  <c r="M30" i="48"/>
  <c r="D31" i="48"/>
  <c r="G29" i="48"/>
  <c r="D25" i="48"/>
  <c r="C31" i="48"/>
  <c r="G30" i="48"/>
  <c r="L21" i="51"/>
  <c r="B22" i="47"/>
  <c r="B26" i="47"/>
  <c r="B19" i="47"/>
  <c r="L26" i="48"/>
  <c r="G31" i="48"/>
  <c r="G10" i="51"/>
  <c r="J13" i="51"/>
  <c r="K28" i="51"/>
  <c r="M30" i="51"/>
  <c r="E28" i="48"/>
  <c r="M28" i="48"/>
  <c r="N29" i="48"/>
  <c r="I12" i="51"/>
  <c r="M12" i="51"/>
  <c r="F13" i="51"/>
  <c r="C32" i="51"/>
  <c r="B19" i="46"/>
  <c r="B23" i="46"/>
  <c r="B27" i="46"/>
  <c r="B33" i="46"/>
  <c r="L22" i="48"/>
  <c r="M23" i="48"/>
  <c r="F24" i="48"/>
  <c r="N24" i="48"/>
  <c r="M33" i="48"/>
  <c r="C14" i="51"/>
  <c r="C23" i="51"/>
  <c r="C28" i="51"/>
  <c r="F12" i="51"/>
  <c r="J12" i="51"/>
  <c r="N12" i="51"/>
  <c r="F17" i="51"/>
  <c r="J17" i="51"/>
  <c r="H19" i="51"/>
  <c r="F21" i="51"/>
  <c r="J21" i="51"/>
  <c r="N21" i="51"/>
  <c r="D23" i="51"/>
  <c r="E24" i="51"/>
  <c r="N25" i="51"/>
  <c r="K26" i="51"/>
  <c r="D28" i="51"/>
  <c r="H28" i="51"/>
  <c r="L28" i="51"/>
  <c r="E29" i="51"/>
  <c r="M29" i="51"/>
  <c r="F30" i="51"/>
  <c r="N30" i="51"/>
  <c r="N22" i="48"/>
  <c r="D24" i="48"/>
  <c r="H24" i="48"/>
  <c r="G19" i="51"/>
  <c r="C12" i="51"/>
  <c r="H17" i="51"/>
  <c r="D21" i="51"/>
  <c r="H21" i="51"/>
  <c r="M26" i="51"/>
  <c r="D30" i="51"/>
  <c r="E31" i="51"/>
  <c r="K13" i="51"/>
  <c r="N32" i="51"/>
  <c r="J8" i="46"/>
  <c r="N8" i="46"/>
  <c r="B28" i="46"/>
  <c r="B23" i="47"/>
  <c r="B28" i="47"/>
  <c r="M26" i="48"/>
  <c r="F28" i="48"/>
  <c r="N28" i="48"/>
  <c r="C28" i="48"/>
  <c r="C29" i="51"/>
  <c r="M10" i="51"/>
  <c r="G12" i="51"/>
  <c r="K12" i="51"/>
  <c r="D13" i="51"/>
  <c r="H13" i="51"/>
  <c r="E14" i="51"/>
  <c r="I14" i="51"/>
  <c r="J15" i="51"/>
  <c r="G17" i="51"/>
  <c r="D18" i="51"/>
  <c r="E19" i="51"/>
  <c r="I19" i="51"/>
  <c r="G21" i="51"/>
  <c r="K21" i="51"/>
  <c r="D22" i="51"/>
  <c r="E23" i="51"/>
  <c r="F24" i="51"/>
  <c r="L26" i="51"/>
  <c r="E28" i="51"/>
  <c r="M28" i="51"/>
  <c r="F29" i="51"/>
  <c r="N29" i="51"/>
  <c r="G30" i="51"/>
  <c r="D31" i="51"/>
  <c r="D14" i="51"/>
  <c r="B25" i="46"/>
  <c r="B29" i="46"/>
  <c r="B24" i="47"/>
  <c r="C29" i="48"/>
  <c r="E19" i="48"/>
  <c r="E25" i="48"/>
  <c r="N26" i="48"/>
  <c r="G28" i="48"/>
  <c r="B33" i="47"/>
  <c r="N33" i="48"/>
  <c r="C21" i="51"/>
  <c r="C25" i="51"/>
  <c r="C30" i="51"/>
  <c r="N10" i="51"/>
  <c r="H12" i="51"/>
  <c r="L12" i="51"/>
  <c r="F14" i="51"/>
  <c r="J14" i="51"/>
  <c r="K15" i="51"/>
  <c r="E18" i="51"/>
  <c r="F19" i="51"/>
  <c r="E22" i="51"/>
  <c r="F23" i="51"/>
  <c r="F28" i="51"/>
  <c r="N28" i="51"/>
  <c r="G13" i="51"/>
  <c r="H14" i="51"/>
  <c r="I15" i="51"/>
  <c r="B22" i="46"/>
  <c r="B26" i="46"/>
  <c r="B32" i="46"/>
  <c r="F8" i="46"/>
  <c r="F29" i="48"/>
  <c r="D33" i="48"/>
  <c r="C25" i="48"/>
  <c r="C32" i="48"/>
  <c r="L23" i="48"/>
  <c r="E24" i="48"/>
  <c r="M24" i="48"/>
  <c r="N25" i="48"/>
  <c r="K26" i="48"/>
  <c r="D28" i="48"/>
  <c r="H28" i="48"/>
  <c r="E29" i="48"/>
  <c r="M29" i="48"/>
  <c r="N32" i="48"/>
  <c r="F31" i="48"/>
  <c r="B31" i="46"/>
  <c r="C30" i="48"/>
  <c r="C13" i="51"/>
  <c r="C18" i="51"/>
  <c r="C22" i="51"/>
  <c r="C31" i="51"/>
  <c r="G14" i="51"/>
  <c r="K14" i="51"/>
  <c r="I17" i="51"/>
  <c r="E21" i="51"/>
  <c r="I21" i="51"/>
  <c r="M21" i="51"/>
  <c r="D24" i="51"/>
  <c r="E25" i="51"/>
  <c r="J26" i="51"/>
  <c r="N26" i="51"/>
  <c r="G28" i="51"/>
  <c r="D29" i="51"/>
  <c r="E30" i="51"/>
  <c r="B25" i="47"/>
  <c r="B31" i="47"/>
  <c r="B24" i="46"/>
  <c r="B30" i="47"/>
  <c r="B32" i="47"/>
  <c r="G8" i="46"/>
  <c r="K8" i="46"/>
  <c r="D8" i="46"/>
  <c r="H8" i="46"/>
  <c r="L8" i="46"/>
  <c r="E8" i="46"/>
  <c r="I8" i="46"/>
  <c r="M8" i="46"/>
  <c r="B30" i="46"/>
  <c r="B29" i="47"/>
  <c r="N37" i="49"/>
  <c r="M37" i="49"/>
  <c r="L37" i="49"/>
  <c r="K37" i="49"/>
  <c r="J37" i="49"/>
  <c r="I37" i="49"/>
  <c r="H37" i="49"/>
  <c r="G37" i="49"/>
  <c r="F37" i="49"/>
  <c r="E37" i="49"/>
  <c r="D37" i="49"/>
  <c r="C37" i="49"/>
  <c r="N36" i="49"/>
  <c r="M36" i="49"/>
  <c r="L36" i="49"/>
  <c r="K36" i="49"/>
  <c r="J36" i="49"/>
  <c r="I36" i="49"/>
  <c r="H36" i="49"/>
  <c r="G36" i="49"/>
  <c r="F36" i="49"/>
  <c r="E36" i="49"/>
  <c r="D36" i="49"/>
  <c r="C36" i="49"/>
  <c r="N35" i="49"/>
  <c r="M35" i="49"/>
  <c r="L35" i="49"/>
  <c r="K35" i="49"/>
  <c r="J35" i="49"/>
  <c r="I35" i="49"/>
  <c r="H35" i="49"/>
  <c r="G35" i="49"/>
  <c r="F35" i="49"/>
  <c r="E35" i="49"/>
  <c r="D35" i="49"/>
  <c r="C35" i="49"/>
  <c r="N34" i="49"/>
  <c r="N8" i="49" s="1"/>
  <c r="M34" i="49"/>
  <c r="M8" i="49" s="1"/>
  <c r="L34" i="49"/>
  <c r="L8" i="49" s="1"/>
  <c r="K34" i="49"/>
  <c r="K8" i="49" s="1"/>
  <c r="J34" i="49"/>
  <c r="J8" i="49" s="1"/>
  <c r="I34" i="49"/>
  <c r="I8" i="49" s="1"/>
  <c r="H34" i="49"/>
  <c r="H8" i="49" s="1"/>
  <c r="G34" i="49"/>
  <c r="G8" i="49" s="1"/>
  <c r="F34" i="49"/>
  <c r="F8" i="49" s="1"/>
  <c r="E34" i="49"/>
  <c r="E8" i="49" s="1"/>
  <c r="D34" i="49"/>
  <c r="D8" i="49" s="1"/>
  <c r="C34" i="49"/>
  <c r="C8" i="49" s="1"/>
  <c r="C37" i="46"/>
  <c r="C36" i="46"/>
  <c r="C35" i="46"/>
  <c r="C34" i="46"/>
  <c r="N37" i="44"/>
  <c r="M37" i="44"/>
  <c r="L37" i="44"/>
  <c r="K37" i="44"/>
  <c r="J37" i="44"/>
  <c r="I37" i="44"/>
  <c r="H37" i="44"/>
  <c r="G37" i="44"/>
  <c r="F37" i="44"/>
  <c r="E37" i="44"/>
  <c r="D37" i="44"/>
  <c r="C37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N34" i="44"/>
  <c r="M34" i="44"/>
  <c r="L34" i="44"/>
  <c r="K34" i="44"/>
  <c r="J34" i="44"/>
  <c r="I34" i="44"/>
  <c r="H34" i="44"/>
  <c r="G34" i="44"/>
  <c r="F34" i="44"/>
  <c r="E34" i="44"/>
  <c r="D34" i="44"/>
  <c r="C34" i="44"/>
  <c r="N33" i="44"/>
  <c r="M33" i="44"/>
  <c r="L33" i="44"/>
  <c r="K33" i="44"/>
  <c r="J33" i="44"/>
  <c r="I33" i="44"/>
  <c r="H33" i="44"/>
  <c r="G33" i="44"/>
  <c r="F33" i="44"/>
  <c r="E33" i="44"/>
  <c r="D33" i="44"/>
  <c r="C33" i="44"/>
  <c r="N32" i="44"/>
  <c r="M32" i="44"/>
  <c r="L32" i="44"/>
  <c r="K32" i="44"/>
  <c r="J32" i="44"/>
  <c r="I32" i="44"/>
  <c r="H32" i="44"/>
  <c r="G32" i="44"/>
  <c r="F32" i="44"/>
  <c r="E32" i="44"/>
  <c r="D32" i="44"/>
  <c r="C32" i="44"/>
  <c r="N31" i="44"/>
  <c r="M31" i="44"/>
  <c r="L31" i="44"/>
  <c r="K31" i="44"/>
  <c r="J31" i="44"/>
  <c r="I31" i="44"/>
  <c r="H31" i="44"/>
  <c r="G31" i="44"/>
  <c r="F31" i="44"/>
  <c r="E31" i="44"/>
  <c r="D31" i="44"/>
  <c r="C31" i="44"/>
  <c r="N30" i="44"/>
  <c r="M30" i="44"/>
  <c r="L30" i="44"/>
  <c r="K30" i="44"/>
  <c r="J30" i="44"/>
  <c r="I30" i="44"/>
  <c r="H30" i="44"/>
  <c r="G30" i="44"/>
  <c r="F30" i="44"/>
  <c r="E30" i="44"/>
  <c r="D30" i="44"/>
  <c r="C30" i="44"/>
  <c r="N29" i="44"/>
  <c r="M29" i="44"/>
  <c r="L29" i="44"/>
  <c r="K29" i="44"/>
  <c r="J29" i="44"/>
  <c r="I29" i="44"/>
  <c r="H29" i="44"/>
  <c r="G29" i="44"/>
  <c r="F29" i="44"/>
  <c r="E29" i="44"/>
  <c r="D29" i="44"/>
  <c r="C29" i="44"/>
  <c r="N28" i="44"/>
  <c r="M28" i="44"/>
  <c r="L28" i="44"/>
  <c r="K28" i="44"/>
  <c r="J28" i="44"/>
  <c r="I28" i="44"/>
  <c r="H28" i="44"/>
  <c r="G28" i="44"/>
  <c r="F28" i="44"/>
  <c r="E28" i="44"/>
  <c r="D28" i="44"/>
  <c r="C28" i="44"/>
  <c r="N27" i="44"/>
  <c r="M27" i="44"/>
  <c r="L27" i="44"/>
  <c r="K27" i="44"/>
  <c r="J27" i="44"/>
  <c r="I27" i="44"/>
  <c r="H27" i="44"/>
  <c r="G27" i="44"/>
  <c r="F27" i="44"/>
  <c r="E27" i="44"/>
  <c r="D27" i="44"/>
  <c r="C27" i="44"/>
  <c r="N26" i="44"/>
  <c r="M26" i="44"/>
  <c r="L26" i="44"/>
  <c r="K26" i="44"/>
  <c r="J26" i="44"/>
  <c r="I26" i="44"/>
  <c r="H26" i="44"/>
  <c r="G26" i="44"/>
  <c r="F26" i="44"/>
  <c r="E26" i="44"/>
  <c r="D26" i="44"/>
  <c r="C26" i="44"/>
  <c r="N25" i="44"/>
  <c r="M25" i="44"/>
  <c r="L25" i="44"/>
  <c r="K25" i="44"/>
  <c r="J25" i="44"/>
  <c r="I25" i="44"/>
  <c r="H25" i="44"/>
  <c r="G25" i="44"/>
  <c r="F25" i="44"/>
  <c r="E25" i="44"/>
  <c r="D25" i="44"/>
  <c r="C25" i="44"/>
  <c r="N24" i="44"/>
  <c r="M24" i="44"/>
  <c r="L24" i="44"/>
  <c r="K24" i="44"/>
  <c r="J24" i="44"/>
  <c r="I24" i="44"/>
  <c r="H24" i="44"/>
  <c r="G24" i="44"/>
  <c r="F24" i="44"/>
  <c r="E24" i="44"/>
  <c r="D24" i="44"/>
  <c r="C24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N22" i="44"/>
  <c r="M22" i="44"/>
  <c r="L22" i="44"/>
  <c r="K22" i="44"/>
  <c r="J22" i="44"/>
  <c r="I22" i="44"/>
  <c r="H22" i="44"/>
  <c r="G22" i="44"/>
  <c r="F22" i="44"/>
  <c r="E22" i="44"/>
  <c r="D22" i="44"/>
  <c r="C22" i="44"/>
  <c r="N21" i="44"/>
  <c r="M21" i="44"/>
  <c r="L21" i="44"/>
  <c r="K21" i="44"/>
  <c r="J21" i="44"/>
  <c r="I21" i="44"/>
  <c r="H21" i="44"/>
  <c r="G21" i="44"/>
  <c r="F21" i="44"/>
  <c r="E21" i="44"/>
  <c r="D21" i="44"/>
  <c r="C21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N19" i="44"/>
  <c r="M19" i="44"/>
  <c r="L19" i="44"/>
  <c r="K19" i="44"/>
  <c r="J19" i="44"/>
  <c r="I19" i="44"/>
  <c r="H19" i="44"/>
  <c r="G19" i="44"/>
  <c r="F19" i="44"/>
  <c r="E19" i="44"/>
  <c r="D19" i="44"/>
  <c r="C19" i="44"/>
  <c r="N18" i="44"/>
  <c r="M18" i="44"/>
  <c r="L18" i="44"/>
  <c r="K18" i="44"/>
  <c r="J18" i="44"/>
  <c r="I18" i="44"/>
  <c r="H18" i="44"/>
  <c r="G18" i="44"/>
  <c r="F18" i="44"/>
  <c r="E18" i="44"/>
  <c r="D18" i="44"/>
  <c r="C18" i="44"/>
  <c r="N17" i="44"/>
  <c r="M17" i="44"/>
  <c r="L17" i="44"/>
  <c r="K17" i="44"/>
  <c r="J17" i="44"/>
  <c r="I17" i="44"/>
  <c r="H17" i="44"/>
  <c r="G17" i="44"/>
  <c r="F17" i="44"/>
  <c r="E17" i="44"/>
  <c r="D17" i="44"/>
  <c r="C17" i="44"/>
  <c r="N16" i="44"/>
  <c r="M16" i="44"/>
  <c r="L16" i="44"/>
  <c r="K16" i="44"/>
  <c r="J16" i="44"/>
  <c r="I16" i="44"/>
  <c r="H16" i="44"/>
  <c r="G16" i="44"/>
  <c r="F16" i="44"/>
  <c r="E16" i="44"/>
  <c r="D16" i="44"/>
  <c r="C16" i="44"/>
  <c r="N15" i="44"/>
  <c r="M15" i="44"/>
  <c r="L15" i="44"/>
  <c r="K15" i="44"/>
  <c r="J15" i="44"/>
  <c r="I15" i="44"/>
  <c r="H15" i="44"/>
  <c r="G15" i="44"/>
  <c r="F15" i="44"/>
  <c r="E15" i="44"/>
  <c r="D15" i="44"/>
  <c r="C15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N13" i="44"/>
  <c r="M13" i="44"/>
  <c r="L13" i="44"/>
  <c r="K13" i="44"/>
  <c r="J13" i="44"/>
  <c r="I13" i="44"/>
  <c r="H13" i="44"/>
  <c r="G13" i="44"/>
  <c r="F13" i="44"/>
  <c r="E13" i="44"/>
  <c r="D13" i="44"/>
  <c r="C13" i="44"/>
  <c r="N12" i="44"/>
  <c r="M12" i="44"/>
  <c r="L12" i="44"/>
  <c r="K12" i="44"/>
  <c r="J12" i="44"/>
  <c r="I12" i="44"/>
  <c r="H12" i="44"/>
  <c r="G12" i="44"/>
  <c r="F12" i="44"/>
  <c r="E12" i="44"/>
  <c r="D12" i="44"/>
  <c r="C12" i="44"/>
  <c r="N11" i="44"/>
  <c r="M11" i="44"/>
  <c r="L11" i="44"/>
  <c r="K11" i="44"/>
  <c r="J11" i="44"/>
  <c r="I11" i="44"/>
  <c r="H11" i="44"/>
  <c r="G11" i="44"/>
  <c r="F11" i="44"/>
  <c r="E11" i="44"/>
  <c r="D11" i="44"/>
  <c r="C11" i="44"/>
  <c r="N10" i="44"/>
  <c r="M10" i="44"/>
  <c r="L10" i="44"/>
  <c r="K10" i="44"/>
  <c r="J10" i="44"/>
  <c r="I10" i="44"/>
  <c r="H10" i="44"/>
  <c r="G10" i="44"/>
  <c r="F10" i="44"/>
  <c r="E10" i="44"/>
  <c r="D10" i="44"/>
  <c r="C10" i="44"/>
  <c r="N9" i="44"/>
  <c r="M9" i="44"/>
  <c r="L9" i="44"/>
  <c r="K9" i="44"/>
  <c r="J9" i="44"/>
  <c r="I9" i="44"/>
  <c r="H9" i="44"/>
  <c r="G9" i="44"/>
  <c r="F9" i="44"/>
  <c r="E9" i="44"/>
  <c r="D9" i="44"/>
  <c r="C9" i="44"/>
  <c r="N37" i="43"/>
  <c r="M37" i="43"/>
  <c r="L37" i="43"/>
  <c r="K37" i="43"/>
  <c r="J37" i="43"/>
  <c r="I37" i="43"/>
  <c r="H37" i="43"/>
  <c r="G37" i="43"/>
  <c r="F37" i="43"/>
  <c r="E37" i="43"/>
  <c r="D37" i="43"/>
  <c r="C37" i="43"/>
  <c r="N36" i="43"/>
  <c r="M36" i="43"/>
  <c r="L36" i="43"/>
  <c r="K36" i="43"/>
  <c r="J36" i="43"/>
  <c r="I36" i="43"/>
  <c r="H36" i="43"/>
  <c r="G36" i="43"/>
  <c r="F36" i="43"/>
  <c r="E36" i="43"/>
  <c r="D36" i="43"/>
  <c r="C36" i="43"/>
  <c r="N35" i="43"/>
  <c r="M35" i="43"/>
  <c r="L35" i="43"/>
  <c r="K35" i="43"/>
  <c r="J35" i="43"/>
  <c r="I35" i="43"/>
  <c r="H35" i="43"/>
  <c r="G35" i="43"/>
  <c r="F35" i="43"/>
  <c r="E35" i="43"/>
  <c r="D35" i="43"/>
  <c r="C35" i="43"/>
  <c r="N34" i="43"/>
  <c r="M34" i="43"/>
  <c r="L34" i="43"/>
  <c r="K34" i="43"/>
  <c r="J34" i="43"/>
  <c r="I34" i="43"/>
  <c r="H34" i="43"/>
  <c r="G34" i="43"/>
  <c r="F34" i="43"/>
  <c r="E34" i="43"/>
  <c r="D34" i="43"/>
  <c r="C34" i="43"/>
  <c r="N33" i="43"/>
  <c r="M33" i="43"/>
  <c r="L33" i="43"/>
  <c r="K33" i="43"/>
  <c r="J33" i="43"/>
  <c r="I33" i="43"/>
  <c r="H33" i="43"/>
  <c r="G33" i="43"/>
  <c r="F33" i="43"/>
  <c r="E33" i="43"/>
  <c r="D33" i="43"/>
  <c r="C33" i="43"/>
  <c r="N32" i="43"/>
  <c r="M32" i="43"/>
  <c r="L32" i="43"/>
  <c r="K32" i="43"/>
  <c r="J32" i="43"/>
  <c r="I32" i="43"/>
  <c r="H32" i="43"/>
  <c r="G32" i="43"/>
  <c r="F32" i="43"/>
  <c r="E32" i="43"/>
  <c r="D32" i="43"/>
  <c r="C32" i="43"/>
  <c r="N31" i="43"/>
  <c r="M31" i="43"/>
  <c r="L31" i="43"/>
  <c r="K31" i="43"/>
  <c r="J31" i="43"/>
  <c r="I31" i="43"/>
  <c r="H31" i="43"/>
  <c r="G31" i="43"/>
  <c r="F31" i="43"/>
  <c r="E31" i="43"/>
  <c r="D31" i="43"/>
  <c r="C31" i="43"/>
  <c r="N30" i="43"/>
  <c r="M30" i="43"/>
  <c r="L30" i="43"/>
  <c r="K30" i="43"/>
  <c r="J30" i="43"/>
  <c r="I30" i="43"/>
  <c r="H30" i="43"/>
  <c r="G30" i="43"/>
  <c r="F30" i="43"/>
  <c r="E30" i="43"/>
  <c r="D30" i="43"/>
  <c r="C30" i="43"/>
  <c r="N29" i="43"/>
  <c r="M29" i="43"/>
  <c r="L29" i="43"/>
  <c r="K29" i="43"/>
  <c r="J29" i="43"/>
  <c r="I29" i="43"/>
  <c r="H29" i="43"/>
  <c r="G29" i="43"/>
  <c r="F29" i="43"/>
  <c r="E29" i="43"/>
  <c r="D29" i="43"/>
  <c r="C29" i="43"/>
  <c r="N28" i="43"/>
  <c r="M28" i="43"/>
  <c r="L28" i="43"/>
  <c r="K28" i="43"/>
  <c r="J28" i="43"/>
  <c r="I28" i="43"/>
  <c r="H28" i="43"/>
  <c r="G28" i="43"/>
  <c r="F28" i="43"/>
  <c r="E28" i="43"/>
  <c r="D28" i="43"/>
  <c r="C28" i="43"/>
  <c r="N27" i="43"/>
  <c r="M27" i="43"/>
  <c r="L27" i="43"/>
  <c r="K27" i="43"/>
  <c r="J27" i="43"/>
  <c r="I27" i="43"/>
  <c r="H27" i="43"/>
  <c r="G27" i="43"/>
  <c r="F27" i="43"/>
  <c r="E27" i="43"/>
  <c r="D27" i="43"/>
  <c r="C27" i="43"/>
  <c r="N26" i="43"/>
  <c r="M26" i="43"/>
  <c r="L26" i="43"/>
  <c r="K26" i="43"/>
  <c r="J26" i="43"/>
  <c r="I26" i="43"/>
  <c r="H26" i="43"/>
  <c r="G26" i="43"/>
  <c r="F26" i="43"/>
  <c r="E26" i="43"/>
  <c r="D26" i="43"/>
  <c r="C26" i="43"/>
  <c r="N25" i="43"/>
  <c r="M25" i="43"/>
  <c r="L25" i="43"/>
  <c r="K25" i="43"/>
  <c r="J25" i="43"/>
  <c r="I25" i="43"/>
  <c r="H25" i="43"/>
  <c r="G25" i="43"/>
  <c r="F25" i="43"/>
  <c r="E25" i="43"/>
  <c r="D25" i="43"/>
  <c r="C25" i="43"/>
  <c r="N24" i="43"/>
  <c r="M24" i="43"/>
  <c r="L24" i="43"/>
  <c r="K24" i="43"/>
  <c r="J24" i="43"/>
  <c r="I24" i="43"/>
  <c r="H24" i="43"/>
  <c r="G24" i="43"/>
  <c r="F24" i="43"/>
  <c r="E24" i="43"/>
  <c r="D24" i="43"/>
  <c r="C24" i="43"/>
  <c r="N23" i="43"/>
  <c r="M23" i="43"/>
  <c r="L23" i="43"/>
  <c r="K23" i="43"/>
  <c r="J23" i="43"/>
  <c r="I23" i="43"/>
  <c r="H23" i="43"/>
  <c r="G23" i="43"/>
  <c r="F23" i="43"/>
  <c r="E23" i="43"/>
  <c r="D23" i="43"/>
  <c r="C23" i="43"/>
  <c r="N22" i="43"/>
  <c r="M22" i="43"/>
  <c r="L22" i="43"/>
  <c r="K22" i="43"/>
  <c r="J22" i="43"/>
  <c r="I22" i="43"/>
  <c r="H22" i="43"/>
  <c r="G22" i="43"/>
  <c r="F22" i="43"/>
  <c r="E22" i="43"/>
  <c r="D22" i="43"/>
  <c r="C22" i="43"/>
  <c r="N21" i="43"/>
  <c r="M21" i="43"/>
  <c r="L21" i="43"/>
  <c r="K21" i="43"/>
  <c r="J21" i="43"/>
  <c r="I21" i="43"/>
  <c r="H21" i="43"/>
  <c r="G21" i="43"/>
  <c r="F21" i="43"/>
  <c r="E21" i="43"/>
  <c r="D21" i="43"/>
  <c r="C21" i="43"/>
  <c r="N20" i="43"/>
  <c r="M20" i="43"/>
  <c r="L20" i="43"/>
  <c r="K20" i="43"/>
  <c r="J20" i="43"/>
  <c r="I20" i="43"/>
  <c r="H20" i="43"/>
  <c r="G20" i="43"/>
  <c r="F20" i="43"/>
  <c r="E20" i="43"/>
  <c r="D20" i="43"/>
  <c r="C20" i="43"/>
  <c r="N19" i="43"/>
  <c r="M19" i="43"/>
  <c r="L19" i="43"/>
  <c r="K19" i="43"/>
  <c r="J19" i="43"/>
  <c r="I19" i="43"/>
  <c r="H19" i="43"/>
  <c r="G19" i="43"/>
  <c r="F19" i="43"/>
  <c r="E19" i="43"/>
  <c r="D19" i="43"/>
  <c r="C19" i="43"/>
  <c r="N18" i="43"/>
  <c r="M18" i="43"/>
  <c r="L18" i="43"/>
  <c r="K18" i="43"/>
  <c r="J18" i="43"/>
  <c r="I18" i="43"/>
  <c r="H18" i="43"/>
  <c r="G18" i="43"/>
  <c r="F18" i="43"/>
  <c r="E18" i="43"/>
  <c r="D18" i="43"/>
  <c r="C18" i="43"/>
  <c r="N17" i="43"/>
  <c r="M17" i="43"/>
  <c r="L17" i="43"/>
  <c r="K17" i="43"/>
  <c r="J17" i="43"/>
  <c r="I17" i="43"/>
  <c r="H17" i="43"/>
  <c r="G17" i="43"/>
  <c r="F17" i="43"/>
  <c r="E17" i="43"/>
  <c r="D17" i="43"/>
  <c r="C17" i="43"/>
  <c r="N16" i="43"/>
  <c r="M16" i="43"/>
  <c r="L16" i="43"/>
  <c r="K16" i="43"/>
  <c r="J16" i="43"/>
  <c r="I16" i="43"/>
  <c r="H16" i="43"/>
  <c r="G16" i="43"/>
  <c r="F16" i="43"/>
  <c r="E16" i="43"/>
  <c r="D16" i="43"/>
  <c r="C16" i="43"/>
  <c r="N15" i="43"/>
  <c r="M15" i="43"/>
  <c r="L15" i="43"/>
  <c r="K15" i="43"/>
  <c r="J15" i="43"/>
  <c r="I15" i="43"/>
  <c r="H15" i="43"/>
  <c r="G15" i="43"/>
  <c r="F15" i="43"/>
  <c r="E15" i="43"/>
  <c r="D15" i="43"/>
  <c r="C15" i="43"/>
  <c r="N14" i="43"/>
  <c r="M14" i="43"/>
  <c r="L14" i="43"/>
  <c r="K14" i="43"/>
  <c r="J14" i="43"/>
  <c r="I14" i="43"/>
  <c r="H14" i="43"/>
  <c r="G14" i="43"/>
  <c r="F14" i="43"/>
  <c r="E14" i="43"/>
  <c r="D14" i="43"/>
  <c r="C14" i="43"/>
  <c r="N13" i="43"/>
  <c r="M13" i="43"/>
  <c r="L13" i="43"/>
  <c r="K13" i="43"/>
  <c r="J13" i="43"/>
  <c r="I13" i="43"/>
  <c r="H13" i="43"/>
  <c r="G13" i="43"/>
  <c r="F13" i="43"/>
  <c r="E13" i="43"/>
  <c r="D13" i="43"/>
  <c r="C13" i="43"/>
  <c r="N12" i="43"/>
  <c r="M12" i="43"/>
  <c r="L12" i="43"/>
  <c r="K12" i="43"/>
  <c r="J12" i="43"/>
  <c r="I12" i="43"/>
  <c r="H12" i="43"/>
  <c r="G12" i="43"/>
  <c r="F12" i="43"/>
  <c r="E12" i="43"/>
  <c r="D12" i="43"/>
  <c r="C12" i="43"/>
  <c r="N11" i="43"/>
  <c r="M11" i="43"/>
  <c r="L11" i="43"/>
  <c r="K11" i="43"/>
  <c r="J11" i="43"/>
  <c r="I11" i="43"/>
  <c r="H11" i="43"/>
  <c r="G11" i="43"/>
  <c r="F11" i="43"/>
  <c r="E11" i="43"/>
  <c r="D11" i="43"/>
  <c r="C11" i="43"/>
  <c r="N10" i="43"/>
  <c r="M10" i="43"/>
  <c r="L10" i="43"/>
  <c r="K10" i="43"/>
  <c r="J10" i="43"/>
  <c r="I10" i="43"/>
  <c r="H10" i="43"/>
  <c r="G10" i="43"/>
  <c r="F10" i="43"/>
  <c r="E10" i="43"/>
  <c r="D10" i="43"/>
  <c r="C10" i="43"/>
  <c r="N9" i="43"/>
  <c r="M9" i="43"/>
  <c r="L9" i="43"/>
  <c r="K9" i="43"/>
  <c r="J9" i="43"/>
  <c r="I9" i="43"/>
  <c r="H9" i="43"/>
  <c r="G9" i="43"/>
  <c r="F9" i="43"/>
  <c r="E9" i="43"/>
  <c r="D9" i="43"/>
  <c r="C9" i="43"/>
  <c r="N37" i="35"/>
  <c r="M37" i="35"/>
  <c r="L37" i="35"/>
  <c r="K37" i="35"/>
  <c r="J37" i="35"/>
  <c r="I37" i="35"/>
  <c r="H37" i="35"/>
  <c r="G37" i="35"/>
  <c r="F37" i="35"/>
  <c r="E37" i="35"/>
  <c r="D37" i="35"/>
  <c r="C37" i="35"/>
  <c r="N36" i="35"/>
  <c r="M36" i="35"/>
  <c r="L36" i="35"/>
  <c r="K36" i="35"/>
  <c r="J36" i="35"/>
  <c r="I36" i="35"/>
  <c r="H36" i="35"/>
  <c r="G36" i="35"/>
  <c r="F36" i="35"/>
  <c r="E36" i="35"/>
  <c r="D36" i="35"/>
  <c r="C36" i="35"/>
  <c r="N35" i="35"/>
  <c r="M35" i="35"/>
  <c r="L35" i="35"/>
  <c r="K35" i="35"/>
  <c r="J35" i="35"/>
  <c r="I35" i="35"/>
  <c r="H35" i="35"/>
  <c r="G35" i="35"/>
  <c r="F35" i="35"/>
  <c r="E35" i="35"/>
  <c r="D35" i="35"/>
  <c r="C35" i="35"/>
  <c r="N34" i="35"/>
  <c r="M34" i="35"/>
  <c r="L34" i="35"/>
  <c r="K34" i="35"/>
  <c r="J34" i="35"/>
  <c r="I34" i="35"/>
  <c r="H34" i="35"/>
  <c r="G34" i="35"/>
  <c r="F34" i="35"/>
  <c r="E34" i="35"/>
  <c r="D34" i="35"/>
  <c r="C34" i="35"/>
  <c r="N33" i="35"/>
  <c r="M33" i="35"/>
  <c r="L33" i="35"/>
  <c r="K33" i="35"/>
  <c r="J33" i="35"/>
  <c r="I33" i="35"/>
  <c r="H33" i="35"/>
  <c r="G33" i="35"/>
  <c r="F33" i="35"/>
  <c r="E33" i="35"/>
  <c r="D33" i="35"/>
  <c r="C33" i="35"/>
  <c r="N32" i="35"/>
  <c r="M32" i="35"/>
  <c r="L32" i="35"/>
  <c r="K32" i="35"/>
  <c r="J32" i="35"/>
  <c r="I32" i="35"/>
  <c r="H32" i="35"/>
  <c r="G32" i="35"/>
  <c r="F32" i="35"/>
  <c r="E32" i="35"/>
  <c r="D32" i="35"/>
  <c r="C32" i="35"/>
  <c r="N31" i="35"/>
  <c r="M31" i="35"/>
  <c r="L31" i="35"/>
  <c r="K31" i="35"/>
  <c r="J31" i="35"/>
  <c r="I31" i="35"/>
  <c r="H31" i="35"/>
  <c r="G31" i="35"/>
  <c r="F31" i="35"/>
  <c r="E31" i="35"/>
  <c r="D31" i="35"/>
  <c r="C31" i="35"/>
  <c r="N30" i="35"/>
  <c r="M30" i="35"/>
  <c r="L30" i="35"/>
  <c r="K30" i="35"/>
  <c r="J30" i="35"/>
  <c r="I30" i="35"/>
  <c r="H30" i="35"/>
  <c r="G30" i="35"/>
  <c r="F30" i="35"/>
  <c r="E30" i="35"/>
  <c r="D30" i="35"/>
  <c r="C30" i="35"/>
  <c r="N29" i="35"/>
  <c r="M29" i="35"/>
  <c r="L29" i="35"/>
  <c r="K29" i="35"/>
  <c r="J29" i="35"/>
  <c r="I29" i="35"/>
  <c r="H29" i="35"/>
  <c r="G29" i="35"/>
  <c r="F29" i="35"/>
  <c r="E29" i="35"/>
  <c r="D29" i="35"/>
  <c r="C29" i="35"/>
  <c r="N28" i="35"/>
  <c r="M28" i="35"/>
  <c r="L28" i="35"/>
  <c r="K28" i="35"/>
  <c r="J28" i="35"/>
  <c r="I28" i="35"/>
  <c r="H28" i="35"/>
  <c r="G28" i="35"/>
  <c r="F28" i="35"/>
  <c r="E28" i="35"/>
  <c r="D28" i="35"/>
  <c r="C28" i="35"/>
  <c r="N27" i="35"/>
  <c r="M27" i="35"/>
  <c r="L27" i="35"/>
  <c r="K27" i="35"/>
  <c r="J27" i="35"/>
  <c r="I27" i="35"/>
  <c r="H27" i="35"/>
  <c r="G27" i="35"/>
  <c r="F27" i="35"/>
  <c r="E27" i="35"/>
  <c r="D27" i="35"/>
  <c r="C27" i="35"/>
  <c r="N26" i="35"/>
  <c r="M26" i="35"/>
  <c r="L26" i="35"/>
  <c r="K26" i="35"/>
  <c r="J26" i="35"/>
  <c r="I26" i="35"/>
  <c r="H26" i="35"/>
  <c r="G26" i="35"/>
  <c r="F26" i="35"/>
  <c r="E26" i="35"/>
  <c r="D26" i="35"/>
  <c r="C26" i="35"/>
  <c r="N25" i="35"/>
  <c r="M25" i="35"/>
  <c r="L25" i="35"/>
  <c r="K25" i="35"/>
  <c r="J25" i="35"/>
  <c r="I25" i="35"/>
  <c r="H25" i="35"/>
  <c r="G25" i="35"/>
  <c r="F25" i="35"/>
  <c r="E25" i="35"/>
  <c r="D25" i="35"/>
  <c r="C25" i="35"/>
  <c r="N24" i="35"/>
  <c r="M24" i="35"/>
  <c r="L24" i="35"/>
  <c r="K24" i="35"/>
  <c r="J24" i="35"/>
  <c r="I24" i="35"/>
  <c r="H24" i="35"/>
  <c r="G24" i="35"/>
  <c r="F24" i="35"/>
  <c r="E24" i="35"/>
  <c r="D24" i="35"/>
  <c r="C24" i="35"/>
  <c r="N23" i="35"/>
  <c r="M23" i="35"/>
  <c r="L23" i="35"/>
  <c r="K23" i="35"/>
  <c r="J23" i="35"/>
  <c r="I23" i="35"/>
  <c r="H23" i="35"/>
  <c r="G23" i="35"/>
  <c r="F23" i="35"/>
  <c r="E23" i="35"/>
  <c r="D23" i="35"/>
  <c r="C23" i="35"/>
  <c r="N22" i="35"/>
  <c r="M22" i="35"/>
  <c r="L22" i="35"/>
  <c r="K22" i="35"/>
  <c r="J22" i="35"/>
  <c r="I22" i="35"/>
  <c r="H22" i="35"/>
  <c r="G22" i="35"/>
  <c r="F22" i="35"/>
  <c r="E22" i="35"/>
  <c r="D22" i="35"/>
  <c r="C22" i="35"/>
  <c r="N21" i="35"/>
  <c r="M21" i="35"/>
  <c r="L21" i="35"/>
  <c r="K21" i="35"/>
  <c r="J21" i="35"/>
  <c r="I21" i="35"/>
  <c r="H21" i="35"/>
  <c r="G21" i="35"/>
  <c r="F21" i="35"/>
  <c r="E21" i="35"/>
  <c r="D21" i="35"/>
  <c r="C21" i="35"/>
  <c r="N20" i="35"/>
  <c r="M20" i="35"/>
  <c r="L20" i="35"/>
  <c r="K20" i="35"/>
  <c r="J20" i="35"/>
  <c r="I20" i="35"/>
  <c r="H20" i="35"/>
  <c r="G20" i="35"/>
  <c r="F20" i="35"/>
  <c r="E20" i="35"/>
  <c r="D20" i="35"/>
  <c r="C20" i="35"/>
  <c r="N19" i="35"/>
  <c r="M19" i="35"/>
  <c r="L19" i="35"/>
  <c r="K19" i="35"/>
  <c r="J19" i="35"/>
  <c r="I19" i="35"/>
  <c r="H19" i="35"/>
  <c r="G19" i="35"/>
  <c r="F19" i="35"/>
  <c r="E19" i="35"/>
  <c r="D19" i="35"/>
  <c r="C19" i="35"/>
  <c r="N18" i="35"/>
  <c r="M18" i="35"/>
  <c r="L18" i="35"/>
  <c r="K18" i="35"/>
  <c r="J18" i="35"/>
  <c r="I18" i="35"/>
  <c r="H18" i="35"/>
  <c r="G18" i="35"/>
  <c r="F18" i="35"/>
  <c r="E18" i="35"/>
  <c r="D18" i="35"/>
  <c r="C18" i="35"/>
  <c r="N17" i="35"/>
  <c r="M17" i="35"/>
  <c r="L17" i="35"/>
  <c r="K17" i="35"/>
  <c r="J17" i="35"/>
  <c r="I17" i="35"/>
  <c r="H17" i="35"/>
  <c r="G17" i="35"/>
  <c r="F17" i="35"/>
  <c r="E17" i="35"/>
  <c r="D17" i="35"/>
  <c r="C17" i="35"/>
  <c r="N16" i="35"/>
  <c r="M16" i="35"/>
  <c r="L16" i="35"/>
  <c r="K16" i="35"/>
  <c r="J16" i="35"/>
  <c r="I16" i="35"/>
  <c r="H16" i="35"/>
  <c r="G16" i="35"/>
  <c r="F16" i="35"/>
  <c r="E16" i="35"/>
  <c r="D16" i="35"/>
  <c r="C16" i="35"/>
  <c r="N15" i="35"/>
  <c r="M15" i="35"/>
  <c r="L15" i="35"/>
  <c r="K15" i="35"/>
  <c r="J15" i="35"/>
  <c r="I15" i="35"/>
  <c r="H15" i="35"/>
  <c r="G15" i="35"/>
  <c r="F15" i="35"/>
  <c r="E15" i="35"/>
  <c r="D15" i="35"/>
  <c r="C15" i="35"/>
  <c r="N14" i="35"/>
  <c r="M14" i="35"/>
  <c r="L14" i="35"/>
  <c r="K14" i="35"/>
  <c r="J14" i="35"/>
  <c r="I14" i="35"/>
  <c r="H14" i="35"/>
  <c r="G14" i="35"/>
  <c r="F14" i="35"/>
  <c r="E14" i="35"/>
  <c r="D14" i="35"/>
  <c r="C14" i="35"/>
  <c r="N13" i="35"/>
  <c r="M13" i="35"/>
  <c r="L13" i="35"/>
  <c r="K13" i="35"/>
  <c r="J13" i="35"/>
  <c r="I13" i="35"/>
  <c r="H13" i="35"/>
  <c r="G13" i="35"/>
  <c r="F13" i="35"/>
  <c r="E13" i="35"/>
  <c r="D13" i="35"/>
  <c r="C13" i="35"/>
  <c r="N12" i="35"/>
  <c r="M12" i="35"/>
  <c r="L12" i="35"/>
  <c r="K12" i="35"/>
  <c r="J12" i="35"/>
  <c r="I12" i="35"/>
  <c r="H12" i="35"/>
  <c r="G12" i="35"/>
  <c r="F12" i="35"/>
  <c r="E12" i="35"/>
  <c r="D12" i="35"/>
  <c r="C12" i="35"/>
  <c r="N11" i="35"/>
  <c r="M11" i="35"/>
  <c r="L11" i="35"/>
  <c r="K11" i="35"/>
  <c r="J11" i="35"/>
  <c r="I11" i="35"/>
  <c r="H11" i="35"/>
  <c r="G11" i="35"/>
  <c r="F11" i="35"/>
  <c r="E11" i="35"/>
  <c r="D11" i="35"/>
  <c r="C11" i="35"/>
  <c r="N10" i="35"/>
  <c r="M10" i="35"/>
  <c r="L10" i="35"/>
  <c r="K10" i="35"/>
  <c r="J10" i="35"/>
  <c r="I10" i="35"/>
  <c r="H10" i="35"/>
  <c r="G10" i="35"/>
  <c r="F10" i="35"/>
  <c r="E10" i="35"/>
  <c r="D10" i="35"/>
  <c r="C10" i="35"/>
  <c r="N9" i="35"/>
  <c r="M9" i="35"/>
  <c r="L9" i="35"/>
  <c r="K9" i="35"/>
  <c r="J9" i="35"/>
  <c r="I9" i="35"/>
  <c r="H9" i="35"/>
  <c r="G9" i="35"/>
  <c r="F9" i="35"/>
  <c r="E9" i="35"/>
  <c r="D9" i="35"/>
  <c r="C9" i="35"/>
  <c r="N37" i="34"/>
  <c r="M37" i="34"/>
  <c r="L37" i="34"/>
  <c r="K37" i="34"/>
  <c r="J37" i="34"/>
  <c r="I37" i="34"/>
  <c r="H37" i="34"/>
  <c r="G37" i="34"/>
  <c r="F37" i="34"/>
  <c r="E37" i="34"/>
  <c r="D37" i="34"/>
  <c r="C37" i="34"/>
  <c r="N36" i="34"/>
  <c r="M36" i="34"/>
  <c r="L36" i="34"/>
  <c r="K36" i="34"/>
  <c r="J36" i="34"/>
  <c r="I36" i="34"/>
  <c r="H36" i="34"/>
  <c r="G36" i="34"/>
  <c r="F36" i="34"/>
  <c r="E36" i="34"/>
  <c r="D36" i="34"/>
  <c r="C36" i="34"/>
  <c r="N35" i="34"/>
  <c r="M35" i="34"/>
  <c r="L35" i="34"/>
  <c r="K35" i="34"/>
  <c r="J35" i="34"/>
  <c r="I35" i="34"/>
  <c r="H35" i="34"/>
  <c r="G35" i="34"/>
  <c r="F35" i="34"/>
  <c r="E35" i="34"/>
  <c r="D35" i="34"/>
  <c r="C35" i="34"/>
  <c r="N34" i="34"/>
  <c r="M34" i="34"/>
  <c r="L34" i="34"/>
  <c r="K34" i="34"/>
  <c r="J34" i="34"/>
  <c r="I34" i="34"/>
  <c r="H34" i="34"/>
  <c r="G34" i="34"/>
  <c r="F34" i="34"/>
  <c r="E34" i="34"/>
  <c r="D34" i="34"/>
  <c r="C34" i="34"/>
  <c r="N33" i="34"/>
  <c r="M33" i="34"/>
  <c r="L33" i="34"/>
  <c r="K33" i="34"/>
  <c r="J33" i="34"/>
  <c r="I33" i="34"/>
  <c r="H33" i="34"/>
  <c r="G33" i="34"/>
  <c r="F33" i="34"/>
  <c r="E33" i="34"/>
  <c r="D33" i="34"/>
  <c r="C33" i="34"/>
  <c r="N32" i="34"/>
  <c r="M32" i="34"/>
  <c r="L32" i="34"/>
  <c r="K32" i="34"/>
  <c r="J32" i="34"/>
  <c r="I32" i="34"/>
  <c r="H32" i="34"/>
  <c r="G32" i="34"/>
  <c r="F32" i="34"/>
  <c r="E32" i="34"/>
  <c r="D32" i="34"/>
  <c r="C32" i="34"/>
  <c r="N31" i="34"/>
  <c r="M31" i="34"/>
  <c r="L31" i="34"/>
  <c r="K31" i="34"/>
  <c r="J31" i="34"/>
  <c r="I31" i="34"/>
  <c r="H31" i="34"/>
  <c r="G31" i="34"/>
  <c r="F31" i="34"/>
  <c r="E31" i="34"/>
  <c r="D31" i="34"/>
  <c r="C31" i="34"/>
  <c r="N30" i="34"/>
  <c r="M30" i="34"/>
  <c r="L30" i="34"/>
  <c r="K30" i="34"/>
  <c r="J30" i="34"/>
  <c r="I30" i="34"/>
  <c r="H30" i="34"/>
  <c r="G30" i="34"/>
  <c r="F30" i="34"/>
  <c r="E30" i="34"/>
  <c r="D30" i="34"/>
  <c r="C30" i="34"/>
  <c r="N29" i="34"/>
  <c r="M29" i="34"/>
  <c r="L29" i="34"/>
  <c r="K29" i="34"/>
  <c r="J29" i="34"/>
  <c r="I29" i="34"/>
  <c r="H29" i="34"/>
  <c r="G29" i="34"/>
  <c r="F29" i="34"/>
  <c r="E29" i="34"/>
  <c r="D29" i="34"/>
  <c r="C29" i="34"/>
  <c r="N28" i="34"/>
  <c r="M28" i="34"/>
  <c r="L28" i="34"/>
  <c r="K28" i="34"/>
  <c r="J28" i="34"/>
  <c r="I28" i="34"/>
  <c r="H28" i="34"/>
  <c r="G28" i="34"/>
  <c r="F28" i="34"/>
  <c r="E28" i="34"/>
  <c r="D28" i="34"/>
  <c r="C28" i="34"/>
  <c r="N27" i="34"/>
  <c r="M27" i="34"/>
  <c r="L27" i="34"/>
  <c r="K27" i="34"/>
  <c r="J27" i="34"/>
  <c r="I27" i="34"/>
  <c r="H27" i="34"/>
  <c r="G27" i="34"/>
  <c r="F27" i="34"/>
  <c r="E27" i="34"/>
  <c r="D27" i="34"/>
  <c r="C27" i="34"/>
  <c r="N26" i="34"/>
  <c r="M26" i="34"/>
  <c r="L26" i="34"/>
  <c r="K26" i="34"/>
  <c r="J26" i="34"/>
  <c r="I26" i="34"/>
  <c r="H26" i="34"/>
  <c r="G26" i="34"/>
  <c r="F26" i="34"/>
  <c r="E26" i="34"/>
  <c r="D26" i="34"/>
  <c r="C26" i="34"/>
  <c r="N25" i="34"/>
  <c r="M25" i="34"/>
  <c r="L25" i="34"/>
  <c r="K25" i="34"/>
  <c r="J25" i="34"/>
  <c r="I25" i="34"/>
  <c r="H25" i="34"/>
  <c r="G25" i="34"/>
  <c r="F25" i="34"/>
  <c r="E25" i="34"/>
  <c r="D25" i="34"/>
  <c r="C25" i="34"/>
  <c r="N24" i="34"/>
  <c r="M24" i="34"/>
  <c r="L24" i="34"/>
  <c r="K24" i="34"/>
  <c r="J24" i="34"/>
  <c r="I24" i="34"/>
  <c r="H24" i="34"/>
  <c r="G24" i="34"/>
  <c r="F24" i="34"/>
  <c r="E24" i="34"/>
  <c r="D24" i="34"/>
  <c r="C24" i="34"/>
  <c r="N23" i="34"/>
  <c r="M23" i="34"/>
  <c r="L23" i="34"/>
  <c r="K23" i="34"/>
  <c r="J23" i="34"/>
  <c r="I23" i="34"/>
  <c r="H23" i="34"/>
  <c r="G23" i="34"/>
  <c r="F23" i="34"/>
  <c r="E23" i="34"/>
  <c r="D23" i="34"/>
  <c r="C23" i="34"/>
  <c r="N22" i="34"/>
  <c r="M22" i="34"/>
  <c r="L22" i="34"/>
  <c r="K22" i="34"/>
  <c r="J22" i="34"/>
  <c r="I22" i="34"/>
  <c r="H22" i="34"/>
  <c r="G22" i="34"/>
  <c r="F22" i="34"/>
  <c r="E22" i="34"/>
  <c r="D22" i="34"/>
  <c r="C22" i="34"/>
  <c r="N21" i="34"/>
  <c r="M21" i="34"/>
  <c r="L21" i="34"/>
  <c r="K21" i="34"/>
  <c r="J21" i="34"/>
  <c r="I21" i="34"/>
  <c r="H21" i="34"/>
  <c r="G21" i="34"/>
  <c r="F21" i="34"/>
  <c r="E21" i="34"/>
  <c r="D21" i="34"/>
  <c r="C21" i="34"/>
  <c r="N20" i="34"/>
  <c r="M20" i="34"/>
  <c r="L20" i="34"/>
  <c r="K20" i="34"/>
  <c r="J20" i="34"/>
  <c r="I20" i="34"/>
  <c r="H20" i="34"/>
  <c r="G20" i="34"/>
  <c r="F20" i="34"/>
  <c r="E20" i="34"/>
  <c r="D20" i="34"/>
  <c r="C20" i="34"/>
  <c r="N19" i="34"/>
  <c r="M19" i="34"/>
  <c r="L19" i="34"/>
  <c r="K19" i="34"/>
  <c r="J19" i="34"/>
  <c r="I19" i="34"/>
  <c r="H19" i="34"/>
  <c r="G19" i="34"/>
  <c r="F19" i="34"/>
  <c r="E19" i="34"/>
  <c r="D19" i="34"/>
  <c r="C19" i="34"/>
  <c r="N18" i="34"/>
  <c r="M18" i="34"/>
  <c r="L18" i="34"/>
  <c r="K18" i="34"/>
  <c r="J18" i="34"/>
  <c r="I18" i="34"/>
  <c r="H18" i="34"/>
  <c r="G18" i="34"/>
  <c r="F18" i="34"/>
  <c r="E18" i="34"/>
  <c r="D18" i="34"/>
  <c r="C18" i="34"/>
  <c r="N17" i="34"/>
  <c r="M17" i="34"/>
  <c r="L17" i="34"/>
  <c r="K17" i="34"/>
  <c r="J17" i="34"/>
  <c r="I17" i="34"/>
  <c r="H17" i="34"/>
  <c r="G17" i="34"/>
  <c r="F17" i="34"/>
  <c r="E17" i="34"/>
  <c r="D17" i="34"/>
  <c r="C17" i="34"/>
  <c r="N16" i="34"/>
  <c r="M16" i="34"/>
  <c r="L16" i="34"/>
  <c r="K16" i="34"/>
  <c r="J16" i="34"/>
  <c r="I16" i="34"/>
  <c r="H16" i="34"/>
  <c r="G16" i="34"/>
  <c r="F16" i="34"/>
  <c r="E16" i="34"/>
  <c r="D16" i="34"/>
  <c r="C16" i="34"/>
  <c r="N15" i="34"/>
  <c r="M15" i="34"/>
  <c r="L15" i="34"/>
  <c r="K15" i="34"/>
  <c r="J15" i="34"/>
  <c r="I15" i="34"/>
  <c r="H15" i="34"/>
  <c r="G15" i="34"/>
  <c r="F15" i="34"/>
  <c r="E15" i="34"/>
  <c r="D15" i="34"/>
  <c r="C15" i="34"/>
  <c r="N14" i="34"/>
  <c r="M14" i="34"/>
  <c r="L14" i="34"/>
  <c r="K14" i="34"/>
  <c r="J14" i="34"/>
  <c r="I14" i="34"/>
  <c r="H14" i="34"/>
  <c r="G14" i="34"/>
  <c r="F14" i="34"/>
  <c r="E14" i="34"/>
  <c r="D14" i="34"/>
  <c r="C14" i="34"/>
  <c r="N13" i="34"/>
  <c r="M13" i="34"/>
  <c r="L13" i="34"/>
  <c r="K13" i="34"/>
  <c r="J13" i="34"/>
  <c r="I13" i="34"/>
  <c r="H13" i="34"/>
  <c r="G13" i="34"/>
  <c r="F13" i="34"/>
  <c r="E13" i="34"/>
  <c r="D13" i="34"/>
  <c r="C13" i="34"/>
  <c r="N12" i="34"/>
  <c r="M12" i="34"/>
  <c r="L12" i="34"/>
  <c r="K12" i="34"/>
  <c r="J12" i="34"/>
  <c r="I12" i="34"/>
  <c r="H12" i="34"/>
  <c r="G12" i="34"/>
  <c r="F12" i="34"/>
  <c r="E12" i="34"/>
  <c r="D12" i="34"/>
  <c r="C12" i="34"/>
  <c r="N11" i="34"/>
  <c r="M11" i="34"/>
  <c r="L11" i="34"/>
  <c r="K11" i="34"/>
  <c r="J11" i="34"/>
  <c r="I11" i="34"/>
  <c r="H11" i="34"/>
  <c r="G11" i="34"/>
  <c r="F11" i="34"/>
  <c r="E11" i="34"/>
  <c r="D11" i="34"/>
  <c r="C11" i="34"/>
  <c r="N10" i="34"/>
  <c r="M10" i="34"/>
  <c r="L10" i="34"/>
  <c r="K10" i="34"/>
  <c r="J10" i="34"/>
  <c r="I10" i="34"/>
  <c r="H10" i="34"/>
  <c r="G10" i="34"/>
  <c r="F10" i="34"/>
  <c r="E10" i="34"/>
  <c r="D10" i="34"/>
  <c r="C10" i="34"/>
  <c r="N9" i="34"/>
  <c r="M9" i="34"/>
  <c r="L9" i="34"/>
  <c r="K9" i="34"/>
  <c r="J9" i="34"/>
  <c r="I9" i="34"/>
  <c r="H9" i="34"/>
  <c r="G9" i="34"/>
  <c r="F9" i="34"/>
  <c r="E9" i="34"/>
  <c r="D9" i="34"/>
  <c r="C9" i="34"/>
  <c r="N37" i="32"/>
  <c r="M37" i="32"/>
  <c r="L37" i="32"/>
  <c r="K37" i="32"/>
  <c r="J37" i="32"/>
  <c r="I37" i="32"/>
  <c r="H37" i="32"/>
  <c r="G37" i="32"/>
  <c r="F37" i="32"/>
  <c r="E37" i="32"/>
  <c r="D37" i="32"/>
  <c r="C37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N18" i="32"/>
  <c r="M18" i="32"/>
  <c r="L18" i="32"/>
  <c r="K18" i="32"/>
  <c r="J18" i="32"/>
  <c r="I18" i="32"/>
  <c r="H18" i="32"/>
  <c r="G18" i="32"/>
  <c r="F18" i="32"/>
  <c r="D18" i="32"/>
  <c r="C18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N9" i="32"/>
  <c r="M9" i="32"/>
  <c r="L9" i="32"/>
  <c r="K9" i="32"/>
  <c r="J9" i="32"/>
  <c r="I9" i="32"/>
  <c r="H9" i="32"/>
  <c r="G9" i="32"/>
  <c r="F9" i="32"/>
  <c r="E9" i="32"/>
  <c r="D9" i="32"/>
  <c r="C9" i="32"/>
  <c r="N37" i="31"/>
  <c r="M37" i="31"/>
  <c r="L37" i="31"/>
  <c r="K37" i="31"/>
  <c r="J37" i="31"/>
  <c r="I37" i="31"/>
  <c r="H37" i="31"/>
  <c r="G37" i="31"/>
  <c r="F37" i="31"/>
  <c r="E37" i="31"/>
  <c r="D37" i="31"/>
  <c r="C37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N9" i="31"/>
  <c r="M9" i="31"/>
  <c r="L9" i="31"/>
  <c r="K9" i="31"/>
  <c r="J9" i="31"/>
  <c r="I9" i="31"/>
  <c r="H9" i="31"/>
  <c r="G9" i="31"/>
  <c r="F9" i="31"/>
  <c r="E9" i="31"/>
  <c r="D9" i="31"/>
  <c r="C9" i="31"/>
  <c r="N37" i="29"/>
  <c r="M37" i="29"/>
  <c r="L37" i="29"/>
  <c r="K37" i="29"/>
  <c r="J37" i="29"/>
  <c r="I37" i="29"/>
  <c r="H37" i="29"/>
  <c r="G37" i="29"/>
  <c r="F37" i="29"/>
  <c r="E37" i="29"/>
  <c r="D37" i="29"/>
  <c r="C37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N9" i="29"/>
  <c r="M9" i="29"/>
  <c r="L9" i="29"/>
  <c r="K9" i="29"/>
  <c r="J9" i="29"/>
  <c r="I9" i="29"/>
  <c r="H9" i="29"/>
  <c r="G9" i="29"/>
  <c r="F9" i="29"/>
  <c r="E9" i="29"/>
  <c r="D9" i="29"/>
  <c r="C9" i="29"/>
  <c r="N37" i="28"/>
  <c r="M37" i="28"/>
  <c r="L37" i="28"/>
  <c r="K37" i="28"/>
  <c r="J37" i="28"/>
  <c r="I37" i="28"/>
  <c r="H37" i="28"/>
  <c r="G37" i="28"/>
  <c r="F37" i="28"/>
  <c r="E37" i="28"/>
  <c r="D37" i="28"/>
  <c r="C37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N26" i="28"/>
  <c r="M26" i="28"/>
  <c r="L26" i="28"/>
  <c r="K26" i="28"/>
  <c r="J26" i="28"/>
  <c r="I26" i="28"/>
  <c r="H26" i="28"/>
  <c r="G26" i="28"/>
  <c r="F26" i="28"/>
  <c r="E26" i="28"/>
  <c r="D26" i="28"/>
  <c r="C26" i="28"/>
  <c r="N25" i="28"/>
  <c r="M25" i="28"/>
  <c r="L25" i="28"/>
  <c r="K25" i="28"/>
  <c r="J25" i="28"/>
  <c r="I25" i="28"/>
  <c r="H25" i="28"/>
  <c r="G25" i="28"/>
  <c r="F25" i="28"/>
  <c r="E25" i="28"/>
  <c r="D25" i="28"/>
  <c r="C25" i="28"/>
  <c r="N24" i="28"/>
  <c r="M24" i="28"/>
  <c r="L24" i="28"/>
  <c r="K24" i="28"/>
  <c r="J24" i="28"/>
  <c r="I24" i="28"/>
  <c r="H24" i="28"/>
  <c r="G24" i="28"/>
  <c r="F24" i="28"/>
  <c r="E24" i="28"/>
  <c r="D24" i="28"/>
  <c r="C24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N15" i="28"/>
  <c r="M15" i="28"/>
  <c r="L15" i="28"/>
  <c r="K15" i="28"/>
  <c r="J15" i="28"/>
  <c r="I15" i="28"/>
  <c r="H15" i="28"/>
  <c r="G15" i="28"/>
  <c r="F15" i="28"/>
  <c r="E15" i="28"/>
  <c r="D15" i="28"/>
  <c r="C15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N13" i="28"/>
  <c r="M13" i="28"/>
  <c r="L13" i="28"/>
  <c r="K13" i="28"/>
  <c r="J13" i="28"/>
  <c r="I13" i="28"/>
  <c r="H13" i="28"/>
  <c r="G13" i="28"/>
  <c r="F13" i="28"/>
  <c r="E13" i="28"/>
  <c r="D13" i="28"/>
  <c r="C13" i="28"/>
  <c r="N12" i="28"/>
  <c r="M12" i="28"/>
  <c r="L12" i="28"/>
  <c r="K12" i="28"/>
  <c r="J12" i="28"/>
  <c r="I12" i="28"/>
  <c r="H12" i="28"/>
  <c r="G12" i="28"/>
  <c r="F12" i="28"/>
  <c r="E12" i="28"/>
  <c r="D12" i="28"/>
  <c r="C12" i="28"/>
  <c r="N11" i="28"/>
  <c r="M11" i="28"/>
  <c r="L11" i="28"/>
  <c r="K11" i="28"/>
  <c r="J11" i="28"/>
  <c r="I11" i="28"/>
  <c r="H11" i="28"/>
  <c r="G11" i="28"/>
  <c r="F11" i="28"/>
  <c r="E11" i="28"/>
  <c r="D11" i="28"/>
  <c r="C11" i="28"/>
  <c r="N10" i="28"/>
  <c r="M10" i="28"/>
  <c r="L10" i="28"/>
  <c r="K10" i="28"/>
  <c r="J10" i="28"/>
  <c r="I10" i="28"/>
  <c r="H10" i="28"/>
  <c r="G10" i="28"/>
  <c r="F10" i="28"/>
  <c r="E10" i="28"/>
  <c r="D10" i="28"/>
  <c r="C10" i="28"/>
  <c r="N9" i="28"/>
  <c r="M9" i="28"/>
  <c r="L9" i="28"/>
  <c r="K9" i="28"/>
  <c r="J9" i="28"/>
  <c r="I9" i="28"/>
  <c r="H9" i="28"/>
  <c r="G9" i="28"/>
  <c r="F9" i="28"/>
  <c r="E9" i="28"/>
  <c r="D9" i="28"/>
  <c r="C9" i="28"/>
  <c r="N37" i="26"/>
  <c r="M37" i="26"/>
  <c r="L37" i="26"/>
  <c r="K37" i="26"/>
  <c r="J37" i="26"/>
  <c r="I37" i="26"/>
  <c r="H37" i="26"/>
  <c r="G37" i="26"/>
  <c r="F37" i="26"/>
  <c r="E37" i="26"/>
  <c r="D37" i="26"/>
  <c r="C37" i="26"/>
  <c r="N36" i="26"/>
  <c r="M36" i="26"/>
  <c r="L36" i="26"/>
  <c r="K36" i="26"/>
  <c r="J36" i="26"/>
  <c r="I36" i="26"/>
  <c r="H36" i="26"/>
  <c r="G36" i="26"/>
  <c r="F36" i="26"/>
  <c r="E36" i="26"/>
  <c r="D36" i="26"/>
  <c r="C36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N26" i="26"/>
  <c r="M26" i="26"/>
  <c r="L26" i="26"/>
  <c r="K26" i="26"/>
  <c r="J26" i="26"/>
  <c r="I26" i="26"/>
  <c r="H26" i="26"/>
  <c r="G26" i="26"/>
  <c r="F26" i="26"/>
  <c r="E26" i="26"/>
  <c r="D26" i="26"/>
  <c r="C26" i="26"/>
  <c r="N25" i="26"/>
  <c r="M25" i="26"/>
  <c r="L25" i="26"/>
  <c r="K25" i="26"/>
  <c r="J25" i="26"/>
  <c r="I25" i="26"/>
  <c r="H25" i="26"/>
  <c r="G25" i="26"/>
  <c r="F25" i="26"/>
  <c r="E25" i="26"/>
  <c r="D25" i="26"/>
  <c r="C25" i="26"/>
  <c r="N24" i="26"/>
  <c r="M24" i="26"/>
  <c r="L24" i="26"/>
  <c r="K24" i="26"/>
  <c r="J24" i="26"/>
  <c r="I24" i="26"/>
  <c r="H24" i="26"/>
  <c r="G24" i="26"/>
  <c r="F24" i="26"/>
  <c r="E24" i="26"/>
  <c r="D24" i="26"/>
  <c r="C24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N15" i="26"/>
  <c r="M15" i="26"/>
  <c r="L15" i="26"/>
  <c r="K15" i="26"/>
  <c r="J15" i="26"/>
  <c r="I15" i="26"/>
  <c r="H15" i="26"/>
  <c r="G15" i="26"/>
  <c r="F15" i="26"/>
  <c r="E15" i="26"/>
  <c r="D15" i="26"/>
  <c r="C15" i="26"/>
  <c r="N14" i="26"/>
  <c r="M14" i="26"/>
  <c r="L14" i="26"/>
  <c r="K14" i="26"/>
  <c r="J14" i="26"/>
  <c r="I14" i="26"/>
  <c r="H14" i="26"/>
  <c r="G14" i="26"/>
  <c r="F14" i="26"/>
  <c r="E14" i="26"/>
  <c r="D14" i="26"/>
  <c r="C14" i="26"/>
  <c r="N13" i="26"/>
  <c r="M13" i="26"/>
  <c r="L13" i="26"/>
  <c r="K13" i="26"/>
  <c r="J13" i="26"/>
  <c r="I13" i="26"/>
  <c r="H13" i="26"/>
  <c r="G13" i="26"/>
  <c r="F13" i="26"/>
  <c r="E13" i="26"/>
  <c r="D13" i="26"/>
  <c r="C13" i="26"/>
  <c r="N12" i="26"/>
  <c r="M12" i="26"/>
  <c r="L12" i="26"/>
  <c r="K12" i="26"/>
  <c r="J12" i="26"/>
  <c r="I12" i="26"/>
  <c r="H12" i="26"/>
  <c r="G12" i="26"/>
  <c r="F12" i="26"/>
  <c r="E12" i="26"/>
  <c r="D12" i="26"/>
  <c r="C12" i="26"/>
  <c r="N11" i="26"/>
  <c r="M11" i="26"/>
  <c r="L11" i="26"/>
  <c r="K11" i="26"/>
  <c r="J11" i="26"/>
  <c r="I11" i="26"/>
  <c r="H11" i="26"/>
  <c r="G11" i="26"/>
  <c r="F11" i="26"/>
  <c r="E11" i="26"/>
  <c r="D11" i="26"/>
  <c r="C11" i="26"/>
  <c r="N10" i="26"/>
  <c r="M10" i="26"/>
  <c r="L10" i="26"/>
  <c r="K10" i="26"/>
  <c r="J10" i="26"/>
  <c r="I10" i="26"/>
  <c r="H10" i="26"/>
  <c r="G10" i="26"/>
  <c r="F10" i="26"/>
  <c r="E10" i="26"/>
  <c r="D10" i="26"/>
  <c r="C10" i="26"/>
  <c r="N9" i="26"/>
  <c r="M9" i="26"/>
  <c r="L9" i="26"/>
  <c r="K9" i="26"/>
  <c r="J9" i="26"/>
  <c r="I9" i="26"/>
  <c r="H9" i="26"/>
  <c r="G9" i="26"/>
  <c r="F9" i="26"/>
  <c r="E9" i="26"/>
  <c r="D9" i="26"/>
  <c r="C9" i="26"/>
  <c r="N37" i="25"/>
  <c r="M37" i="25"/>
  <c r="L37" i="25"/>
  <c r="K37" i="25"/>
  <c r="J37" i="25"/>
  <c r="I37" i="25"/>
  <c r="H37" i="25"/>
  <c r="G37" i="25"/>
  <c r="F37" i="25"/>
  <c r="E37" i="25"/>
  <c r="D37" i="25"/>
  <c r="C37" i="25"/>
  <c r="N36" i="25"/>
  <c r="M36" i="25"/>
  <c r="L36" i="25"/>
  <c r="K36" i="25"/>
  <c r="J36" i="25"/>
  <c r="I36" i="25"/>
  <c r="H36" i="25"/>
  <c r="G36" i="25"/>
  <c r="F36" i="25"/>
  <c r="E36" i="25"/>
  <c r="D36" i="25"/>
  <c r="C36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N26" i="25"/>
  <c r="M26" i="25"/>
  <c r="L26" i="25"/>
  <c r="K26" i="25"/>
  <c r="J26" i="25"/>
  <c r="I26" i="25"/>
  <c r="H26" i="25"/>
  <c r="G26" i="25"/>
  <c r="F26" i="25"/>
  <c r="E26" i="25"/>
  <c r="D26" i="25"/>
  <c r="C26" i="25"/>
  <c r="N25" i="25"/>
  <c r="M25" i="25"/>
  <c r="L25" i="25"/>
  <c r="K25" i="25"/>
  <c r="J25" i="25"/>
  <c r="I25" i="25"/>
  <c r="H25" i="25"/>
  <c r="G25" i="25"/>
  <c r="F25" i="25"/>
  <c r="E25" i="25"/>
  <c r="D25" i="25"/>
  <c r="C25" i="25"/>
  <c r="N24" i="25"/>
  <c r="M24" i="25"/>
  <c r="L24" i="25"/>
  <c r="K24" i="25"/>
  <c r="J24" i="25"/>
  <c r="I24" i="25"/>
  <c r="H24" i="25"/>
  <c r="G24" i="25"/>
  <c r="F24" i="25"/>
  <c r="E24" i="25"/>
  <c r="D24" i="25"/>
  <c r="C24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N15" i="25"/>
  <c r="M15" i="25"/>
  <c r="L15" i="25"/>
  <c r="K15" i="25"/>
  <c r="J15" i="25"/>
  <c r="I15" i="25"/>
  <c r="H15" i="25"/>
  <c r="G15" i="25"/>
  <c r="F15" i="25"/>
  <c r="E15" i="25"/>
  <c r="D15" i="25"/>
  <c r="C15" i="25"/>
  <c r="N14" i="25"/>
  <c r="M14" i="25"/>
  <c r="L14" i="25"/>
  <c r="K14" i="25"/>
  <c r="J14" i="25"/>
  <c r="I14" i="25"/>
  <c r="H14" i="25"/>
  <c r="G14" i="25"/>
  <c r="F14" i="25"/>
  <c r="E14" i="25"/>
  <c r="D14" i="25"/>
  <c r="C14" i="25"/>
  <c r="N13" i="25"/>
  <c r="M13" i="25"/>
  <c r="L13" i="25"/>
  <c r="K13" i="25"/>
  <c r="J13" i="25"/>
  <c r="I13" i="25"/>
  <c r="H13" i="25"/>
  <c r="G13" i="25"/>
  <c r="F13" i="25"/>
  <c r="E13" i="25"/>
  <c r="D13" i="25"/>
  <c r="C13" i="25"/>
  <c r="N12" i="25"/>
  <c r="M12" i="25"/>
  <c r="L12" i="25"/>
  <c r="K12" i="25"/>
  <c r="J12" i="25"/>
  <c r="I12" i="25"/>
  <c r="H12" i="25"/>
  <c r="G12" i="25"/>
  <c r="F12" i="25"/>
  <c r="E12" i="25"/>
  <c r="D12" i="25"/>
  <c r="C12" i="25"/>
  <c r="N11" i="25"/>
  <c r="M11" i="25"/>
  <c r="L11" i="25"/>
  <c r="K11" i="25"/>
  <c r="J11" i="25"/>
  <c r="I11" i="25"/>
  <c r="H11" i="25"/>
  <c r="G11" i="25"/>
  <c r="F11" i="25"/>
  <c r="E11" i="25"/>
  <c r="D11" i="25"/>
  <c r="C11" i="25"/>
  <c r="N10" i="25"/>
  <c r="M10" i="25"/>
  <c r="L10" i="25"/>
  <c r="K10" i="25"/>
  <c r="J10" i="25"/>
  <c r="I10" i="25"/>
  <c r="H10" i="25"/>
  <c r="G10" i="25"/>
  <c r="F10" i="25"/>
  <c r="E10" i="25"/>
  <c r="D10" i="25"/>
  <c r="C10" i="25"/>
  <c r="N9" i="25"/>
  <c r="M9" i="25"/>
  <c r="L9" i="25"/>
  <c r="K9" i="25"/>
  <c r="J9" i="25"/>
  <c r="I9" i="25"/>
  <c r="H9" i="25"/>
  <c r="G9" i="25"/>
  <c r="F9" i="25"/>
  <c r="E9" i="25"/>
  <c r="D9" i="25"/>
  <c r="C9" i="25"/>
  <c r="N37" i="23"/>
  <c r="M37" i="23"/>
  <c r="L37" i="23"/>
  <c r="K37" i="23"/>
  <c r="J37" i="23"/>
  <c r="I37" i="23"/>
  <c r="H37" i="23"/>
  <c r="G37" i="23"/>
  <c r="F37" i="23"/>
  <c r="E37" i="23"/>
  <c r="D37" i="23"/>
  <c r="C37" i="23"/>
  <c r="N36" i="23"/>
  <c r="M36" i="23"/>
  <c r="L36" i="23"/>
  <c r="K36" i="23"/>
  <c r="J36" i="23"/>
  <c r="I36" i="23"/>
  <c r="H36" i="23"/>
  <c r="G36" i="23"/>
  <c r="F36" i="23"/>
  <c r="E36" i="23"/>
  <c r="D36" i="23"/>
  <c r="C36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N26" i="23"/>
  <c r="M26" i="23"/>
  <c r="L26" i="23"/>
  <c r="K26" i="23"/>
  <c r="J26" i="23"/>
  <c r="I26" i="23"/>
  <c r="H26" i="23"/>
  <c r="G26" i="23"/>
  <c r="F26" i="23"/>
  <c r="E26" i="23"/>
  <c r="D26" i="23"/>
  <c r="C26" i="23"/>
  <c r="N25" i="23"/>
  <c r="M25" i="23"/>
  <c r="L25" i="23"/>
  <c r="K25" i="23"/>
  <c r="J25" i="23"/>
  <c r="I25" i="23"/>
  <c r="H25" i="23"/>
  <c r="G25" i="23"/>
  <c r="F25" i="23"/>
  <c r="E25" i="23"/>
  <c r="D25" i="23"/>
  <c r="C25" i="23"/>
  <c r="N24" i="23"/>
  <c r="M24" i="23"/>
  <c r="L24" i="23"/>
  <c r="K24" i="23"/>
  <c r="J24" i="23"/>
  <c r="I24" i="23"/>
  <c r="H24" i="23"/>
  <c r="G24" i="23"/>
  <c r="F24" i="23"/>
  <c r="E24" i="23"/>
  <c r="D24" i="23"/>
  <c r="C24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N15" i="23"/>
  <c r="M15" i="23"/>
  <c r="L15" i="23"/>
  <c r="K15" i="23"/>
  <c r="J15" i="23"/>
  <c r="I15" i="23"/>
  <c r="H15" i="23"/>
  <c r="G15" i="23"/>
  <c r="F15" i="23"/>
  <c r="E15" i="23"/>
  <c r="D15" i="23"/>
  <c r="C15" i="23"/>
  <c r="N14" i="23"/>
  <c r="M14" i="23"/>
  <c r="L14" i="23"/>
  <c r="K14" i="23"/>
  <c r="J14" i="23"/>
  <c r="I14" i="23"/>
  <c r="H14" i="23"/>
  <c r="G14" i="23"/>
  <c r="F14" i="23"/>
  <c r="E14" i="23"/>
  <c r="D14" i="23"/>
  <c r="C14" i="23"/>
  <c r="N13" i="23"/>
  <c r="M13" i="23"/>
  <c r="L13" i="23"/>
  <c r="K13" i="23"/>
  <c r="J13" i="23"/>
  <c r="I13" i="23"/>
  <c r="H13" i="23"/>
  <c r="G13" i="23"/>
  <c r="F13" i="23"/>
  <c r="E13" i="23"/>
  <c r="D13" i="23"/>
  <c r="C13" i="23"/>
  <c r="N12" i="23"/>
  <c r="M12" i="23"/>
  <c r="L12" i="23"/>
  <c r="K12" i="23"/>
  <c r="J12" i="23"/>
  <c r="I12" i="23"/>
  <c r="H12" i="23"/>
  <c r="G12" i="23"/>
  <c r="F12" i="23"/>
  <c r="E12" i="23"/>
  <c r="D12" i="23"/>
  <c r="C12" i="23"/>
  <c r="N11" i="23"/>
  <c r="M11" i="23"/>
  <c r="L11" i="23"/>
  <c r="K11" i="23"/>
  <c r="J11" i="23"/>
  <c r="I11" i="23"/>
  <c r="H11" i="23"/>
  <c r="G11" i="23"/>
  <c r="F11" i="23"/>
  <c r="E11" i="23"/>
  <c r="D11" i="23"/>
  <c r="C11" i="23"/>
  <c r="N10" i="23"/>
  <c r="M10" i="23"/>
  <c r="L10" i="23"/>
  <c r="K10" i="23"/>
  <c r="J10" i="23"/>
  <c r="I10" i="23"/>
  <c r="H10" i="23"/>
  <c r="G10" i="23"/>
  <c r="F10" i="23"/>
  <c r="E10" i="23"/>
  <c r="D10" i="23"/>
  <c r="C10" i="23"/>
  <c r="N9" i="23"/>
  <c r="M9" i="23"/>
  <c r="L9" i="23"/>
  <c r="K9" i="23"/>
  <c r="J9" i="23"/>
  <c r="I9" i="23"/>
  <c r="H9" i="23"/>
  <c r="G9" i="23"/>
  <c r="F9" i="23"/>
  <c r="E9" i="23"/>
  <c r="D9" i="23"/>
  <c r="C9" i="23"/>
  <c r="N37" i="22"/>
  <c r="M37" i="22"/>
  <c r="L37" i="22"/>
  <c r="K37" i="22"/>
  <c r="J37" i="22"/>
  <c r="I37" i="22"/>
  <c r="H37" i="22"/>
  <c r="G37" i="22"/>
  <c r="F37" i="22"/>
  <c r="E37" i="22"/>
  <c r="D37" i="22"/>
  <c r="C37" i="22"/>
  <c r="N36" i="22"/>
  <c r="M36" i="22"/>
  <c r="L36" i="22"/>
  <c r="K36" i="22"/>
  <c r="J36" i="22"/>
  <c r="I36" i="22"/>
  <c r="H36" i="22"/>
  <c r="G36" i="22"/>
  <c r="F36" i="22"/>
  <c r="E36" i="22"/>
  <c r="D36" i="22"/>
  <c r="C36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N26" i="22"/>
  <c r="M26" i="22"/>
  <c r="L26" i="22"/>
  <c r="K26" i="22"/>
  <c r="J26" i="22"/>
  <c r="I26" i="22"/>
  <c r="H26" i="22"/>
  <c r="G26" i="22"/>
  <c r="F26" i="22"/>
  <c r="E26" i="22"/>
  <c r="D26" i="22"/>
  <c r="C26" i="22"/>
  <c r="N25" i="22"/>
  <c r="M25" i="22"/>
  <c r="L25" i="22"/>
  <c r="K25" i="22"/>
  <c r="J25" i="22"/>
  <c r="I25" i="22"/>
  <c r="H25" i="22"/>
  <c r="G25" i="22"/>
  <c r="F25" i="22"/>
  <c r="E25" i="22"/>
  <c r="D25" i="22"/>
  <c r="C25" i="22"/>
  <c r="N24" i="22"/>
  <c r="M24" i="22"/>
  <c r="L24" i="22"/>
  <c r="K24" i="22"/>
  <c r="J24" i="22"/>
  <c r="I24" i="22"/>
  <c r="H24" i="22"/>
  <c r="G24" i="22"/>
  <c r="F24" i="22"/>
  <c r="E24" i="22"/>
  <c r="D24" i="22"/>
  <c r="C24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N15" i="22"/>
  <c r="M15" i="22"/>
  <c r="L15" i="22"/>
  <c r="K15" i="22"/>
  <c r="J15" i="22"/>
  <c r="I15" i="22"/>
  <c r="H15" i="22"/>
  <c r="G15" i="22"/>
  <c r="F15" i="22"/>
  <c r="E15" i="22"/>
  <c r="D15" i="22"/>
  <c r="C15" i="22"/>
  <c r="N14" i="22"/>
  <c r="M14" i="22"/>
  <c r="L14" i="22"/>
  <c r="K14" i="22"/>
  <c r="J14" i="22"/>
  <c r="I14" i="22"/>
  <c r="H14" i="22"/>
  <c r="G14" i="22"/>
  <c r="F14" i="22"/>
  <c r="E14" i="22"/>
  <c r="D14" i="22"/>
  <c r="C14" i="22"/>
  <c r="N13" i="22"/>
  <c r="M13" i="22"/>
  <c r="L13" i="22"/>
  <c r="K13" i="22"/>
  <c r="J13" i="22"/>
  <c r="I13" i="22"/>
  <c r="H13" i="22"/>
  <c r="G13" i="22"/>
  <c r="F13" i="22"/>
  <c r="E13" i="22"/>
  <c r="D13" i="22"/>
  <c r="C13" i="22"/>
  <c r="N12" i="22"/>
  <c r="M12" i="22"/>
  <c r="L12" i="22"/>
  <c r="K12" i="22"/>
  <c r="J12" i="22"/>
  <c r="I12" i="22"/>
  <c r="H12" i="22"/>
  <c r="G12" i="22"/>
  <c r="F12" i="22"/>
  <c r="E12" i="22"/>
  <c r="D12" i="22"/>
  <c r="C12" i="22"/>
  <c r="N11" i="22"/>
  <c r="M11" i="22"/>
  <c r="L11" i="22"/>
  <c r="K11" i="22"/>
  <c r="J11" i="22"/>
  <c r="I11" i="22"/>
  <c r="H11" i="22"/>
  <c r="G11" i="22"/>
  <c r="F11" i="22"/>
  <c r="E11" i="22"/>
  <c r="D11" i="22"/>
  <c r="C11" i="22"/>
  <c r="N10" i="22"/>
  <c r="M10" i="22"/>
  <c r="L10" i="22"/>
  <c r="K10" i="22"/>
  <c r="J10" i="22"/>
  <c r="I10" i="22"/>
  <c r="H10" i="22"/>
  <c r="G10" i="22"/>
  <c r="F10" i="22"/>
  <c r="E10" i="22"/>
  <c r="D10" i="22"/>
  <c r="C10" i="22"/>
  <c r="N9" i="22"/>
  <c r="M9" i="22"/>
  <c r="L9" i="22"/>
  <c r="K9" i="22"/>
  <c r="J9" i="22"/>
  <c r="I9" i="22"/>
  <c r="H9" i="22"/>
  <c r="G9" i="22"/>
  <c r="F9" i="22"/>
  <c r="E9" i="22"/>
  <c r="D9" i="22"/>
  <c r="C9" i="22"/>
  <c r="N37" i="20"/>
  <c r="M37" i="20"/>
  <c r="L37" i="20"/>
  <c r="K37" i="20"/>
  <c r="J37" i="20"/>
  <c r="I37" i="20"/>
  <c r="H37" i="20"/>
  <c r="G37" i="20"/>
  <c r="F37" i="20"/>
  <c r="E37" i="20"/>
  <c r="D37" i="20"/>
  <c r="N36" i="20"/>
  <c r="M36" i="20"/>
  <c r="L36" i="20"/>
  <c r="K36" i="20"/>
  <c r="J36" i="20"/>
  <c r="I36" i="20"/>
  <c r="H36" i="20"/>
  <c r="G36" i="20"/>
  <c r="F36" i="20"/>
  <c r="E36" i="20"/>
  <c r="D36" i="20"/>
  <c r="N35" i="20"/>
  <c r="M35" i="20"/>
  <c r="L35" i="20"/>
  <c r="K35" i="20"/>
  <c r="J35" i="20"/>
  <c r="I35" i="20"/>
  <c r="H35" i="20"/>
  <c r="G35" i="20"/>
  <c r="F35" i="20"/>
  <c r="E35" i="20"/>
  <c r="D35" i="20"/>
  <c r="N34" i="20"/>
  <c r="M34" i="20"/>
  <c r="L34" i="20"/>
  <c r="K34" i="20"/>
  <c r="J34" i="20"/>
  <c r="I34" i="20"/>
  <c r="H34" i="20"/>
  <c r="G34" i="20"/>
  <c r="F34" i="20"/>
  <c r="E34" i="20"/>
  <c r="D34" i="20"/>
  <c r="N33" i="20"/>
  <c r="M33" i="20"/>
  <c r="L33" i="20"/>
  <c r="K33" i="20"/>
  <c r="J33" i="20"/>
  <c r="I33" i="20"/>
  <c r="H33" i="20"/>
  <c r="G33" i="20"/>
  <c r="F33" i="20"/>
  <c r="E33" i="20"/>
  <c r="D33" i="20"/>
  <c r="N32" i="20"/>
  <c r="M32" i="20"/>
  <c r="L32" i="20"/>
  <c r="K32" i="20"/>
  <c r="J32" i="20"/>
  <c r="I32" i="20"/>
  <c r="H32" i="20"/>
  <c r="G32" i="20"/>
  <c r="F32" i="20"/>
  <c r="E32" i="20"/>
  <c r="D32" i="20"/>
  <c r="N31" i="20"/>
  <c r="M31" i="20"/>
  <c r="L31" i="20"/>
  <c r="K31" i="20"/>
  <c r="J31" i="20"/>
  <c r="I31" i="20"/>
  <c r="H31" i="20"/>
  <c r="G31" i="20"/>
  <c r="F31" i="20"/>
  <c r="E31" i="20"/>
  <c r="D31" i="20"/>
  <c r="N30" i="20"/>
  <c r="M30" i="20"/>
  <c r="L30" i="20"/>
  <c r="K30" i="20"/>
  <c r="J30" i="20"/>
  <c r="I30" i="20"/>
  <c r="H30" i="20"/>
  <c r="G30" i="20"/>
  <c r="F30" i="20"/>
  <c r="E30" i="20"/>
  <c r="D30" i="20"/>
  <c r="N29" i="20"/>
  <c r="M29" i="20"/>
  <c r="L29" i="20"/>
  <c r="K29" i="20"/>
  <c r="J29" i="20"/>
  <c r="I29" i="20"/>
  <c r="H29" i="20"/>
  <c r="G29" i="20"/>
  <c r="F29" i="20"/>
  <c r="E29" i="20"/>
  <c r="D29" i="20"/>
  <c r="N28" i="20"/>
  <c r="M28" i="20"/>
  <c r="L28" i="20"/>
  <c r="K28" i="20"/>
  <c r="J28" i="20"/>
  <c r="I28" i="20"/>
  <c r="H28" i="20"/>
  <c r="G28" i="20"/>
  <c r="F28" i="20"/>
  <c r="E28" i="20"/>
  <c r="D28" i="20"/>
  <c r="N27" i="20"/>
  <c r="M27" i="20"/>
  <c r="L27" i="20"/>
  <c r="K27" i="20"/>
  <c r="J27" i="20"/>
  <c r="I27" i="20"/>
  <c r="H27" i="20"/>
  <c r="G27" i="20"/>
  <c r="F27" i="20"/>
  <c r="E27" i="20"/>
  <c r="D27" i="20"/>
  <c r="N26" i="20"/>
  <c r="M26" i="20"/>
  <c r="L26" i="20"/>
  <c r="K26" i="20"/>
  <c r="J26" i="20"/>
  <c r="I26" i="20"/>
  <c r="H26" i="20"/>
  <c r="G26" i="20"/>
  <c r="F26" i="20"/>
  <c r="E26" i="20"/>
  <c r="D26" i="20"/>
  <c r="N25" i="20"/>
  <c r="M25" i="20"/>
  <c r="L25" i="20"/>
  <c r="K25" i="20"/>
  <c r="J25" i="20"/>
  <c r="I25" i="20"/>
  <c r="H25" i="20"/>
  <c r="G25" i="20"/>
  <c r="F25" i="20"/>
  <c r="E25" i="20"/>
  <c r="D25" i="20"/>
  <c r="N24" i="20"/>
  <c r="M24" i="20"/>
  <c r="L24" i="20"/>
  <c r="K24" i="20"/>
  <c r="J24" i="20"/>
  <c r="I24" i="20"/>
  <c r="H24" i="20"/>
  <c r="G24" i="20"/>
  <c r="F24" i="20"/>
  <c r="E24" i="20"/>
  <c r="D24" i="20"/>
  <c r="N23" i="20"/>
  <c r="M23" i="20"/>
  <c r="L23" i="20"/>
  <c r="K23" i="20"/>
  <c r="J23" i="20"/>
  <c r="I23" i="20"/>
  <c r="H23" i="20"/>
  <c r="G23" i="20"/>
  <c r="F23" i="20"/>
  <c r="E23" i="20"/>
  <c r="D23" i="20"/>
  <c r="N22" i="20"/>
  <c r="M22" i="20"/>
  <c r="L22" i="20"/>
  <c r="K22" i="20"/>
  <c r="J22" i="20"/>
  <c r="I22" i="20"/>
  <c r="H22" i="20"/>
  <c r="G22" i="20"/>
  <c r="F22" i="20"/>
  <c r="E22" i="20"/>
  <c r="D22" i="20"/>
  <c r="N21" i="20"/>
  <c r="M21" i="20"/>
  <c r="L21" i="20"/>
  <c r="K21" i="20"/>
  <c r="J21" i="20"/>
  <c r="I21" i="20"/>
  <c r="H21" i="20"/>
  <c r="G21" i="20"/>
  <c r="F21" i="20"/>
  <c r="E21" i="20"/>
  <c r="D21" i="20"/>
  <c r="N20" i="20"/>
  <c r="M20" i="20"/>
  <c r="L20" i="20"/>
  <c r="K20" i="20"/>
  <c r="J20" i="20"/>
  <c r="I20" i="20"/>
  <c r="H20" i="20"/>
  <c r="G20" i="20"/>
  <c r="F20" i="20"/>
  <c r="E20" i="20"/>
  <c r="D20" i="20"/>
  <c r="N19" i="20"/>
  <c r="M19" i="20"/>
  <c r="L19" i="20"/>
  <c r="K19" i="20"/>
  <c r="J19" i="20"/>
  <c r="I19" i="20"/>
  <c r="H19" i="20"/>
  <c r="G19" i="20"/>
  <c r="F19" i="20"/>
  <c r="E19" i="20"/>
  <c r="D19" i="20"/>
  <c r="N18" i="20"/>
  <c r="M18" i="20"/>
  <c r="L18" i="20"/>
  <c r="K18" i="20"/>
  <c r="J18" i="20"/>
  <c r="I18" i="20"/>
  <c r="H18" i="20"/>
  <c r="G18" i="20"/>
  <c r="F18" i="20"/>
  <c r="E18" i="20"/>
  <c r="D18" i="20"/>
  <c r="N17" i="20"/>
  <c r="M17" i="20"/>
  <c r="L17" i="20"/>
  <c r="K17" i="20"/>
  <c r="J17" i="20"/>
  <c r="I17" i="20"/>
  <c r="H17" i="20"/>
  <c r="G17" i="20"/>
  <c r="F17" i="20"/>
  <c r="E17" i="20"/>
  <c r="D17" i="20"/>
  <c r="N16" i="20"/>
  <c r="M16" i="20"/>
  <c r="L16" i="20"/>
  <c r="K16" i="20"/>
  <c r="J16" i="20"/>
  <c r="I16" i="20"/>
  <c r="H16" i="20"/>
  <c r="G16" i="20"/>
  <c r="F16" i="20"/>
  <c r="E16" i="20"/>
  <c r="D16" i="20"/>
  <c r="N15" i="20"/>
  <c r="M15" i="20"/>
  <c r="L15" i="20"/>
  <c r="K15" i="20"/>
  <c r="J15" i="20"/>
  <c r="I15" i="20"/>
  <c r="H15" i="20"/>
  <c r="G15" i="20"/>
  <c r="F15" i="20"/>
  <c r="E15" i="20"/>
  <c r="D15" i="20"/>
  <c r="N14" i="20"/>
  <c r="M14" i="20"/>
  <c r="L14" i="20"/>
  <c r="K14" i="20"/>
  <c r="J14" i="20"/>
  <c r="I14" i="20"/>
  <c r="H14" i="20"/>
  <c r="G14" i="20"/>
  <c r="F14" i="20"/>
  <c r="E14" i="20"/>
  <c r="D14" i="20"/>
  <c r="N13" i="20"/>
  <c r="M13" i="20"/>
  <c r="L13" i="20"/>
  <c r="K13" i="20"/>
  <c r="J13" i="20"/>
  <c r="I13" i="20"/>
  <c r="H13" i="20"/>
  <c r="G13" i="20"/>
  <c r="F13" i="20"/>
  <c r="E13" i="20"/>
  <c r="D13" i="20"/>
  <c r="N12" i="20"/>
  <c r="M12" i="20"/>
  <c r="L12" i="20"/>
  <c r="K12" i="20"/>
  <c r="J12" i="20"/>
  <c r="I12" i="20"/>
  <c r="H12" i="20"/>
  <c r="G12" i="20"/>
  <c r="F12" i="20"/>
  <c r="E12" i="20"/>
  <c r="D12" i="20"/>
  <c r="N11" i="20"/>
  <c r="M11" i="20"/>
  <c r="L11" i="20"/>
  <c r="K11" i="20"/>
  <c r="J11" i="20"/>
  <c r="I11" i="20"/>
  <c r="H11" i="20"/>
  <c r="G11" i="20"/>
  <c r="F11" i="20"/>
  <c r="E11" i="20"/>
  <c r="D11" i="20"/>
  <c r="N10" i="20"/>
  <c r="M10" i="20"/>
  <c r="L10" i="20"/>
  <c r="K10" i="20"/>
  <c r="J10" i="20"/>
  <c r="I10" i="20"/>
  <c r="H10" i="20"/>
  <c r="G10" i="20"/>
  <c r="F10" i="20"/>
  <c r="E10" i="20"/>
  <c r="D10" i="20"/>
  <c r="N9" i="20"/>
  <c r="M9" i="20"/>
  <c r="L9" i="20"/>
  <c r="K9" i="20"/>
  <c r="J9" i="20"/>
  <c r="I9" i="20"/>
  <c r="H9" i="20"/>
  <c r="G9" i="20"/>
  <c r="F9" i="20"/>
  <c r="E9" i="20"/>
  <c r="D9" i="20"/>
  <c r="C37" i="20"/>
  <c r="C36" i="20"/>
  <c r="C35" i="20"/>
  <c r="C34" i="20"/>
  <c r="C33" i="20"/>
  <c r="C32" i="20"/>
  <c r="C31" i="20"/>
  <c r="C30" i="20"/>
  <c r="C29" i="20"/>
  <c r="C28" i="20"/>
  <c r="C27" i="20"/>
  <c r="C26" i="20"/>
  <c r="C25" i="20"/>
  <c r="C24" i="20"/>
  <c r="C23" i="20"/>
  <c r="C22" i="20"/>
  <c r="C21" i="20"/>
  <c r="C20" i="20"/>
  <c r="C19" i="20"/>
  <c r="C18" i="20"/>
  <c r="C17" i="20"/>
  <c r="C16" i="20"/>
  <c r="C15" i="20"/>
  <c r="C14" i="20"/>
  <c r="C13" i="20"/>
  <c r="C12" i="20"/>
  <c r="C11" i="20"/>
  <c r="C10" i="20"/>
  <c r="C9" i="20"/>
  <c r="N37" i="19"/>
  <c r="M37" i="19"/>
  <c r="L37" i="19"/>
  <c r="K37" i="19"/>
  <c r="J37" i="19"/>
  <c r="I37" i="19"/>
  <c r="H37" i="19"/>
  <c r="G37" i="19"/>
  <c r="F37" i="19"/>
  <c r="E37" i="19"/>
  <c r="D37" i="19"/>
  <c r="N36" i="19"/>
  <c r="M36" i="19"/>
  <c r="L36" i="19"/>
  <c r="K36" i="19"/>
  <c r="J36" i="19"/>
  <c r="I36" i="19"/>
  <c r="H36" i="19"/>
  <c r="G36" i="19"/>
  <c r="F36" i="19"/>
  <c r="E36" i="19"/>
  <c r="D36" i="19"/>
  <c r="N35" i="19"/>
  <c r="M35" i="19"/>
  <c r="L35" i="19"/>
  <c r="K35" i="19"/>
  <c r="J35" i="19"/>
  <c r="I35" i="19"/>
  <c r="H35" i="19"/>
  <c r="G35" i="19"/>
  <c r="F35" i="19"/>
  <c r="E35" i="19"/>
  <c r="D35" i="19"/>
  <c r="N34" i="19"/>
  <c r="M34" i="19"/>
  <c r="L34" i="19"/>
  <c r="K34" i="19"/>
  <c r="J34" i="19"/>
  <c r="I34" i="19"/>
  <c r="H34" i="19"/>
  <c r="G34" i="19"/>
  <c r="F34" i="19"/>
  <c r="E34" i="19"/>
  <c r="D34" i="19"/>
  <c r="N33" i="19"/>
  <c r="M33" i="19"/>
  <c r="L33" i="19"/>
  <c r="K33" i="19"/>
  <c r="J33" i="19"/>
  <c r="I33" i="19"/>
  <c r="H33" i="19"/>
  <c r="G33" i="19"/>
  <c r="F33" i="19"/>
  <c r="E33" i="19"/>
  <c r="D33" i="19"/>
  <c r="N32" i="19"/>
  <c r="M32" i="19"/>
  <c r="L32" i="19"/>
  <c r="K32" i="19"/>
  <c r="J32" i="19"/>
  <c r="I32" i="19"/>
  <c r="H32" i="19"/>
  <c r="G32" i="19"/>
  <c r="F32" i="19"/>
  <c r="E32" i="19"/>
  <c r="D32" i="19"/>
  <c r="N31" i="19"/>
  <c r="M31" i="19"/>
  <c r="L31" i="19"/>
  <c r="K31" i="19"/>
  <c r="J31" i="19"/>
  <c r="I31" i="19"/>
  <c r="H31" i="19"/>
  <c r="G31" i="19"/>
  <c r="F31" i="19"/>
  <c r="E31" i="19"/>
  <c r="D31" i="19"/>
  <c r="N30" i="19"/>
  <c r="M30" i="19"/>
  <c r="L30" i="19"/>
  <c r="K30" i="19"/>
  <c r="J30" i="19"/>
  <c r="I30" i="19"/>
  <c r="H30" i="19"/>
  <c r="G30" i="19"/>
  <c r="F30" i="19"/>
  <c r="E30" i="19"/>
  <c r="D30" i="19"/>
  <c r="N29" i="19"/>
  <c r="M29" i="19"/>
  <c r="L29" i="19"/>
  <c r="K29" i="19"/>
  <c r="J29" i="19"/>
  <c r="I29" i="19"/>
  <c r="H29" i="19"/>
  <c r="G29" i="19"/>
  <c r="F29" i="19"/>
  <c r="E29" i="19"/>
  <c r="D29" i="19"/>
  <c r="N28" i="19"/>
  <c r="M28" i="19"/>
  <c r="L28" i="19"/>
  <c r="K28" i="19"/>
  <c r="J28" i="19"/>
  <c r="I28" i="19"/>
  <c r="H28" i="19"/>
  <c r="G28" i="19"/>
  <c r="F28" i="19"/>
  <c r="E28" i="19"/>
  <c r="D28" i="19"/>
  <c r="N27" i="19"/>
  <c r="M27" i="19"/>
  <c r="L27" i="19"/>
  <c r="K27" i="19"/>
  <c r="J27" i="19"/>
  <c r="I27" i="19"/>
  <c r="H27" i="19"/>
  <c r="G27" i="19"/>
  <c r="F27" i="19"/>
  <c r="E27" i="19"/>
  <c r="D27" i="19"/>
  <c r="N26" i="19"/>
  <c r="M26" i="19"/>
  <c r="L26" i="19"/>
  <c r="K26" i="19"/>
  <c r="J26" i="19"/>
  <c r="I26" i="19"/>
  <c r="H26" i="19"/>
  <c r="G26" i="19"/>
  <c r="F26" i="19"/>
  <c r="E26" i="19"/>
  <c r="D26" i="19"/>
  <c r="N25" i="19"/>
  <c r="M25" i="19"/>
  <c r="L25" i="19"/>
  <c r="K25" i="19"/>
  <c r="J25" i="19"/>
  <c r="I25" i="19"/>
  <c r="H25" i="19"/>
  <c r="G25" i="19"/>
  <c r="F25" i="19"/>
  <c r="E25" i="19"/>
  <c r="D25" i="19"/>
  <c r="N24" i="19"/>
  <c r="M24" i="19"/>
  <c r="L24" i="19"/>
  <c r="K24" i="19"/>
  <c r="J24" i="19"/>
  <c r="I24" i="19"/>
  <c r="H24" i="19"/>
  <c r="G24" i="19"/>
  <c r="F24" i="19"/>
  <c r="E24" i="19"/>
  <c r="D24" i="19"/>
  <c r="N23" i="19"/>
  <c r="M23" i="19"/>
  <c r="L23" i="19"/>
  <c r="K23" i="19"/>
  <c r="J23" i="19"/>
  <c r="I23" i="19"/>
  <c r="H23" i="19"/>
  <c r="G23" i="19"/>
  <c r="F23" i="19"/>
  <c r="E23" i="19"/>
  <c r="D23" i="19"/>
  <c r="N22" i="19"/>
  <c r="M22" i="19"/>
  <c r="L22" i="19"/>
  <c r="K22" i="19"/>
  <c r="J22" i="19"/>
  <c r="I22" i="19"/>
  <c r="H22" i="19"/>
  <c r="G22" i="19"/>
  <c r="F22" i="19"/>
  <c r="E22" i="19"/>
  <c r="D22" i="19"/>
  <c r="N21" i="19"/>
  <c r="M21" i="19"/>
  <c r="L21" i="19"/>
  <c r="K21" i="19"/>
  <c r="J21" i="19"/>
  <c r="I21" i="19"/>
  <c r="H21" i="19"/>
  <c r="G21" i="19"/>
  <c r="F21" i="19"/>
  <c r="E21" i="19"/>
  <c r="D21" i="19"/>
  <c r="N20" i="19"/>
  <c r="M20" i="19"/>
  <c r="L20" i="19"/>
  <c r="K20" i="19"/>
  <c r="J20" i="19"/>
  <c r="I20" i="19"/>
  <c r="H20" i="19"/>
  <c r="G20" i="19"/>
  <c r="F20" i="19"/>
  <c r="E20" i="19"/>
  <c r="D20" i="19"/>
  <c r="N19" i="19"/>
  <c r="M19" i="19"/>
  <c r="L19" i="19"/>
  <c r="K19" i="19"/>
  <c r="J19" i="19"/>
  <c r="I19" i="19"/>
  <c r="H19" i="19"/>
  <c r="G19" i="19"/>
  <c r="F19" i="19"/>
  <c r="E19" i="19"/>
  <c r="D19" i="19"/>
  <c r="N18" i="19"/>
  <c r="M18" i="19"/>
  <c r="L18" i="19"/>
  <c r="K18" i="19"/>
  <c r="J18" i="19"/>
  <c r="I18" i="19"/>
  <c r="H18" i="19"/>
  <c r="G18" i="19"/>
  <c r="F18" i="19"/>
  <c r="E18" i="19"/>
  <c r="D18" i="19"/>
  <c r="N17" i="19"/>
  <c r="M17" i="19"/>
  <c r="L17" i="19"/>
  <c r="K17" i="19"/>
  <c r="J17" i="19"/>
  <c r="I17" i="19"/>
  <c r="H17" i="19"/>
  <c r="G17" i="19"/>
  <c r="F17" i="19"/>
  <c r="E17" i="19"/>
  <c r="D17" i="19"/>
  <c r="N16" i="19"/>
  <c r="M16" i="19"/>
  <c r="L16" i="19"/>
  <c r="K16" i="19"/>
  <c r="J16" i="19"/>
  <c r="I16" i="19"/>
  <c r="H16" i="19"/>
  <c r="G16" i="19"/>
  <c r="F16" i="19"/>
  <c r="E16" i="19"/>
  <c r="D16" i="19"/>
  <c r="N15" i="19"/>
  <c r="M15" i="19"/>
  <c r="L15" i="19"/>
  <c r="K15" i="19"/>
  <c r="J15" i="19"/>
  <c r="I15" i="19"/>
  <c r="H15" i="19"/>
  <c r="G15" i="19"/>
  <c r="F15" i="19"/>
  <c r="E15" i="19"/>
  <c r="D15" i="19"/>
  <c r="N14" i="19"/>
  <c r="M14" i="19"/>
  <c r="L14" i="19"/>
  <c r="K14" i="19"/>
  <c r="J14" i="19"/>
  <c r="I14" i="19"/>
  <c r="H14" i="19"/>
  <c r="G14" i="19"/>
  <c r="F14" i="19"/>
  <c r="E14" i="19"/>
  <c r="D14" i="19"/>
  <c r="N13" i="19"/>
  <c r="M13" i="19"/>
  <c r="L13" i="19"/>
  <c r="K13" i="19"/>
  <c r="J13" i="19"/>
  <c r="I13" i="19"/>
  <c r="H13" i="19"/>
  <c r="G13" i="19"/>
  <c r="F13" i="19"/>
  <c r="E13" i="19"/>
  <c r="D13" i="19"/>
  <c r="N12" i="19"/>
  <c r="M12" i="19"/>
  <c r="L12" i="19"/>
  <c r="K12" i="19"/>
  <c r="J12" i="19"/>
  <c r="I12" i="19"/>
  <c r="H12" i="19"/>
  <c r="G12" i="19"/>
  <c r="F12" i="19"/>
  <c r="E12" i="19"/>
  <c r="D12" i="19"/>
  <c r="N11" i="19"/>
  <c r="M11" i="19"/>
  <c r="L11" i="19"/>
  <c r="K11" i="19"/>
  <c r="J11" i="19"/>
  <c r="I11" i="19"/>
  <c r="H11" i="19"/>
  <c r="G11" i="19"/>
  <c r="F11" i="19"/>
  <c r="E11" i="19"/>
  <c r="D11" i="19"/>
  <c r="N10" i="19"/>
  <c r="M10" i="19"/>
  <c r="L10" i="19"/>
  <c r="K10" i="19"/>
  <c r="J10" i="19"/>
  <c r="I10" i="19"/>
  <c r="H10" i="19"/>
  <c r="G10" i="19"/>
  <c r="F10" i="19"/>
  <c r="E10" i="19"/>
  <c r="D10" i="19"/>
  <c r="C37" i="19"/>
  <c r="C36" i="19"/>
  <c r="C35" i="19"/>
  <c r="C34" i="19"/>
  <c r="C33" i="19"/>
  <c r="C32" i="19"/>
  <c r="C31" i="19"/>
  <c r="C30" i="19"/>
  <c r="C29" i="19"/>
  <c r="C28" i="19"/>
  <c r="C27" i="19"/>
  <c r="C26" i="19"/>
  <c r="C25" i="19"/>
  <c r="C24" i="19"/>
  <c r="C23" i="19"/>
  <c r="C22" i="19"/>
  <c r="C21" i="19"/>
  <c r="C20" i="19"/>
  <c r="C19" i="19"/>
  <c r="C18" i="19"/>
  <c r="C17" i="19"/>
  <c r="C16" i="19"/>
  <c r="C15" i="19"/>
  <c r="C14" i="19"/>
  <c r="C13" i="19"/>
  <c r="C12" i="19"/>
  <c r="C11" i="19"/>
  <c r="C10" i="19"/>
  <c r="N9" i="19"/>
  <c r="M9" i="19"/>
  <c r="L9" i="19"/>
  <c r="K9" i="19"/>
  <c r="J9" i="19"/>
  <c r="I9" i="19"/>
  <c r="H9" i="19"/>
  <c r="G9" i="19"/>
  <c r="F9" i="19"/>
  <c r="E9" i="19"/>
  <c r="D9" i="19"/>
  <c r="C9" i="19"/>
  <c r="C8" i="46" l="1"/>
  <c r="B8" i="46" s="1"/>
  <c r="B8" i="49"/>
  <c r="C36" i="14"/>
  <c r="B36" i="14"/>
  <c r="C35" i="14"/>
  <c r="B35" i="14"/>
  <c r="C34" i="14"/>
  <c r="B34" i="14"/>
  <c r="C33" i="14"/>
  <c r="B33" i="14"/>
  <c r="F32" i="14"/>
  <c r="E32" i="14"/>
  <c r="D32" i="14"/>
  <c r="C32" i="14"/>
  <c r="B32" i="14"/>
  <c r="F31" i="14"/>
  <c r="E31" i="14"/>
  <c r="D31" i="14"/>
  <c r="C31" i="14"/>
  <c r="B31" i="14"/>
  <c r="F30" i="14"/>
  <c r="E30" i="14"/>
  <c r="D30" i="14"/>
  <c r="C30" i="14"/>
  <c r="B30" i="14"/>
  <c r="F29" i="14"/>
  <c r="E29" i="14"/>
  <c r="D29" i="14"/>
  <c r="C29" i="14"/>
  <c r="B29" i="14"/>
  <c r="F28" i="14"/>
  <c r="E28" i="14"/>
  <c r="D28" i="14"/>
  <c r="C28" i="14"/>
  <c r="B28" i="14"/>
  <c r="F27" i="14"/>
  <c r="E27" i="14"/>
  <c r="D27" i="14"/>
  <c r="C27" i="14"/>
  <c r="B27" i="14"/>
  <c r="D26" i="14"/>
  <c r="C26" i="14"/>
  <c r="B26" i="14"/>
  <c r="F25" i="14"/>
  <c r="E25" i="14"/>
  <c r="D25" i="14"/>
  <c r="C25" i="14"/>
  <c r="B25" i="14"/>
  <c r="F24" i="14"/>
  <c r="E24" i="14"/>
  <c r="D24" i="14"/>
  <c r="C24" i="14"/>
  <c r="B24" i="14"/>
  <c r="F23" i="14"/>
  <c r="E23" i="14"/>
  <c r="D23" i="14"/>
  <c r="C23" i="14"/>
  <c r="B23" i="14"/>
  <c r="F22" i="14"/>
  <c r="E22" i="14"/>
  <c r="D22" i="14"/>
  <c r="C22" i="14"/>
  <c r="B22" i="14"/>
  <c r="F21" i="14"/>
  <c r="E21" i="14"/>
  <c r="D21" i="14"/>
  <c r="C21" i="14"/>
  <c r="B21" i="14"/>
  <c r="F20" i="14"/>
  <c r="D20" i="14"/>
  <c r="C20" i="14"/>
  <c r="B20" i="14"/>
  <c r="C19" i="14"/>
  <c r="B19" i="14"/>
  <c r="F18" i="14"/>
  <c r="E18" i="14"/>
  <c r="D18" i="14"/>
  <c r="C18" i="14"/>
  <c r="B18" i="14"/>
  <c r="F17" i="14"/>
  <c r="C17" i="14"/>
  <c r="B17" i="14"/>
  <c r="F16" i="14"/>
  <c r="C16" i="14"/>
  <c r="B16" i="14"/>
  <c r="C15" i="14"/>
  <c r="B15" i="14"/>
  <c r="F14" i="14"/>
  <c r="C14" i="14"/>
  <c r="B14" i="14"/>
  <c r="F13" i="14"/>
  <c r="C13" i="14"/>
  <c r="B13" i="14"/>
  <c r="F12" i="14"/>
  <c r="C12" i="14"/>
  <c r="B12" i="14"/>
  <c r="F11" i="14"/>
  <c r="D11" i="14"/>
  <c r="C11" i="14"/>
  <c r="B11" i="14"/>
  <c r="C10" i="14"/>
  <c r="B10" i="14"/>
  <c r="F9" i="14"/>
  <c r="D9" i="14"/>
  <c r="C9" i="14"/>
  <c r="B9" i="14"/>
  <c r="C8" i="14"/>
  <c r="B8" i="14"/>
  <c r="W61" i="7"/>
  <c r="W57" i="7"/>
  <c r="W53" i="7"/>
  <c r="W49" i="7"/>
  <c r="W45" i="7"/>
  <c r="W41" i="7"/>
  <c r="W33" i="7"/>
  <c r="W28" i="7"/>
  <c r="W23" i="7"/>
  <c r="W18" i="7"/>
  <c r="W13" i="7"/>
  <c r="W8" i="7"/>
  <c r="N29" i="38" l="1"/>
  <c r="M29" i="38"/>
  <c r="L29" i="38"/>
  <c r="K29" i="38"/>
  <c r="J29" i="38"/>
  <c r="I29" i="38"/>
  <c r="H29" i="38"/>
  <c r="G29" i="38"/>
  <c r="F29" i="38"/>
  <c r="E29" i="38"/>
  <c r="D29" i="38"/>
  <c r="C29" i="38"/>
  <c r="N13" i="38"/>
  <c r="M13" i="38"/>
  <c r="L13" i="38"/>
  <c r="K13" i="38"/>
  <c r="J13" i="38"/>
  <c r="I13" i="38"/>
  <c r="H13" i="38"/>
  <c r="G13" i="38"/>
  <c r="F13" i="38"/>
  <c r="E13" i="38"/>
  <c r="D13" i="38"/>
  <c r="C13" i="38"/>
  <c r="N29" i="37"/>
  <c r="M29" i="37"/>
  <c r="L29" i="37"/>
  <c r="K29" i="37"/>
  <c r="J29" i="37"/>
  <c r="I29" i="37"/>
  <c r="H29" i="37"/>
  <c r="G29" i="37"/>
  <c r="F29" i="37"/>
  <c r="E29" i="37"/>
  <c r="D29" i="37"/>
  <c r="C29" i="37"/>
  <c r="N13" i="37"/>
  <c r="M13" i="37"/>
  <c r="L13" i="37"/>
  <c r="K13" i="37"/>
  <c r="J13" i="37"/>
  <c r="I13" i="37"/>
  <c r="H13" i="37"/>
  <c r="G13" i="37"/>
  <c r="F13" i="37"/>
  <c r="E13" i="37"/>
  <c r="D13" i="37"/>
  <c r="C13" i="37"/>
  <c r="N29" i="16"/>
  <c r="M29" i="16"/>
  <c r="L29" i="16"/>
  <c r="K29" i="16"/>
  <c r="J29" i="16"/>
  <c r="I29" i="16"/>
  <c r="H29" i="16"/>
  <c r="G29" i="16"/>
  <c r="F29" i="16"/>
  <c r="E29" i="16"/>
  <c r="D29" i="16"/>
  <c r="C29" i="16"/>
  <c r="N13" i="16"/>
  <c r="M13" i="16"/>
  <c r="L13" i="16"/>
  <c r="K13" i="16"/>
  <c r="J13" i="16"/>
  <c r="I13" i="16"/>
  <c r="H13" i="16"/>
  <c r="G13" i="16"/>
  <c r="F13" i="16"/>
  <c r="E13" i="16"/>
  <c r="D13" i="16"/>
  <c r="C13" i="16"/>
  <c r="J43" i="52" l="1"/>
  <c r="J39" i="52"/>
  <c r="J35" i="52"/>
  <c r="G38" i="55" l="1"/>
  <c r="R6" i="155" l="1"/>
  <c r="R6" i="154"/>
  <c r="U27" i="107"/>
  <c r="U6" i="107"/>
  <c r="U27" i="106"/>
  <c r="U6" i="106"/>
  <c r="U27" i="97"/>
  <c r="U27" i="96"/>
  <c r="U6" i="95"/>
  <c r="U27" i="94"/>
  <c r="V6" i="94"/>
  <c r="U27" i="93"/>
  <c r="U6" i="93"/>
  <c r="U27" i="92"/>
  <c r="U6" i="92"/>
  <c r="U27" i="91"/>
  <c r="U6" i="91"/>
  <c r="M17" i="86" l="1"/>
  <c r="K34" i="69"/>
  <c r="H34" i="69"/>
  <c r="E34" i="69"/>
  <c r="F34" i="69"/>
  <c r="B34" i="69"/>
  <c r="K9" i="69"/>
  <c r="H9" i="69"/>
  <c r="E9" i="69"/>
  <c r="B9" i="69"/>
  <c r="B20" i="62" l="1"/>
  <c r="C45" i="62" s="1"/>
  <c r="C8" i="53"/>
  <c r="B8" i="53"/>
  <c r="J18" i="52"/>
  <c r="J14" i="52"/>
  <c r="J10" i="52"/>
  <c r="N12" i="45"/>
  <c r="M12" i="45"/>
  <c r="L12" i="45"/>
  <c r="J12" i="45"/>
  <c r="I12" i="45"/>
  <c r="H12" i="45"/>
  <c r="G12" i="45"/>
  <c r="F12" i="45"/>
  <c r="Q6" i="151"/>
  <c r="Q6" i="150" l="1"/>
  <c r="Q6" i="148"/>
  <c r="Q6" i="147"/>
  <c r="Q6" i="144"/>
  <c r="Q6" i="143"/>
  <c r="Q6" i="141"/>
  <c r="Q6" i="137" l="1"/>
  <c r="Q6" i="136"/>
  <c r="Q6" i="135"/>
  <c r="Q6" i="133"/>
  <c r="Q6" i="132"/>
  <c r="Q6" i="130"/>
  <c r="Q6" i="129"/>
  <c r="Q6" i="128"/>
  <c r="Q6" i="126"/>
  <c r="Q6" i="125"/>
  <c r="Q6" i="124" l="1"/>
  <c r="Q6" i="122"/>
  <c r="Q6" i="121"/>
  <c r="Q6" i="119"/>
  <c r="Q6" i="118"/>
  <c r="Q6" i="117"/>
  <c r="W51" i="5"/>
  <c r="W50" i="5"/>
  <c r="W49" i="5"/>
  <c r="W48" i="5"/>
  <c r="W47" i="5"/>
  <c r="W46" i="5"/>
  <c r="W45" i="5"/>
  <c r="W44" i="5"/>
  <c r="W43" i="5"/>
  <c r="W42" i="5"/>
  <c r="W41" i="5"/>
  <c r="W40" i="5"/>
  <c r="W39" i="5"/>
  <c r="W36" i="5"/>
  <c r="W35" i="5"/>
  <c r="W34" i="5"/>
  <c r="X24" i="5"/>
  <c r="X23" i="5"/>
  <c r="X22" i="5"/>
  <c r="X21" i="5"/>
  <c r="X20" i="5"/>
  <c r="X19" i="5"/>
  <c r="X18" i="5"/>
  <c r="X17" i="5"/>
  <c r="X16" i="5"/>
  <c r="X15" i="5"/>
  <c r="X14" i="5"/>
  <c r="X13" i="5"/>
  <c r="X12" i="5"/>
  <c r="X9" i="5"/>
  <c r="X8" i="5"/>
  <c r="X7" i="5"/>
  <c r="W11" i="5"/>
  <c r="W38" i="5" l="1"/>
  <c r="G28" i="91"/>
  <c r="V27" i="91"/>
  <c r="T27" i="91"/>
  <c r="F27" i="91"/>
  <c r="E27" i="91"/>
  <c r="D27" i="91"/>
  <c r="C27" i="91"/>
  <c r="B27" i="91"/>
  <c r="V6" i="91"/>
  <c r="T6" i="91"/>
  <c r="I8" i="59" l="1"/>
  <c r="H8" i="59"/>
  <c r="I31" i="59"/>
  <c r="H31" i="59"/>
  <c r="K18" i="52" l="1"/>
  <c r="I18" i="52"/>
  <c r="H18" i="52"/>
  <c r="G18" i="52"/>
  <c r="F18" i="52"/>
  <c r="E18" i="52"/>
  <c r="D18" i="52"/>
  <c r="C18" i="52"/>
  <c r="K14" i="52"/>
  <c r="I14" i="52"/>
  <c r="H14" i="52"/>
  <c r="G14" i="52"/>
  <c r="F14" i="52"/>
  <c r="E14" i="52"/>
  <c r="D14" i="52"/>
  <c r="C14" i="52"/>
  <c r="K10" i="52"/>
  <c r="I10" i="52"/>
  <c r="H10" i="52"/>
  <c r="G10" i="52"/>
  <c r="F10" i="52"/>
  <c r="E10" i="52"/>
  <c r="D10" i="52"/>
  <c r="C10" i="52"/>
  <c r="BZ31" i="116"/>
  <c r="BY31" i="116"/>
  <c r="BW31" i="116"/>
  <c r="BV31" i="116"/>
  <c r="BU31" i="116"/>
  <c r="BT31" i="116"/>
  <c r="BS31" i="116"/>
  <c r="BR31" i="116"/>
  <c r="I31" i="116"/>
  <c r="H31" i="116"/>
  <c r="G31" i="116"/>
  <c r="F31" i="116"/>
  <c r="E31" i="116"/>
  <c r="D31" i="116"/>
  <c r="C31" i="116"/>
  <c r="B31" i="116"/>
  <c r="BZ8" i="116"/>
  <c r="BY8" i="116"/>
  <c r="BW8" i="116"/>
  <c r="BV8" i="116"/>
  <c r="BU8" i="116"/>
  <c r="BT8" i="116"/>
  <c r="BS8" i="116"/>
  <c r="BR8" i="116"/>
  <c r="I8" i="116"/>
  <c r="H8" i="116"/>
  <c r="G8" i="116"/>
  <c r="F8" i="116"/>
  <c r="E8" i="116"/>
  <c r="D8" i="116"/>
  <c r="C8" i="116"/>
  <c r="B8" i="116"/>
  <c r="B21" i="62"/>
  <c r="C46" i="62" s="1"/>
  <c r="B19" i="62"/>
  <c r="C44" i="62" s="1"/>
  <c r="B18" i="62"/>
  <c r="C43" i="62" s="1"/>
  <c r="B17" i="62"/>
  <c r="C42" i="62" s="1"/>
  <c r="B16" i="62"/>
  <c r="C41" i="62" s="1"/>
  <c r="B15" i="62"/>
  <c r="C40" i="62" s="1"/>
  <c r="B14" i="62"/>
  <c r="C39" i="62" s="1"/>
  <c r="B13" i="62"/>
  <c r="C38" i="62" s="1"/>
  <c r="B12" i="62"/>
  <c r="C37" i="62" s="1"/>
  <c r="B11" i="62"/>
  <c r="B10" i="62"/>
  <c r="B9" i="62"/>
  <c r="B8" i="62"/>
  <c r="BX31" i="59"/>
  <c r="BW31" i="59"/>
  <c r="BU31" i="59"/>
  <c r="BT31" i="59"/>
  <c r="BS31" i="59"/>
  <c r="BR31" i="59"/>
  <c r="BQ31" i="59"/>
  <c r="BP31" i="59"/>
  <c r="G31" i="59"/>
  <c r="F31" i="59"/>
  <c r="E31" i="59"/>
  <c r="D31" i="59"/>
  <c r="C31" i="59"/>
  <c r="B31" i="59"/>
  <c r="BX8" i="59"/>
  <c r="BW8" i="59"/>
  <c r="BU8" i="59"/>
  <c r="BT8" i="59"/>
  <c r="BS8" i="59"/>
  <c r="BR8" i="59"/>
  <c r="BQ8" i="59"/>
  <c r="BP8" i="59"/>
  <c r="G8" i="59"/>
  <c r="F8" i="59"/>
  <c r="E8" i="59"/>
  <c r="D8" i="59"/>
  <c r="C8" i="59"/>
  <c r="B8" i="59"/>
  <c r="R6" i="151" l="1"/>
  <c r="R6" i="150"/>
  <c r="R6" i="148"/>
  <c r="R6" i="147"/>
  <c r="R6" i="144"/>
  <c r="R6" i="143"/>
  <c r="R6" i="141"/>
  <c r="B33" i="48"/>
  <c r="B32" i="48"/>
  <c r="B31" i="48"/>
  <c r="B30" i="48"/>
  <c r="B29" i="48"/>
  <c r="B28" i="48"/>
  <c r="B26" i="48"/>
  <c r="B25" i="48"/>
  <c r="B24" i="48"/>
  <c r="B23" i="48"/>
  <c r="B22" i="48"/>
  <c r="I19" i="48"/>
  <c r="H19" i="48"/>
  <c r="G19" i="48"/>
  <c r="F19" i="48"/>
  <c r="B19" i="48"/>
  <c r="U11" i="5"/>
  <c r="U38" i="5" s="1"/>
  <c r="T11" i="5"/>
  <c r="T38" i="5" s="1"/>
  <c r="S11" i="5"/>
  <c r="S38" i="5" s="1"/>
  <c r="R11" i="5"/>
  <c r="R38" i="5" s="1"/>
  <c r="Q11" i="5"/>
  <c r="P11" i="5"/>
  <c r="P38" i="5" s="1"/>
  <c r="O11" i="5"/>
  <c r="O38" i="5" s="1"/>
  <c r="N11" i="5"/>
  <c r="N38" i="5" s="1"/>
  <c r="M11" i="5"/>
  <c r="L11" i="5"/>
  <c r="L38" i="5" s="1"/>
  <c r="K11" i="5"/>
  <c r="J11" i="5"/>
  <c r="J38" i="5" s="1"/>
  <c r="V11" i="5"/>
  <c r="X11" i="5" s="1"/>
  <c r="G10" i="45"/>
  <c r="F10" i="45"/>
  <c r="B29" i="43"/>
  <c r="V51" i="5"/>
  <c r="V50" i="5"/>
  <c r="V49" i="5"/>
  <c r="V48" i="5"/>
  <c r="V47" i="5"/>
  <c r="V46" i="5"/>
  <c r="V45" i="5"/>
  <c r="V44" i="5"/>
  <c r="V43" i="5"/>
  <c r="V42" i="5"/>
  <c r="V41" i="5"/>
  <c r="V40" i="5"/>
  <c r="V39" i="5"/>
  <c r="V36" i="5"/>
  <c r="V35" i="5"/>
  <c r="V34" i="5"/>
  <c r="C11" i="15"/>
  <c r="L18" i="15"/>
  <c r="H18" i="15"/>
  <c r="L17" i="15"/>
  <c r="C9" i="15"/>
  <c r="L16" i="15"/>
  <c r="C8" i="15"/>
  <c r="C7" i="15"/>
  <c r="C25" i="112"/>
  <c r="D25" i="112"/>
  <c r="E25" i="112"/>
  <c r="F25" i="112"/>
  <c r="G25" i="112"/>
  <c r="H25" i="112"/>
  <c r="I25" i="112"/>
  <c r="J25" i="112"/>
  <c r="K25" i="112"/>
  <c r="L25" i="112"/>
  <c r="M25" i="112"/>
  <c r="N25" i="112"/>
  <c r="C16" i="112"/>
  <c r="D16" i="112"/>
  <c r="E16" i="112"/>
  <c r="F16" i="112"/>
  <c r="G16" i="112"/>
  <c r="H16" i="112"/>
  <c r="I16" i="112"/>
  <c r="J16" i="112"/>
  <c r="K16" i="112"/>
  <c r="L16" i="112"/>
  <c r="M16" i="112"/>
  <c r="N16" i="112"/>
  <c r="V33" i="7"/>
  <c r="V28" i="7"/>
  <c r="V23" i="7"/>
  <c r="V18" i="7"/>
  <c r="V13" i="7"/>
  <c r="V8" i="7"/>
  <c r="U8" i="7"/>
  <c r="T8" i="7"/>
  <c r="S8" i="7"/>
  <c r="R8" i="7"/>
  <c r="Q8" i="7"/>
  <c r="P8" i="7"/>
  <c r="O8" i="7"/>
  <c r="N8" i="7"/>
  <c r="M8" i="7"/>
  <c r="L8" i="7"/>
  <c r="K8" i="7"/>
  <c r="J8" i="7"/>
  <c r="H28" i="6"/>
  <c r="G28" i="6"/>
  <c r="F28" i="6"/>
  <c r="E28" i="6"/>
  <c r="D28" i="6"/>
  <c r="C28" i="6"/>
  <c r="B28" i="6"/>
  <c r="H12" i="6"/>
  <c r="G12" i="6"/>
  <c r="F12" i="6"/>
  <c r="F6" i="6" s="1"/>
  <c r="E12" i="6"/>
  <c r="D12" i="6"/>
  <c r="C12" i="6"/>
  <c r="C6" i="6" s="1"/>
  <c r="B12" i="6"/>
  <c r="P6" i="137"/>
  <c r="P6" i="136"/>
  <c r="P6" i="135"/>
  <c r="P6" i="133"/>
  <c r="P6" i="132"/>
  <c r="P6" i="130"/>
  <c r="P6" i="129"/>
  <c r="P6" i="128"/>
  <c r="P6" i="126"/>
  <c r="P6" i="125"/>
  <c r="P6" i="124"/>
  <c r="P6" i="122"/>
  <c r="P6" i="121"/>
  <c r="P6" i="119"/>
  <c r="P6" i="118"/>
  <c r="P6" i="117"/>
  <c r="V49" i="7"/>
  <c r="U61" i="7"/>
  <c r="U57" i="7"/>
  <c r="U53" i="7"/>
  <c r="U49" i="7"/>
  <c r="U45" i="7"/>
  <c r="U41" i="7"/>
  <c r="U33" i="7"/>
  <c r="U28" i="7"/>
  <c r="U23" i="7"/>
  <c r="U18" i="7"/>
  <c r="U13" i="7"/>
  <c r="F32" i="113"/>
  <c r="T27" i="107"/>
  <c r="T6" i="107"/>
  <c r="T27" i="106"/>
  <c r="T6" i="106"/>
  <c r="T27" i="97"/>
  <c r="T27" i="96"/>
  <c r="T6" i="95"/>
  <c r="T27" i="94"/>
  <c r="T27" i="93"/>
  <c r="T6" i="93"/>
  <c r="T27" i="92"/>
  <c r="T6" i="92"/>
  <c r="L17" i="86"/>
  <c r="I43" i="52"/>
  <c r="I39" i="52"/>
  <c r="I35" i="52"/>
  <c r="U40" i="5"/>
  <c r="T40" i="5"/>
  <c r="S40" i="5"/>
  <c r="R40" i="5"/>
  <c r="Q40" i="5"/>
  <c r="P40" i="5"/>
  <c r="O40" i="5"/>
  <c r="N40" i="5"/>
  <c r="M40" i="5"/>
  <c r="L40" i="5"/>
  <c r="K40" i="5"/>
  <c r="J40" i="5"/>
  <c r="N25" i="110"/>
  <c r="M25" i="110"/>
  <c r="L25" i="110"/>
  <c r="K25" i="110"/>
  <c r="J25" i="110"/>
  <c r="I25" i="110"/>
  <c r="H25" i="110"/>
  <c r="G25" i="110"/>
  <c r="F25" i="110"/>
  <c r="E25" i="110"/>
  <c r="D25" i="110"/>
  <c r="C25" i="110"/>
  <c r="V6" i="107"/>
  <c r="V27" i="107"/>
  <c r="V27" i="106"/>
  <c r="V6" i="106"/>
  <c r="V27" i="97"/>
  <c r="V27" i="96"/>
  <c r="V6" i="95"/>
  <c r="V27" i="94"/>
  <c r="V27" i="93"/>
  <c r="V6" i="93"/>
  <c r="V27" i="92"/>
  <c r="V6" i="92"/>
  <c r="D6" i="6"/>
  <c r="N8" i="45"/>
  <c r="M8" i="45"/>
  <c r="L8" i="45"/>
  <c r="K8" i="45"/>
  <c r="J8" i="45"/>
  <c r="I8" i="45"/>
  <c r="H8" i="45"/>
  <c r="G8" i="45"/>
  <c r="F8" i="45"/>
  <c r="E8" i="45"/>
  <c r="D8" i="45"/>
  <c r="C8" i="45"/>
  <c r="N8" i="48"/>
  <c r="M8" i="48"/>
  <c r="L8" i="48"/>
  <c r="K8" i="48"/>
  <c r="I8" i="48"/>
  <c r="H8" i="48"/>
  <c r="G8" i="48"/>
  <c r="F8" i="48"/>
  <c r="E8" i="48"/>
  <c r="D8" i="48"/>
  <c r="C8" i="48"/>
  <c r="B8" i="48"/>
  <c r="N8" i="51"/>
  <c r="M8" i="51"/>
  <c r="L8" i="51"/>
  <c r="K8" i="51"/>
  <c r="H8" i="51"/>
  <c r="G8" i="51"/>
  <c r="F8" i="51"/>
  <c r="E8" i="51"/>
  <c r="D8" i="51"/>
  <c r="C8" i="51"/>
  <c r="B8" i="51"/>
  <c r="I8" i="51"/>
  <c r="J8" i="51"/>
  <c r="B33" i="50"/>
  <c r="B32" i="50"/>
  <c r="B31" i="50"/>
  <c r="B30" i="50"/>
  <c r="B29" i="50"/>
  <c r="B28" i="50"/>
  <c r="B26" i="50"/>
  <c r="B25" i="50"/>
  <c r="B24" i="50"/>
  <c r="B23" i="50"/>
  <c r="B23" i="51" s="1"/>
  <c r="B22" i="50"/>
  <c r="B21" i="50"/>
  <c r="B19" i="50"/>
  <c r="B18" i="50"/>
  <c r="B17" i="50"/>
  <c r="B15" i="50"/>
  <c r="B14" i="50"/>
  <c r="B13" i="50"/>
  <c r="B12" i="50"/>
  <c r="B11" i="50"/>
  <c r="B10" i="50"/>
  <c r="B10" i="49"/>
  <c r="B10" i="51" s="1"/>
  <c r="B33" i="49"/>
  <c r="B32" i="49"/>
  <c r="B31" i="49"/>
  <c r="B30" i="49"/>
  <c r="B29" i="49"/>
  <c r="B28" i="49"/>
  <c r="B27" i="49"/>
  <c r="B26" i="49"/>
  <c r="B25" i="49"/>
  <c r="B24" i="49"/>
  <c r="B23" i="49"/>
  <c r="B22" i="49"/>
  <c r="B21" i="49"/>
  <c r="B20" i="49"/>
  <c r="B19" i="49"/>
  <c r="B18" i="49"/>
  <c r="B18" i="51" s="1"/>
  <c r="B17" i="49"/>
  <c r="B16" i="49"/>
  <c r="B15" i="49"/>
  <c r="B14" i="49"/>
  <c r="B13" i="49"/>
  <c r="B12" i="49"/>
  <c r="U51" i="5"/>
  <c r="U50" i="5"/>
  <c r="U49" i="5"/>
  <c r="U48" i="5"/>
  <c r="U47" i="5"/>
  <c r="U46" i="5"/>
  <c r="U45" i="5"/>
  <c r="U44" i="5"/>
  <c r="U43" i="5"/>
  <c r="U42" i="5"/>
  <c r="U41" i="5"/>
  <c r="U39" i="5"/>
  <c r="U36" i="5"/>
  <c r="U35" i="5"/>
  <c r="U34" i="5"/>
  <c r="E34" i="11"/>
  <c r="E33" i="11"/>
  <c r="F17" i="11"/>
  <c r="D32" i="11"/>
  <c r="B21" i="11"/>
  <c r="H28" i="11"/>
  <c r="C12" i="11"/>
  <c r="E8" i="53"/>
  <c r="L27" i="45"/>
  <c r="F26" i="45"/>
  <c r="E26" i="45"/>
  <c r="D26" i="45"/>
  <c r="K24" i="45"/>
  <c r="D19" i="45"/>
  <c r="B31" i="44"/>
  <c r="B30" i="44"/>
  <c r="B33" i="44"/>
  <c r="B32" i="44"/>
  <c r="B28" i="44"/>
  <c r="B28" i="45" s="1"/>
  <c r="B27" i="44"/>
  <c r="B26" i="44"/>
  <c r="B25" i="44"/>
  <c r="B24" i="44"/>
  <c r="B23" i="44"/>
  <c r="B22" i="44"/>
  <c r="B21" i="44"/>
  <c r="B19" i="44"/>
  <c r="B12" i="44"/>
  <c r="B10" i="44"/>
  <c r="B31" i="43"/>
  <c r="B30" i="43"/>
  <c r="B30" i="45" s="1"/>
  <c r="B10" i="43"/>
  <c r="B8" i="43"/>
  <c r="B8" i="45" s="1"/>
  <c r="B33" i="43"/>
  <c r="B33" i="45" s="1"/>
  <c r="B32" i="43"/>
  <c r="B28" i="43"/>
  <c r="B27" i="43"/>
  <c r="B26" i="43"/>
  <c r="B26" i="45" s="1"/>
  <c r="B25" i="43"/>
  <c r="B24" i="43"/>
  <c r="B23" i="43"/>
  <c r="B22" i="43"/>
  <c r="B21" i="43"/>
  <c r="B19" i="43"/>
  <c r="B12" i="43"/>
  <c r="R6" i="135"/>
  <c r="R6" i="133"/>
  <c r="R6" i="128"/>
  <c r="R6" i="117"/>
  <c r="R6" i="137"/>
  <c r="R6" i="136"/>
  <c r="R6" i="130"/>
  <c r="R6" i="129"/>
  <c r="R6" i="126"/>
  <c r="R6" i="125"/>
  <c r="R6" i="122"/>
  <c r="R6" i="121"/>
  <c r="R6" i="119"/>
  <c r="R6" i="118"/>
  <c r="N6" i="118"/>
  <c r="O6" i="118"/>
  <c r="C6" i="13"/>
  <c r="C6" i="12"/>
  <c r="E6" i="12"/>
  <c r="D36" i="11"/>
  <c r="H6" i="10"/>
  <c r="D34" i="11"/>
  <c r="B34" i="11"/>
  <c r="C33" i="11"/>
  <c r="E32" i="11"/>
  <c r="F31" i="11"/>
  <c r="D31" i="11"/>
  <c r="C31" i="11"/>
  <c r="B31" i="11"/>
  <c r="H30" i="11"/>
  <c r="F28" i="11"/>
  <c r="E28" i="11"/>
  <c r="E27" i="11"/>
  <c r="E26" i="11"/>
  <c r="D26" i="11"/>
  <c r="H25" i="11"/>
  <c r="C24" i="11"/>
  <c r="B23" i="11"/>
  <c r="H22" i="11"/>
  <c r="H21" i="11"/>
  <c r="E21" i="11"/>
  <c r="F20" i="11"/>
  <c r="D20" i="11"/>
  <c r="F19" i="11"/>
  <c r="B19" i="11"/>
  <c r="D18" i="11"/>
  <c r="B18" i="11"/>
  <c r="D17" i="11"/>
  <c r="C16" i="11"/>
  <c r="C15" i="11"/>
  <c r="F11" i="11"/>
  <c r="C10" i="11"/>
  <c r="D9" i="11"/>
  <c r="C36" i="11"/>
  <c r="E35" i="11"/>
  <c r="D35" i="11"/>
  <c r="D33" i="11"/>
  <c r="E31" i="11"/>
  <c r="F29" i="11"/>
  <c r="E29" i="11"/>
  <c r="C29" i="11"/>
  <c r="C28" i="11"/>
  <c r="H26" i="11"/>
  <c r="G25" i="11"/>
  <c r="B25" i="11"/>
  <c r="C20" i="11"/>
  <c r="B20" i="11"/>
  <c r="H18" i="11"/>
  <c r="C18" i="11"/>
  <c r="G17" i="11"/>
  <c r="F16" i="11"/>
  <c r="E16" i="11"/>
  <c r="E15" i="11"/>
  <c r="E14" i="11"/>
  <c r="D14" i="11"/>
  <c r="F13" i="11"/>
  <c r="C11" i="11"/>
  <c r="B10" i="11"/>
  <c r="E9" i="11"/>
  <c r="D8" i="11"/>
  <c r="C34" i="69"/>
  <c r="L34" i="69"/>
  <c r="DH6" i="56"/>
  <c r="DG6" i="56"/>
  <c r="DF6" i="56"/>
  <c r="DE6" i="56"/>
  <c r="DD6" i="56"/>
  <c r="DC6" i="56"/>
  <c r="DB6" i="56"/>
  <c r="DA6" i="56"/>
  <c r="CZ6" i="56"/>
  <c r="CY6" i="56"/>
  <c r="CX6" i="56"/>
  <c r="CW6" i="56"/>
  <c r="CT6" i="56"/>
  <c r="CS6" i="56"/>
  <c r="CR6" i="56"/>
  <c r="CQ6" i="56"/>
  <c r="CP6" i="56"/>
  <c r="CO6" i="56"/>
  <c r="DQ6" i="56" s="1"/>
  <c r="CN6" i="56"/>
  <c r="CM6" i="56"/>
  <c r="CL6" i="56"/>
  <c r="CK6" i="56"/>
  <c r="CJ6" i="56"/>
  <c r="CI6" i="56"/>
  <c r="BR6" i="56"/>
  <c r="BQ6" i="56"/>
  <c r="BP6" i="56"/>
  <c r="BO6" i="56"/>
  <c r="BN6" i="56"/>
  <c r="BM6" i="56"/>
  <c r="BL6" i="56"/>
  <c r="BK6" i="56"/>
  <c r="BJ6" i="56"/>
  <c r="BI6" i="56"/>
  <c r="BH6" i="56"/>
  <c r="BG6" i="56"/>
  <c r="BD6" i="56"/>
  <c r="CF6" i="56" s="1"/>
  <c r="BC6" i="56"/>
  <c r="BB6" i="56"/>
  <c r="BA6" i="56"/>
  <c r="AZ6" i="56"/>
  <c r="CB6" i="56" s="1"/>
  <c r="AY6" i="56"/>
  <c r="AX6" i="56"/>
  <c r="AW6" i="56"/>
  <c r="AV6" i="56"/>
  <c r="AU6" i="56"/>
  <c r="AT6" i="56"/>
  <c r="AS6" i="56"/>
  <c r="BU6" i="56"/>
  <c r="AB6" i="56"/>
  <c r="AA6" i="56"/>
  <c r="Z6" i="56"/>
  <c r="Y6" i="56"/>
  <c r="X6" i="56"/>
  <c r="W6" i="56"/>
  <c r="V6" i="56"/>
  <c r="U6" i="56"/>
  <c r="T6" i="56"/>
  <c r="S6" i="56"/>
  <c r="R6" i="56"/>
  <c r="Q6" i="56"/>
  <c r="N6" i="56"/>
  <c r="M6" i="56"/>
  <c r="AO6" i="56" s="1"/>
  <c r="L6" i="56"/>
  <c r="K6" i="56"/>
  <c r="J6" i="56"/>
  <c r="I6" i="56"/>
  <c r="H6" i="56"/>
  <c r="G6" i="56"/>
  <c r="F6" i="56"/>
  <c r="E6" i="56"/>
  <c r="D6" i="56"/>
  <c r="C6" i="56"/>
  <c r="AE6" i="56" s="1"/>
  <c r="N32" i="113"/>
  <c r="L32" i="113"/>
  <c r="K32" i="113"/>
  <c r="H32" i="113"/>
  <c r="T61" i="7"/>
  <c r="T57" i="7"/>
  <c r="T53" i="7"/>
  <c r="T49" i="7"/>
  <c r="T45" i="7"/>
  <c r="T41" i="7"/>
  <c r="T33" i="7"/>
  <c r="T28" i="7"/>
  <c r="T23" i="7"/>
  <c r="T18" i="7"/>
  <c r="T13" i="7"/>
  <c r="O6" i="117"/>
  <c r="O6" i="119"/>
  <c r="O6" i="121"/>
  <c r="O6" i="122"/>
  <c r="O6" i="124"/>
  <c r="O6" i="125"/>
  <c r="O6" i="126"/>
  <c r="O6" i="128"/>
  <c r="O6" i="129"/>
  <c r="O6" i="130"/>
  <c r="O6" i="132"/>
  <c r="O6" i="133"/>
  <c r="O6" i="135"/>
  <c r="O6" i="136"/>
  <c r="O6" i="137"/>
  <c r="H43" i="52"/>
  <c r="H39" i="52"/>
  <c r="H35" i="52"/>
  <c r="K17" i="86"/>
  <c r="N25" i="111"/>
  <c r="M25" i="111"/>
  <c r="L25" i="111"/>
  <c r="K25" i="111"/>
  <c r="J25" i="111"/>
  <c r="I25" i="111"/>
  <c r="H25" i="111"/>
  <c r="G25" i="111"/>
  <c r="F25" i="111"/>
  <c r="E25" i="111"/>
  <c r="D25" i="111"/>
  <c r="D6" i="158"/>
  <c r="C6" i="158"/>
  <c r="D6" i="155"/>
  <c r="C6" i="155"/>
  <c r="D6" i="154"/>
  <c r="C6" i="154"/>
  <c r="D6" i="153"/>
  <c r="C6" i="153"/>
  <c r="D6" i="151"/>
  <c r="C6" i="151"/>
  <c r="D6" i="150"/>
  <c r="C6" i="150"/>
  <c r="D6" i="148"/>
  <c r="C6" i="148"/>
  <c r="D6" i="147"/>
  <c r="C6" i="147"/>
  <c r="D6" i="146"/>
  <c r="C6" i="146"/>
  <c r="D6" i="144"/>
  <c r="C6" i="144"/>
  <c r="D6" i="143"/>
  <c r="C6" i="143"/>
  <c r="D6" i="141"/>
  <c r="C6" i="141"/>
  <c r="D6" i="140"/>
  <c r="C6" i="140"/>
  <c r="D6" i="139"/>
  <c r="C6" i="139"/>
  <c r="N6" i="137"/>
  <c r="M6" i="137"/>
  <c r="L6" i="137"/>
  <c r="K6" i="137"/>
  <c r="J6" i="137"/>
  <c r="I6" i="137"/>
  <c r="H6" i="137"/>
  <c r="G6" i="137"/>
  <c r="F6" i="137"/>
  <c r="E6" i="137"/>
  <c r="D6" i="137"/>
  <c r="C6" i="137"/>
  <c r="N6" i="136"/>
  <c r="M6" i="136"/>
  <c r="L6" i="136"/>
  <c r="K6" i="136"/>
  <c r="J6" i="136"/>
  <c r="I6" i="136"/>
  <c r="H6" i="136"/>
  <c r="G6" i="136"/>
  <c r="F6" i="136"/>
  <c r="E6" i="136"/>
  <c r="D6" i="136"/>
  <c r="C6" i="136"/>
  <c r="N6" i="135"/>
  <c r="M6" i="135"/>
  <c r="L6" i="135"/>
  <c r="K6" i="135"/>
  <c r="J6" i="135"/>
  <c r="I6" i="135"/>
  <c r="H6" i="135"/>
  <c r="G6" i="135"/>
  <c r="F6" i="135"/>
  <c r="E6" i="135"/>
  <c r="D6" i="135"/>
  <c r="C6" i="135"/>
  <c r="N6" i="133"/>
  <c r="M6" i="133"/>
  <c r="L6" i="133"/>
  <c r="K6" i="133"/>
  <c r="J6" i="133"/>
  <c r="I6" i="133"/>
  <c r="H6" i="133"/>
  <c r="G6" i="133"/>
  <c r="F6" i="133"/>
  <c r="E6" i="133"/>
  <c r="D6" i="133"/>
  <c r="C6" i="133"/>
  <c r="R6" i="132"/>
  <c r="N6" i="132"/>
  <c r="M6" i="132"/>
  <c r="L6" i="132"/>
  <c r="K6" i="132"/>
  <c r="J6" i="132"/>
  <c r="I6" i="132"/>
  <c r="H6" i="132"/>
  <c r="G6" i="132"/>
  <c r="F6" i="132"/>
  <c r="E6" i="132"/>
  <c r="D6" i="132"/>
  <c r="C6" i="132"/>
  <c r="N6" i="130"/>
  <c r="M6" i="130"/>
  <c r="L6" i="130"/>
  <c r="K6" i="130"/>
  <c r="J6" i="130"/>
  <c r="I6" i="130"/>
  <c r="H6" i="130"/>
  <c r="G6" i="130"/>
  <c r="F6" i="130"/>
  <c r="E6" i="130"/>
  <c r="D6" i="130"/>
  <c r="C6" i="130"/>
  <c r="N6" i="129"/>
  <c r="M6" i="129"/>
  <c r="L6" i="129"/>
  <c r="K6" i="129"/>
  <c r="J6" i="129"/>
  <c r="I6" i="129"/>
  <c r="H6" i="129"/>
  <c r="G6" i="129"/>
  <c r="F6" i="129"/>
  <c r="E6" i="129"/>
  <c r="D6" i="129"/>
  <c r="C6" i="129"/>
  <c r="N6" i="128"/>
  <c r="M6" i="128"/>
  <c r="L6" i="128"/>
  <c r="K6" i="128"/>
  <c r="J6" i="128"/>
  <c r="I6" i="128"/>
  <c r="H6" i="128"/>
  <c r="G6" i="128"/>
  <c r="F6" i="128"/>
  <c r="E6" i="128"/>
  <c r="D6" i="128"/>
  <c r="C6" i="128"/>
  <c r="N6" i="126"/>
  <c r="M6" i="126"/>
  <c r="L6" i="126"/>
  <c r="K6" i="126"/>
  <c r="J6" i="126"/>
  <c r="I6" i="126"/>
  <c r="H6" i="126"/>
  <c r="G6" i="126"/>
  <c r="F6" i="126"/>
  <c r="E6" i="126"/>
  <c r="D6" i="126"/>
  <c r="C6" i="126"/>
  <c r="N6" i="125"/>
  <c r="M6" i="125"/>
  <c r="L6" i="125"/>
  <c r="K6" i="125"/>
  <c r="J6" i="125"/>
  <c r="I6" i="125"/>
  <c r="H6" i="125"/>
  <c r="G6" i="125"/>
  <c r="F6" i="125"/>
  <c r="E6" i="125"/>
  <c r="D6" i="125"/>
  <c r="C6" i="125"/>
  <c r="R6" i="124"/>
  <c r="N6" i="124"/>
  <c r="M6" i="124"/>
  <c r="L6" i="124"/>
  <c r="K6" i="124"/>
  <c r="J6" i="124"/>
  <c r="I6" i="124"/>
  <c r="H6" i="124"/>
  <c r="G6" i="124"/>
  <c r="F6" i="124"/>
  <c r="E6" i="124"/>
  <c r="D6" i="124"/>
  <c r="C6" i="124"/>
  <c r="N6" i="122"/>
  <c r="M6" i="122"/>
  <c r="L6" i="122"/>
  <c r="K6" i="122"/>
  <c r="J6" i="122"/>
  <c r="I6" i="122"/>
  <c r="H6" i="122"/>
  <c r="G6" i="122"/>
  <c r="F6" i="122"/>
  <c r="E6" i="122"/>
  <c r="D6" i="122"/>
  <c r="C6" i="122"/>
  <c r="N6" i="121"/>
  <c r="M6" i="121"/>
  <c r="L6" i="121"/>
  <c r="K6" i="121"/>
  <c r="J6" i="121"/>
  <c r="I6" i="121"/>
  <c r="H6" i="121"/>
  <c r="G6" i="121"/>
  <c r="F6" i="121"/>
  <c r="E6" i="121"/>
  <c r="D6" i="121"/>
  <c r="C6" i="121"/>
  <c r="N6" i="119"/>
  <c r="M6" i="119"/>
  <c r="L6" i="119"/>
  <c r="K6" i="119"/>
  <c r="J6" i="119"/>
  <c r="I6" i="119"/>
  <c r="H6" i="119"/>
  <c r="G6" i="119"/>
  <c r="F6" i="119"/>
  <c r="E6" i="119"/>
  <c r="D6" i="119"/>
  <c r="C6" i="119"/>
  <c r="M6" i="118"/>
  <c r="L6" i="118"/>
  <c r="K6" i="118"/>
  <c r="J6" i="118"/>
  <c r="I6" i="118"/>
  <c r="H6" i="118"/>
  <c r="G6" i="118"/>
  <c r="F6" i="118"/>
  <c r="E6" i="118"/>
  <c r="D6" i="118"/>
  <c r="C6" i="118"/>
  <c r="N6" i="117"/>
  <c r="M6" i="117"/>
  <c r="L6" i="117"/>
  <c r="K6" i="117"/>
  <c r="J6" i="117"/>
  <c r="I6" i="117"/>
  <c r="H6" i="117"/>
  <c r="G6" i="117"/>
  <c r="F6" i="117"/>
  <c r="E6" i="117"/>
  <c r="D6" i="117"/>
  <c r="C6" i="117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51" i="5"/>
  <c r="C50" i="5"/>
  <c r="C49" i="5"/>
  <c r="C48" i="5"/>
  <c r="C47" i="5"/>
  <c r="C46" i="5"/>
  <c r="C45" i="5"/>
  <c r="C44" i="5"/>
  <c r="C43" i="5"/>
  <c r="C42" i="5"/>
  <c r="C41" i="5"/>
  <c r="C39" i="5"/>
  <c r="C36" i="5"/>
  <c r="C35" i="5"/>
  <c r="C34" i="5"/>
  <c r="H39" i="92"/>
  <c r="G39" i="92"/>
  <c r="H38" i="92"/>
  <c r="G38" i="92"/>
  <c r="H37" i="92"/>
  <c r="G37" i="92"/>
  <c r="H36" i="92"/>
  <c r="G36" i="92"/>
  <c r="H35" i="92"/>
  <c r="G35" i="92"/>
  <c r="H34" i="92"/>
  <c r="G34" i="92"/>
  <c r="H33" i="92"/>
  <c r="G33" i="92"/>
  <c r="H32" i="92"/>
  <c r="G32" i="92"/>
  <c r="H31" i="92"/>
  <c r="G31" i="92"/>
  <c r="H30" i="92"/>
  <c r="G30" i="92"/>
  <c r="H29" i="92"/>
  <c r="G29" i="92"/>
  <c r="H28" i="92"/>
  <c r="H27" i="92" s="1"/>
  <c r="G28" i="92"/>
  <c r="F27" i="92"/>
  <c r="E27" i="92"/>
  <c r="D27" i="92"/>
  <c r="C27" i="92"/>
  <c r="B27" i="92"/>
  <c r="H6" i="92"/>
  <c r="G6" i="92"/>
  <c r="F6" i="92"/>
  <c r="E6" i="92"/>
  <c r="D6" i="92"/>
  <c r="C6" i="92"/>
  <c r="B6" i="92"/>
  <c r="H39" i="91"/>
  <c r="G39" i="91"/>
  <c r="H38" i="91"/>
  <c r="G38" i="91"/>
  <c r="H37" i="91"/>
  <c r="G37" i="91"/>
  <c r="H36" i="91"/>
  <c r="G36" i="91"/>
  <c r="H35" i="91"/>
  <c r="G35" i="91"/>
  <c r="H34" i="91"/>
  <c r="G34" i="91"/>
  <c r="H33" i="91"/>
  <c r="G33" i="91"/>
  <c r="H32" i="91"/>
  <c r="G32" i="91"/>
  <c r="H31" i="91"/>
  <c r="G31" i="91"/>
  <c r="H30" i="91"/>
  <c r="G30" i="91"/>
  <c r="H29" i="91"/>
  <c r="G29" i="91"/>
  <c r="H28" i="91"/>
  <c r="E43" i="52"/>
  <c r="D43" i="52"/>
  <c r="C43" i="52"/>
  <c r="E39" i="52"/>
  <c r="D39" i="52"/>
  <c r="C39" i="52"/>
  <c r="E35" i="52"/>
  <c r="D35" i="52"/>
  <c r="C35" i="52"/>
  <c r="O44" i="113"/>
  <c r="N44" i="113"/>
  <c r="M44" i="113"/>
  <c r="L44" i="113"/>
  <c r="K44" i="113"/>
  <c r="J44" i="113"/>
  <c r="I44" i="113"/>
  <c r="H44" i="113"/>
  <c r="G44" i="113"/>
  <c r="F44" i="113"/>
  <c r="E44" i="113"/>
  <c r="D44" i="113"/>
  <c r="C43" i="113"/>
  <c r="C42" i="113"/>
  <c r="O40" i="113"/>
  <c r="N40" i="113"/>
  <c r="M40" i="113"/>
  <c r="L40" i="113"/>
  <c r="K40" i="113"/>
  <c r="J40" i="113"/>
  <c r="I40" i="113"/>
  <c r="H40" i="113"/>
  <c r="G40" i="113"/>
  <c r="F40" i="113"/>
  <c r="E40" i="113"/>
  <c r="D40" i="113"/>
  <c r="C39" i="113"/>
  <c r="C40" i="113" s="1"/>
  <c r="C38" i="113"/>
  <c r="O36" i="113"/>
  <c r="C35" i="113"/>
  <c r="C34" i="113"/>
  <c r="C31" i="113"/>
  <c r="C30" i="113"/>
  <c r="O28" i="113"/>
  <c r="N28" i="113"/>
  <c r="M28" i="113"/>
  <c r="L28" i="113"/>
  <c r="K28" i="113"/>
  <c r="J28" i="113"/>
  <c r="I28" i="113"/>
  <c r="H28" i="113"/>
  <c r="G28" i="113"/>
  <c r="F28" i="113"/>
  <c r="E28" i="113"/>
  <c r="D28" i="113"/>
  <c r="C27" i="113"/>
  <c r="C28" i="113" s="1"/>
  <c r="C26" i="113"/>
  <c r="C23" i="113"/>
  <c r="C22" i="113"/>
  <c r="C19" i="113"/>
  <c r="C18" i="113"/>
  <c r="O16" i="113"/>
  <c r="N16" i="113"/>
  <c r="M16" i="113"/>
  <c r="L16" i="113"/>
  <c r="K16" i="113"/>
  <c r="J16" i="113"/>
  <c r="I16" i="113"/>
  <c r="H16" i="113"/>
  <c r="G16" i="113"/>
  <c r="F16" i="113"/>
  <c r="E16" i="113"/>
  <c r="D16" i="113"/>
  <c r="C15" i="113"/>
  <c r="C14" i="113"/>
  <c r="O12" i="113"/>
  <c r="N12" i="113"/>
  <c r="M12" i="113"/>
  <c r="L12" i="113"/>
  <c r="K12" i="113"/>
  <c r="J12" i="113"/>
  <c r="I12" i="113"/>
  <c r="H12" i="113"/>
  <c r="G12" i="113"/>
  <c r="F12" i="113"/>
  <c r="E12" i="113"/>
  <c r="D12" i="113"/>
  <c r="C11" i="113"/>
  <c r="C10" i="113"/>
  <c r="C12" i="113" s="1"/>
  <c r="O8" i="113"/>
  <c r="N8" i="113"/>
  <c r="M8" i="113"/>
  <c r="L8" i="113"/>
  <c r="K8" i="113"/>
  <c r="J8" i="113"/>
  <c r="I8" i="113"/>
  <c r="H8" i="113"/>
  <c r="G8" i="113"/>
  <c r="F8" i="113"/>
  <c r="E8" i="113"/>
  <c r="D8" i="113"/>
  <c r="C7" i="113"/>
  <c r="C6" i="113"/>
  <c r="C8" i="113" s="1"/>
  <c r="B38" i="112"/>
  <c r="B37" i="112"/>
  <c r="B36" i="112"/>
  <c r="B35" i="112"/>
  <c r="N34" i="112"/>
  <c r="M34" i="112"/>
  <c r="L34" i="112"/>
  <c r="K34" i="112"/>
  <c r="J34" i="112"/>
  <c r="I34" i="112"/>
  <c r="H34" i="112"/>
  <c r="G34" i="112"/>
  <c r="F34" i="112"/>
  <c r="E34" i="112"/>
  <c r="D34" i="112"/>
  <c r="C34" i="112"/>
  <c r="B32" i="112"/>
  <c r="B31" i="112"/>
  <c r="B30" i="112"/>
  <c r="B29" i="112"/>
  <c r="B28" i="112"/>
  <c r="B27" i="112"/>
  <c r="B26" i="112"/>
  <c r="B23" i="112"/>
  <c r="B22" i="112"/>
  <c r="B21" i="112"/>
  <c r="B20" i="112"/>
  <c r="B19" i="112"/>
  <c r="B18" i="112"/>
  <c r="B17" i="112"/>
  <c r="B16" i="112" s="1"/>
  <c r="B14" i="112"/>
  <c r="B13" i="112"/>
  <c r="B12" i="112"/>
  <c r="B11" i="112"/>
  <c r="B10" i="112"/>
  <c r="B9" i="112"/>
  <c r="N8" i="112"/>
  <c r="M8" i="112"/>
  <c r="L8" i="112"/>
  <c r="L6" i="112" s="1"/>
  <c r="K8" i="112"/>
  <c r="J8" i="112"/>
  <c r="I8" i="112"/>
  <c r="H8" i="112"/>
  <c r="G8" i="112"/>
  <c r="F8" i="112"/>
  <c r="E8" i="112"/>
  <c r="D8" i="112"/>
  <c r="D6" i="112" s="1"/>
  <c r="C8" i="112"/>
  <c r="B38" i="111"/>
  <c r="B37" i="111"/>
  <c r="B36" i="111"/>
  <c r="B35" i="111"/>
  <c r="N34" i="111"/>
  <c r="M34" i="111"/>
  <c r="L34" i="111"/>
  <c r="K34" i="111"/>
  <c r="J34" i="111"/>
  <c r="I34" i="111"/>
  <c r="H34" i="111"/>
  <c r="G34" i="111"/>
  <c r="F34" i="111"/>
  <c r="E34" i="111"/>
  <c r="D34" i="111"/>
  <c r="C34" i="111"/>
  <c r="B32" i="111"/>
  <c r="B31" i="111"/>
  <c r="B30" i="111"/>
  <c r="B29" i="111"/>
  <c r="B28" i="111"/>
  <c r="B27" i="111"/>
  <c r="B26" i="111"/>
  <c r="C25" i="111"/>
  <c r="B23" i="111"/>
  <c r="B22" i="111"/>
  <c r="B21" i="111"/>
  <c r="B20" i="111"/>
  <c r="F16" i="111"/>
  <c r="K16" i="111"/>
  <c r="J16" i="111"/>
  <c r="I16" i="111"/>
  <c r="G16" i="111"/>
  <c r="B18" i="111"/>
  <c r="B17" i="111"/>
  <c r="N16" i="111"/>
  <c r="M16" i="111"/>
  <c r="L16" i="111"/>
  <c r="E16" i="111"/>
  <c r="D16" i="111"/>
  <c r="C16" i="111"/>
  <c r="B14" i="111"/>
  <c r="B13" i="111"/>
  <c r="B12" i="111"/>
  <c r="B11" i="111"/>
  <c r="B10" i="111"/>
  <c r="B9" i="111"/>
  <c r="N8" i="111"/>
  <c r="M8" i="111"/>
  <c r="L8" i="111"/>
  <c r="K8" i="111"/>
  <c r="J8" i="111"/>
  <c r="I8" i="111"/>
  <c r="H8" i="111"/>
  <c r="G8" i="111"/>
  <c r="F8" i="111"/>
  <c r="E8" i="111"/>
  <c r="D8" i="111"/>
  <c r="C8" i="111"/>
  <c r="B38" i="110"/>
  <c r="B37" i="110"/>
  <c r="B36" i="110"/>
  <c r="B35" i="110"/>
  <c r="N34" i="110"/>
  <c r="M34" i="110"/>
  <c r="L34" i="110"/>
  <c r="K34" i="110"/>
  <c r="J34" i="110"/>
  <c r="I34" i="110"/>
  <c r="H34" i="110"/>
  <c r="G34" i="110"/>
  <c r="F34" i="110"/>
  <c r="E34" i="110"/>
  <c r="D34" i="110"/>
  <c r="C34" i="110"/>
  <c r="B32" i="110"/>
  <c r="B31" i="110"/>
  <c r="B30" i="110"/>
  <c r="B29" i="110"/>
  <c r="B28" i="110"/>
  <c r="B26" i="110"/>
  <c r="B23" i="110"/>
  <c r="B22" i="110"/>
  <c r="B21" i="110"/>
  <c r="B20" i="110"/>
  <c r="B19" i="110"/>
  <c r="B18" i="110"/>
  <c r="B17" i="110"/>
  <c r="B14" i="110"/>
  <c r="B13" i="110"/>
  <c r="B12" i="110"/>
  <c r="B11" i="110"/>
  <c r="B10" i="110"/>
  <c r="B9" i="110"/>
  <c r="N8" i="110"/>
  <c r="N6" i="110" s="1"/>
  <c r="M8" i="110"/>
  <c r="L8" i="110"/>
  <c r="K8" i="110"/>
  <c r="J8" i="110"/>
  <c r="J6" i="110" s="1"/>
  <c r="I8" i="110"/>
  <c r="H8" i="110"/>
  <c r="H6" i="110" s="1"/>
  <c r="G8" i="110"/>
  <c r="F8" i="110"/>
  <c r="E8" i="110"/>
  <c r="D8" i="110"/>
  <c r="C8" i="110"/>
  <c r="J17" i="86"/>
  <c r="I17" i="86"/>
  <c r="H17" i="86"/>
  <c r="G17" i="86"/>
  <c r="L9" i="69"/>
  <c r="DV36" i="56"/>
  <c r="DU36" i="56"/>
  <c r="DT36" i="56"/>
  <c r="DS36" i="56"/>
  <c r="DR36" i="56"/>
  <c r="DQ36" i="56"/>
  <c r="DP36" i="56"/>
  <c r="DO36" i="56"/>
  <c r="DN36" i="56"/>
  <c r="DM36" i="56"/>
  <c r="DL36" i="56"/>
  <c r="DK36" i="56"/>
  <c r="CV36" i="56"/>
  <c r="CH36" i="56"/>
  <c r="DV35" i="56"/>
  <c r="DU35" i="56"/>
  <c r="DT35" i="56"/>
  <c r="DS35" i="56"/>
  <c r="DR35" i="56"/>
  <c r="DQ35" i="56"/>
  <c r="DP35" i="56"/>
  <c r="DO35" i="56"/>
  <c r="DN35" i="56"/>
  <c r="DM35" i="56"/>
  <c r="DL35" i="56"/>
  <c r="DK35" i="56"/>
  <c r="CV35" i="56"/>
  <c r="CH35" i="56"/>
  <c r="CF35" i="56"/>
  <c r="CE35" i="56"/>
  <c r="CD35" i="56"/>
  <c r="CC35" i="56"/>
  <c r="CB35" i="56"/>
  <c r="CA35" i="56"/>
  <c r="BZ35" i="56"/>
  <c r="BY35" i="56"/>
  <c r="BX35" i="56"/>
  <c r="BW35" i="56"/>
  <c r="BV35" i="56"/>
  <c r="BU35" i="56"/>
  <c r="BF35" i="56"/>
  <c r="AR35" i="56"/>
  <c r="P35" i="56"/>
  <c r="B35" i="56"/>
  <c r="DV34" i="56"/>
  <c r="DU34" i="56"/>
  <c r="DT34" i="56"/>
  <c r="DS34" i="56"/>
  <c r="DR34" i="56"/>
  <c r="DQ34" i="56"/>
  <c r="DP34" i="56"/>
  <c r="DO34" i="56"/>
  <c r="DN34" i="56"/>
  <c r="DM34" i="56"/>
  <c r="DL34" i="56"/>
  <c r="DK34" i="56"/>
  <c r="CV34" i="56"/>
  <c r="CH34" i="56"/>
  <c r="CF34" i="56"/>
  <c r="CE34" i="56"/>
  <c r="CD34" i="56"/>
  <c r="CC34" i="56"/>
  <c r="CB34" i="56"/>
  <c r="CA34" i="56"/>
  <c r="BZ34" i="56"/>
  <c r="BY34" i="56"/>
  <c r="BX34" i="56"/>
  <c r="BW34" i="56"/>
  <c r="BV34" i="56"/>
  <c r="BU34" i="56"/>
  <c r="BF34" i="56"/>
  <c r="AR34" i="56"/>
  <c r="BT34" i="56" s="1"/>
  <c r="AP34" i="56"/>
  <c r="AO34" i="56"/>
  <c r="AN34" i="56"/>
  <c r="AM34" i="56"/>
  <c r="AL34" i="56"/>
  <c r="AK34" i="56"/>
  <c r="AJ34" i="56"/>
  <c r="AI34" i="56"/>
  <c r="AH34" i="56"/>
  <c r="AG34" i="56"/>
  <c r="AF34" i="56"/>
  <c r="AE34" i="56"/>
  <c r="P34" i="56"/>
  <c r="B34" i="56"/>
  <c r="DV33" i="56"/>
  <c r="DU33" i="56"/>
  <c r="DT33" i="56"/>
  <c r="DS33" i="56"/>
  <c r="DR33" i="56"/>
  <c r="DQ33" i="56"/>
  <c r="DP33" i="56"/>
  <c r="DO33" i="56"/>
  <c r="DN33" i="56"/>
  <c r="DM33" i="56"/>
  <c r="DL33" i="56"/>
  <c r="DK33" i="56"/>
  <c r="CV33" i="56"/>
  <c r="CH33" i="56"/>
  <c r="CF33" i="56"/>
  <c r="CE33" i="56"/>
  <c r="CD33" i="56"/>
  <c r="CC33" i="56"/>
  <c r="CB33" i="56"/>
  <c r="CA33" i="56"/>
  <c r="BZ33" i="56"/>
  <c r="BY33" i="56"/>
  <c r="BX33" i="56"/>
  <c r="BW33" i="56"/>
  <c r="BV33" i="56"/>
  <c r="BU33" i="56"/>
  <c r="BF33" i="56"/>
  <c r="AR33" i="56"/>
  <c r="AP33" i="56"/>
  <c r="AO33" i="56"/>
  <c r="AN33" i="56"/>
  <c r="AM33" i="56"/>
  <c r="AL33" i="56"/>
  <c r="AK33" i="56"/>
  <c r="AJ33" i="56"/>
  <c r="AI33" i="56"/>
  <c r="AH33" i="56"/>
  <c r="AG33" i="56"/>
  <c r="AF33" i="56"/>
  <c r="AE33" i="56"/>
  <c r="P33" i="56"/>
  <c r="B33" i="56"/>
  <c r="DV32" i="56"/>
  <c r="DU32" i="56"/>
  <c r="DT32" i="56"/>
  <c r="DS32" i="56"/>
  <c r="DR32" i="56"/>
  <c r="DQ32" i="56"/>
  <c r="DP32" i="56"/>
  <c r="DO32" i="56"/>
  <c r="DN32" i="56"/>
  <c r="DM32" i="56"/>
  <c r="DL32" i="56"/>
  <c r="DK32" i="56"/>
  <c r="CV32" i="56"/>
  <c r="CH32" i="56"/>
  <c r="CF32" i="56"/>
  <c r="CE32" i="56"/>
  <c r="CD32" i="56"/>
  <c r="CC32" i="56"/>
  <c r="CB32" i="56"/>
  <c r="CA32" i="56"/>
  <c r="BZ32" i="56"/>
  <c r="BY32" i="56"/>
  <c r="BX32" i="56"/>
  <c r="BW32" i="56"/>
  <c r="BV32" i="56"/>
  <c r="BU32" i="56"/>
  <c r="BF32" i="56"/>
  <c r="AR32" i="56"/>
  <c r="AP32" i="56"/>
  <c r="AO32" i="56"/>
  <c r="AN32" i="56"/>
  <c r="AM32" i="56"/>
  <c r="AL32" i="56"/>
  <c r="AK32" i="56"/>
  <c r="AJ32" i="56"/>
  <c r="AI32" i="56"/>
  <c r="AH32" i="56"/>
  <c r="AG32" i="56"/>
  <c r="AF32" i="56"/>
  <c r="AE32" i="56"/>
  <c r="P32" i="56"/>
  <c r="B32" i="56"/>
  <c r="DV31" i="56"/>
  <c r="DU31" i="56"/>
  <c r="DT31" i="56"/>
  <c r="DS31" i="56"/>
  <c r="DR31" i="56"/>
  <c r="DQ31" i="56"/>
  <c r="DP31" i="56"/>
  <c r="DO31" i="56"/>
  <c r="DN31" i="56"/>
  <c r="DM31" i="56"/>
  <c r="DL31" i="56"/>
  <c r="DK31" i="56"/>
  <c r="CV31" i="56"/>
  <c r="CH31" i="56"/>
  <c r="AP31" i="56"/>
  <c r="AO31" i="56"/>
  <c r="AN31" i="56"/>
  <c r="AM31" i="56"/>
  <c r="AL31" i="56"/>
  <c r="AK31" i="56"/>
  <c r="AJ31" i="56"/>
  <c r="AI31" i="56"/>
  <c r="AH31" i="56"/>
  <c r="AG31" i="56"/>
  <c r="AF31" i="56"/>
  <c r="AE31" i="56"/>
  <c r="P31" i="56"/>
  <c r="B31" i="56"/>
  <c r="AD31" i="56" s="1"/>
  <c r="DV30" i="56"/>
  <c r="DU30" i="56"/>
  <c r="DT30" i="56"/>
  <c r="DS30" i="56"/>
  <c r="DR30" i="56"/>
  <c r="DQ30" i="56"/>
  <c r="DP30" i="56"/>
  <c r="DO30" i="56"/>
  <c r="DN30" i="56"/>
  <c r="DM30" i="56"/>
  <c r="DL30" i="56"/>
  <c r="DK30" i="56"/>
  <c r="CV30" i="56"/>
  <c r="CH30" i="56"/>
  <c r="CF30" i="56"/>
  <c r="CE30" i="56"/>
  <c r="CD30" i="56"/>
  <c r="CC30" i="56"/>
  <c r="CB30" i="56"/>
  <c r="CA30" i="56"/>
  <c r="BZ30" i="56"/>
  <c r="BY30" i="56"/>
  <c r="BX30" i="56"/>
  <c r="BW30" i="56"/>
  <c r="BV30" i="56"/>
  <c r="BU30" i="56"/>
  <c r="BF30" i="56"/>
  <c r="AR30" i="56"/>
  <c r="AP30" i="56"/>
  <c r="AO30" i="56"/>
  <c r="AN30" i="56"/>
  <c r="AM30" i="56"/>
  <c r="AL30" i="56"/>
  <c r="AK30" i="56"/>
  <c r="AJ30" i="56"/>
  <c r="AI30" i="56"/>
  <c r="AH30" i="56"/>
  <c r="AG30" i="56"/>
  <c r="AF30" i="56"/>
  <c r="AE30" i="56"/>
  <c r="P30" i="56"/>
  <c r="B30" i="56"/>
  <c r="DV29" i="56"/>
  <c r="DU29" i="56"/>
  <c r="DT29" i="56"/>
  <c r="DS29" i="56"/>
  <c r="DR29" i="56"/>
  <c r="DQ29" i="56"/>
  <c r="DP29" i="56"/>
  <c r="DO29" i="56"/>
  <c r="DN29" i="56"/>
  <c r="DM29" i="56"/>
  <c r="DL29" i="56"/>
  <c r="DK29" i="56"/>
  <c r="CV29" i="56"/>
  <c r="CH29" i="56"/>
  <c r="CF29" i="56"/>
  <c r="CE29" i="56"/>
  <c r="CD29" i="56"/>
  <c r="CC29" i="56"/>
  <c r="CB29" i="56"/>
  <c r="CA29" i="56"/>
  <c r="BZ29" i="56"/>
  <c r="BY29" i="56"/>
  <c r="BX29" i="56"/>
  <c r="BW29" i="56"/>
  <c r="BV29" i="56"/>
  <c r="BU29" i="56"/>
  <c r="BF29" i="56"/>
  <c r="AR29" i="56"/>
  <c r="AP29" i="56"/>
  <c r="AO29" i="56"/>
  <c r="AN29" i="56"/>
  <c r="AM29" i="56"/>
  <c r="AL29" i="56"/>
  <c r="AK29" i="56"/>
  <c r="AJ29" i="56"/>
  <c r="AI29" i="56"/>
  <c r="AH29" i="56"/>
  <c r="AG29" i="56"/>
  <c r="AF29" i="56"/>
  <c r="AE29" i="56"/>
  <c r="P29" i="56"/>
  <c r="B29" i="56"/>
  <c r="AD29" i="56" s="1"/>
  <c r="DV28" i="56"/>
  <c r="DU28" i="56"/>
  <c r="DT28" i="56"/>
  <c r="DS28" i="56"/>
  <c r="DR28" i="56"/>
  <c r="DQ28" i="56"/>
  <c r="DP28" i="56"/>
  <c r="DO28" i="56"/>
  <c r="DN28" i="56"/>
  <c r="DM28" i="56"/>
  <c r="DL28" i="56"/>
  <c r="DK28" i="56"/>
  <c r="CV28" i="56"/>
  <c r="CH28" i="56"/>
  <c r="CF28" i="56"/>
  <c r="CE28" i="56"/>
  <c r="CD28" i="56"/>
  <c r="CC28" i="56"/>
  <c r="CB28" i="56"/>
  <c r="CA28" i="56"/>
  <c r="BZ28" i="56"/>
  <c r="BY28" i="56"/>
  <c r="BX28" i="56"/>
  <c r="BW28" i="56"/>
  <c r="BV28" i="56"/>
  <c r="BU28" i="56"/>
  <c r="BF28" i="56"/>
  <c r="AR28" i="56"/>
  <c r="AP28" i="56"/>
  <c r="AO28" i="56"/>
  <c r="AN28" i="56"/>
  <c r="AM28" i="56"/>
  <c r="AL28" i="56"/>
  <c r="AK28" i="56"/>
  <c r="AJ28" i="56"/>
  <c r="AI28" i="56"/>
  <c r="AH28" i="56"/>
  <c r="AG28" i="56"/>
  <c r="AF28" i="56"/>
  <c r="AE28" i="56"/>
  <c r="P28" i="56"/>
  <c r="B28" i="56"/>
  <c r="DV27" i="56"/>
  <c r="DU27" i="56"/>
  <c r="DT27" i="56"/>
  <c r="DS27" i="56"/>
  <c r="DR27" i="56"/>
  <c r="DQ27" i="56"/>
  <c r="DP27" i="56"/>
  <c r="DO27" i="56"/>
  <c r="DN27" i="56"/>
  <c r="DM27" i="56"/>
  <c r="DL27" i="56"/>
  <c r="DK27" i="56"/>
  <c r="CV27" i="56"/>
  <c r="CH27" i="56"/>
  <c r="CF27" i="56"/>
  <c r="CE27" i="56"/>
  <c r="CD27" i="56"/>
  <c r="CC27" i="56"/>
  <c r="CB27" i="56"/>
  <c r="CA27" i="56"/>
  <c r="BZ27" i="56"/>
  <c r="BY27" i="56"/>
  <c r="BX27" i="56"/>
  <c r="BW27" i="56"/>
  <c r="BV27" i="56"/>
  <c r="BU27" i="56"/>
  <c r="BF27" i="56"/>
  <c r="AR27" i="56"/>
  <c r="AP27" i="56"/>
  <c r="AO27" i="56"/>
  <c r="AN27" i="56"/>
  <c r="AM27" i="56"/>
  <c r="AL27" i="56"/>
  <c r="AK27" i="56"/>
  <c r="AJ27" i="56"/>
  <c r="AI27" i="56"/>
  <c r="AH27" i="56"/>
  <c r="AG27" i="56"/>
  <c r="AF27" i="56"/>
  <c r="AE27" i="56"/>
  <c r="P27" i="56"/>
  <c r="B27" i="56"/>
  <c r="AD27" i="56" s="1"/>
  <c r="DV26" i="56"/>
  <c r="DU26" i="56"/>
  <c r="DT26" i="56"/>
  <c r="DS26" i="56"/>
  <c r="DR26" i="56"/>
  <c r="DQ26" i="56"/>
  <c r="DP26" i="56"/>
  <c r="DO26" i="56"/>
  <c r="DN26" i="56"/>
  <c r="DM26" i="56"/>
  <c r="DL26" i="56"/>
  <c r="DK26" i="56"/>
  <c r="CV26" i="56"/>
  <c r="CH26" i="56"/>
  <c r="CF26" i="56"/>
  <c r="CE26" i="56"/>
  <c r="CD26" i="56"/>
  <c r="CC26" i="56"/>
  <c r="CB26" i="56"/>
  <c r="CA26" i="56"/>
  <c r="BZ26" i="56"/>
  <c r="BY26" i="56"/>
  <c r="BX26" i="56"/>
  <c r="BW26" i="56"/>
  <c r="BV26" i="56"/>
  <c r="BU26" i="56"/>
  <c r="BF26" i="56"/>
  <c r="AR26" i="56"/>
  <c r="AP26" i="56"/>
  <c r="AO26" i="56"/>
  <c r="AN26" i="56"/>
  <c r="AM26" i="56"/>
  <c r="AL26" i="56"/>
  <c r="AK26" i="56"/>
  <c r="AJ26" i="56"/>
  <c r="AI26" i="56"/>
  <c r="AH26" i="56"/>
  <c r="AG26" i="56"/>
  <c r="AF26" i="56"/>
  <c r="AE26" i="56"/>
  <c r="P26" i="56"/>
  <c r="B26" i="56"/>
  <c r="DV25" i="56"/>
  <c r="DU25" i="56"/>
  <c r="DT25" i="56"/>
  <c r="DS25" i="56"/>
  <c r="DR25" i="56"/>
  <c r="DQ25" i="56"/>
  <c r="DP25" i="56"/>
  <c r="DO25" i="56"/>
  <c r="DN25" i="56"/>
  <c r="DM25" i="56"/>
  <c r="DL25" i="56"/>
  <c r="DK25" i="56"/>
  <c r="CV25" i="56"/>
  <c r="CH25" i="56"/>
  <c r="CF25" i="56"/>
  <c r="CE25" i="56"/>
  <c r="CD25" i="56"/>
  <c r="CC25" i="56"/>
  <c r="CB25" i="56"/>
  <c r="CA25" i="56"/>
  <c r="BZ25" i="56"/>
  <c r="BY25" i="56"/>
  <c r="BX25" i="56"/>
  <c r="BW25" i="56"/>
  <c r="BV25" i="56"/>
  <c r="BU25" i="56"/>
  <c r="BF25" i="56"/>
  <c r="AR25" i="56"/>
  <c r="AP25" i="56"/>
  <c r="AO25" i="56"/>
  <c r="AN25" i="56"/>
  <c r="AM25" i="56"/>
  <c r="AL25" i="56"/>
  <c r="AK25" i="56"/>
  <c r="AJ25" i="56"/>
  <c r="AI25" i="56"/>
  <c r="AH25" i="56"/>
  <c r="AG25" i="56"/>
  <c r="AF25" i="56"/>
  <c r="AE25" i="56"/>
  <c r="P25" i="56"/>
  <c r="B25" i="56"/>
  <c r="AD25" i="56" s="1"/>
  <c r="DV24" i="56"/>
  <c r="DU24" i="56"/>
  <c r="DT24" i="56"/>
  <c r="DS24" i="56"/>
  <c r="DR24" i="56"/>
  <c r="DQ24" i="56"/>
  <c r="DP24" i="56"/>
  <c r="DO24" i="56"/>
  <c r="DN24" i="56"/>
  <c r="DM24" i="56"/>
  <c r="DL24" i="56"/>
  <c r="DK24" i="56"/>
  <c r="CV24" i="56"/>
  <c r="CH24" i="56"/>
  <c r="CF24" i="56"/>
  <c r="CE24" i="56"/>
  <c r="CD24" i="56"/>
  <c r="CC24" i="56"/>
  <c r="CB24" i="56"/>
  <c r="CA24" i="56"/>
  <c r="BZ24" i="56"/>
  <c r="BY24" i="56"/>
  <c r="BX24" i="56"/>
  <c r="BW24" i="56"/>
  <c r="BV24" i="56"/>
  <c r="BU24" i="56"/>
  <c r="BF24" i="56"/>
  <c r="AR24" i="56"/>
  <c r="AP24" i="56"/>
  <c r="AO24" i="56"/>
  <c r="AN24" i="56"/>
  <c r="AM24" i="56"/>
  <c r="AL24" i="56"/>
  <c r="AK24" i="56"/>
  <c r="AJ24" i="56"/>
  <c r="AI24" i="56"/>
  <c r="AH24" i="56"/>
  <c r="AG24" i="56"/>
  <c r="AF24" i="56"/>
  <c r="AE24" i="56"/>
  <c r="P24" i="56"/>
  <c r="B24" i="56"/>
  <c r="DV23" i="56"/>
  <c r="DU23" i="56"/>
  <c r="DT23" i="56"/>
  <c r="DS23" i="56"/>
  <c r="DR23" i="56"/>
  <c r="DQ23" i="56"/>
  <c r="DP23" i="56"/>
  <c r="DO23" i="56"/>
  <c r="DN23" i="56"/>
  <c r="DM23" i="56"/>
  <c r="DL23" i="56"/>
  <c r="DK23" i="56"/>
  <c r="CV23" i="56"/>
  <c r="CH23" i="56"/>
  <c r="CF23" i="56"/>
  <c r="CE23" i="56"/>
  <c r="CD23" i="56"/>
  <c r="CC23" i="56"/>
  <c r="CB23" i="56"/>
  <c r="CA23" i="56"/>
  <c r="BZ23" i="56"/>
  <c r="BY23" i="56"/>
  <c r="BX23" i="56"/>
  <c r="BW23" i="56"/>
  <c r="BV23" i="56"/>
  <c r="BU23" i="56"/>
  <c r="BF23" i="56"/>
  <c r="AR23" i="56"/>
  <c r="AP23" i="56"/>
  <c r="AO23" i="56"/>
  <c r="AN23" i="56"/>
  <c r="AM23" i="56"/>
  <c r="AL23" i="56"/>
  <c r="AK23" i="56"/>
  <c r="AJ23" i="56"/>
  <c r="AI23" i="56"/>
  <c r="AH23" i="56"/>
  <c r="AG23" i="56"/>
  <c r="AF23" i="56"/>
  <c r="AE23" i="56"/>
  <c r="P23" i="56"/>
  <c r="B23" i="56"/>
  <c r="DV22" i="56"/>
  <c r="DU22" i="56"/>
  <c r="DT22" i="56"/>
  <c r="DS22" i="56"/>
  <c r="DR22" i="56"/>
  <c r="DQ22" i="56"/>
  <c r="DP22" i="56"/>
  <c r="DO22" i="56"/>
  <c r="DN22" i="56"/>
  <c r="DM22" i="56"/>
  <c r="DL22" i="56"/>
  <c r="DK22" i="56"/>
  <c r="CV22" i="56"/>
  <c r="CH22" i="56"/>
  <c r="CF22" i="56"/>
  <c r="CE22" i="56"/>
  <c r="CD22" i="56"/>
  <c r="CC22" i="56"/>
  <c r="CB22" i="56"/>
  <c r="CA22" i="56"/>
  <c r="BZ22" i="56"/>
  <c r="BY22" i="56"/>
  <c r="BX22" i="56"/>
  <c r="BW22" i="56"/>
  <c r="BV22" i="56"/>
  <c r="BU22" i="56"/>
  <c r="BF22" i="56"/>
  <c r="AR22" i="56"/>
  <c r="AP22" i="56"/>
  <c r="AO22" i="56"/>
  <c r="AN22" i="56"/>
  <c r="AM22" i="56"/>
  <c r="AL22" i="56"/>
  <c r="AK22" i="56"/>
  <c r="AJ22" i="56"/>
  <c r="AI22" i="56"/>
  <c r="AH22" i="56"/>
  <c r="AG22" i="56"/>
  <c r="AF22" i="56"/>
  <c r="AE22" i="56"/>
  <c r="P22" i="56"/>
  <c r="B22" i="56"/>
  <c r="DV21" i="56"/>
  <c r="DU21" i="56"/>
  <c r="DT21" i="56"/>
  <c r="DS21" i="56"/>
  <c r="DR21" i="56"/>
  <c r="DQ21" i="56"/>
  <c r="DP21" i="56"/>
  <c r="DO21" i="56"/>
  <c r="DN21" i="56"/>
  <c r="DM21" i="56"/>
  <c r="DL21" i="56"/>
  <c r="DK21" i="56"/>
  <c r="CV21" i="56"/>
  <c r="CH21" i="56"/>
  <c r="CF21" i="56"/>
  <c r="CE21" i="56"/>
  <c r="CD21" i="56"/>
  <c r="CC21" i="56"/>
  <c r="CB21" i="56"/>
  <c r="CA21" i="56"/>
  <c r="BZ21" i="56"/>
  <c r="BY21" i="56"/>
  <c r="BX21" i="56"/>
  <c r="BW21" i="56"/>
  <c r="BV21" i="56"/>
  <c r="BU21" i="56"/>
  <c r="BF21" i="56"/>
  <c r="AR21" i="56"/>
  <c r="AP21" i="56"/>
  <c r="AO21" i="56"/>
  <c r="AN21" i="56"/>
  <c r="AM21" i="56"/>
  <c r="AL21" i="56"/>
  <c r="AK21" i="56"/>
  <c r="AJ21" i="56"/>
  <c r="AI21" i="56"/>
  <c r="AH21" i="56"/>
  <c r="AG21" i="56"/>
  <c r="AF21" i="56"/>
  <c r="AE21" i="56"/>
  <c r="P21" i="56"/>
  <c r="B21" i="56"/>
  <c r="DV20" i="56"/>
  <c r="DU20" i="56"/>
  <c r="DT20" i="56"/>
  <c r="DS20" i="56"/>
  <c r="DR20" i="56"/>
  <c r="DQ20" i="56"/>
  <c r="DP20" i="56"/>
  <c r="DO20" i="56"/>
  <c r="DN20" i="56"/>
  <c r="DM20" i="56"/>
  <c r="DL20" i="56"/>
  <c r="DK20" i="56"/>
  <c r="CV20" i="56"/>
  <c r="CH20" i="56"/>
  <c r="CF20" i="56"/>
  <c r="CE20" i="56"/>
  <c r="CD20" i="56"/>
  <c r="CC20" i="56"/>
  <c r="CB20" i="56"/>
  <c r="CA20" i="56"/>
  <c r="BZ20" i="56"/>
  <c r="BY20" i="56"/>
  <c r="BX20" i="56"/>
  <c r="BW20" i="56"/>
  <c r="BV20" i="56"/>
  <c r="BU20" i="56"/>
  <c r="BF20" i="56"/>
  <c r="AR20" i="56"/>
  <c r="AP20" i="56"/>
  <c r="AO20" i="56"/>
  <c r="AN20" i="56"/>
  <c r="AM20" i="56"/>
  <c r="AL20" i="56"/>
  <c r="AK20" i="56"/>
  <c r="AJ20" i="56"/>
  <c r="AI20" i="56"/>
  <c r="AH20" i="56"/>
  <c r="AG20" i="56"/>
  <c r="AF20" i="56"/>
  <c r="AE20" i="56"/>
  <c r="P20" i="56"/>
  <c r="B20" i="56"/>
  <c r="DV19" i="56"/>
  <c r="DU19" i="56"/>
  <c r="DT19" i="56"/>
  <c r="DS19" i="56"/>
  <c r="DR19" i="56"/>
  <c r="DQ19" i="56"/>
  <c r="DP19" i="56"/>
  <c r="DO19" i="56"/>
  <c r="DN19" i="56"/>
  <c r="DM19" i="56"/>
  <c r="DL19" i="56"/>
  <c r="DK19" i="56"/>
  <c r="CV19" i="56"/>
  <c r="CH19" i="56"/>
  <c r="CF19" i="56"/>
  <c r="CE19" i="56"/>
  <c r="CD19" i="56"/>
  <c r="CC19" i="56"/>
  <c r="CB19" i="56"/>
  <c r="CA19" i="56"/>
  <c r="BZ19" i="56"/>
  <c r="BY19" i="56"/>
  <c r="BX19" i="56"/>
  <c r="BW19" i="56"/>
  <c r="BV19" i="56"/>
  <c r="BU19" i="56"/>
  <c r="BF19" i="56"/>
  <c r="AR19" i="56"/>
  <c r="AP19" i="56"/>
  <c r="AO19" i="56"/>
  <c r="AN19" i="56"/>
  <c r="AM19" i="56"/>
  <c r="AL19" i="56"/>
  <c r="AK19" i="56"/>
  <c r="AJ19" i="56"/>
  <c r="AI19" i="56"/>
  <c r="AH19" i="56"/>
  <c r="AG19" i="56"/>
  <c r="AF19" i="56"/>
  <c r="AE19" i="56"/>
  <c r="P19" i="56"/>
  <c r="B19" i="56"/>
  <c r="AD19" i="56" s="1"/>
  <c r="DV18" i="56"/>
  <c r="DU18" i="56"/>
  <c r="DT18" i="56"/>
  <c r="DS18" i="56"/>
  <c r="DR18" i="56"/>
  <c r="DQ18" i="56"/>
  <c r="DP18" i="56"/>
  <c r="DO18" i="56"/>
  <c r="DN18" i="56"/>
  <c r="DM18" i="56"/>
  <c r="DL18" i="56"/>
  <c r="DK18" i="56"/>
  <c r="CV18" i="56"/>
  <c r="CH18" i="56"/>
  <c r="CF18" i="56"/>
  <c r="CE18" i="56"/>
  <c r="CD18" i="56"/>
  <c r="CC18" i="56"/>
  <c r="CB18" i="56"/>
  <c r="CA18" i="56"/>
  <c r="BZ18" i="56"/>
  <c r="BY18" i="56"/>
  <c r="BX18" i="56"/>
  <c r="BW18" i="56"/>
  <c r="BV18" i="56"/>
  <c r="BU18" i="56"/>
  <c r="BF18" i="56"/>
  <c r="AR18" i="56"/>
  <c r="AP18" i="56"/>
  <c r="AO18" i="56"/>
  <c r="AN18" i="56"/>
  <c r="AM18" i="56"/>
  <c r="AL18" i="56"/>
  <c r="AK18" i="56"/>
  <c r="AJ18" i="56"/>
  <c r="AI18" i="56"/>
  <c r="AH18" i="56"/>
  <c r="AG18" i="56"/>
  <c r="AF18" i="56"/>
  <c r="AE18" i="56"/>
  <c r="P18" i="56"/>
  <c r="B18" i="56"/>
  <c r="DV17" i="56"/>
  <c r="DU17" i="56"/>
  <c r="DT17" i="56"/>
  <c r="DS17" i="56"/>
  <c r="DR17" i="56"/>
  <c r="DQ17" i="56"/>
  <c r="DP17" i="56"/>
  <c r="DO17" i="56"/>
  <c r="DN17" i="56"/>
  <c r="DM17" i="56"/>
  <c r="DL17" i="56"/>
  <c r="DK17" i="56"/>
  <c r="CV17" i="56"/>
  <c r="CH17" i="56"/>
  <c r="CF17" i="56"/>
  <c r="CE17" i="56"/>
  <c r="CD17" i="56"/>
  <c r="CC17" i="56"/>
  <c r="CB17" i="56"/>
  <c r="CA17" i="56"/>
  <c r="BZ17" i="56"/>
  <c r="BY17" i="56"/>
  <c r="BX17" i="56"/>
  <c r="BW17" i="56"/>
  <c r="BV17" i="56"/>
  <c r="BU17" i="56"/>
  <c r="BF17" i="56"/>
  <c r="AR17" i="56"/>
  <c r="AP17" i="56"/>
  <c r="AO17" i="56"/>
  <c r="AN17" i="56"/>
  <c r="AM17" i="56"/>
  <c r="AL17" i="56"/>
  <c r="AK17" i="56"/>
  <c r="AJ17" i="56"/>
  <c r="AI17" i="56"/>
  <c r="AH17" i="56"/>
  <c r="AG17" i="56"/>
  <c r="AF17" i="56"/>
  <c r="AE17" i="56"/>
  <c r="P17" i="56"/>
  <c r="B17" i="56"/>
  <c r="DV16" i="56"/>
  <c r="DU16" i="56"/>
  <c r="DT16" i="56"/>
  <c r="DS16" i="56"/>
  <c r="DR16" i="56"/>
  <c r="DQ16" i="56"/>
  <c r="DP16" i="56"/>
  <c r="DO16" i="56"/>
  <c r="DN16" i="56"/>
  <c r="DM16" i="56"/>
  <c r="DL16" i="56"/>
  <c r="DK16" i="56"/>
  <c r="CV16" i="56"/>
  <c r="CH16" i="56"/>
  <c r="CF16" i="56"/>
  <c r="CE16" i="56"/>
  <c r="CD16" i="56"/>
  <c r="CC16" i="56"/>
  <c r="CB16" i="56"/>
  <c r="CA16" i="56"/>
  <c r="BZ16" i="56"/>
  <c r="BY16" i="56"/>
  <c r="BX16" i="56"/>
  <c r="BW16" i="56"/>
  <c r="BV16" i="56"/>
  <c r="BU16" i="56"/>
  <c r="BF16" i="56"/>
  <c r="AR16" i="56"/>
  <c r="AP16" i="56"/>
  <c r="AO16" i="56"/>
  <c r="AN16" i="56"/>
  <c r="AM16" i="56"/>
  <c r="AL16" i="56"/>
  <c r="AK16" i="56"/>
  <c r="AJ16" i="56"/>
  <c r="AI16" i="56"/>
  <c r="AH16" i="56"/>
  <c r="AG16" i="56"/>
  <c r="AF16" i="56"/>
  <c r="AE16" i="56"/>
  <c r="P16" i="56"/>
  <c r="B16" i="56"/>
  <c r="DV15" i="56"/>
  <c r="DU15" i="56"/>
  <c r="DT15" i="56"/>
  <c r="DS15" i="56"/>
  <c r="DR15" i="56"/>
  <c r="DQ15" i="56"/>
  <c r="DP15" i="56"/>
  <c r="DO15" i="56"/>
  <c r="DN15" i="56"/>
  <c r="DM15" i="56"/>
  <c r="DL15" i="56"/>
  <c r="DK15" i="56"/>
  <c r="CV15" i="56"/>
  <c r="CH15" i="56"/>
  <c r="CF15" i="56"/>
  <c r="CE15" i="56"/>
  <c r="CD15" i="56"/>
  <c r="CC15" i="56"/>
  <c r="CB15" i="56"/>
  <c r="CA15" i="56"/>
  <c r="BZ15" i="56"/>
  <c r="BY15" i="56"/>
  <c r="BX15" i="56"/>
  <c r="BW15" i="56"/>
  <c r="BV15" i="56"/>
  <c r="BU15" i="56"/>
  <c r="BF15" i="56"/>
  <c r="AR15" i="56"/>
  <c r="AP15" i="56"/>
  <c r="AO15" i="56"/>
  <c r="AN15" i="56"/>
  <c r="AM15" i="56"/>
  <c r="AL15" i="56"/>
  <c r="AK15" i="56"/>
  <c r="AJ15" i="56"/>
  <c r="AI15" i="56"/>
  <c r="AH15" i="56"/>
  <c r="AG15" i="56"/>
  <c r="AF15" i="56"/>
  <c r="AE15" i="56"/>
  <c r="P15" i="56"/>
  <c r="B15" i="56"/>
  <c r="DV14" i="56"/>
  <c r="DU14" i="56"/>
  <c r="DT14" i="56"/>
  <c r="DS14" i="56"/>
  <c r="DR14" i="56"/>
  <c r="DQ14" i="56"/>
  <c r="DP14" i="56"/>
  <c r="DO14" i="56"/>
  <c r="DN14" i="56"/>
  <c r="DM14" i="56"/>
  <c r="DL14" i="56"/>
  <c r="DK14" i="56"/>
  <c r="CV14" i="56"/>
  <c r="CH14" i="56"/>
  <c r="CF14" i="56"/>
  <c r="CE14" i="56"/>
  <c r="CD14" i="56"/>
  <c r="CC14" i="56"/>
  <c r="CB14" i="56"/>
  <c r="CA14" i="56"/>
  <c r="BZ14" i="56"/>
  <c r="BY14" i="56"/>
  <c r="BX14" i="56"/>
  <c r="BW14" i="56"/>
  <c r="BV14" i="56"/>
  <c r="BU14" i="56"/>
  <c r="BF14" i="56"/>
  <c r="AR14" i="56"/>
  <c r="AP14" i="56"/>
  <c r="AO14" i="56"/>
  <c r="AN14" i="56"/>
  <c r="AM14" i="56"/>
  <c r="AL14" i="56"/>
  <c r="AK14" i="56"/>
  <c r="AJ14" i="56"/>
  <c r="AI14" i="56"/>
  <c r="AH14" i="56"/>
  <c r="AG14" i="56"/>
  <c r="AF14" i="56"/>
  <c r="AE14" i="56"/>
  <c r="P14" i="56"/>
  <c r="B14" i="56"/>
  <c r="DV13" i="56"/>
  <c r="DU13" i="56"/>
  <c r="DT13" i="56"/>
  <c r="DS13" i="56"/>
  <c r="DR13" i="56"/>
  <c r="DQ13" i="56"/>
  <c r="DP13" i="56"/>
  <c r="DO13" i="56"/>
  <c r="DN13" i="56"/>
  <c r="DM13" i="56"/>
  <c r="DL13" i="56"/>
  <c r="DK13" i="56"/>
  <c r="CV13" i="56"/>
  <c r="CH13" i="56"/>
  <c r="CF13" i="56"/>
  <c r="CE13" i="56"/>
  <c r="CD13" i="56"/>
  <c r="CC13" i="56"/>
  <c r="CB13" i="56"/>
  <c r="CA13" i="56"/>
  <c r="BZ13" i="56"/>
  <c r="BY13" i="56"/>
  <c r="BX13" i="56"/>
  <c r="BW13" i="56"/>
  <c r="BV13" i="56"/>
  <c r="BU13" i="56"/>
  <c r="BF13" i="56"/>
  <c r="AR13" i="56"/>
  <c r="AP13" i="56"/>
  <c r="AO13" i="56"/>
  <c r="AN13" i="56"/>
  <c r="AM13" i="56"/>
  <c r="AL13" i="56"/>
  <c r="AK13" i="56"/>
  <c r="AJ13" i="56"/>
  <c r="AI13" i="56"/>
  <c r="AH13" i="56"/>
  <c r="AG13" i="56"/>
  <c r="AF13" i="56"/>
  <c r="AE13" i="56"/>
  <c r="P13" i="56"/>
  <c r="B13" i="56"/>
  <c r="AD13" i="56" s="1"/>
  <c r="DV12" i="56"/>
  <c r="DU12" i="56"/>
  <c r="DT12" i="56"/>
  <c r="DS12" i="56"/>
  <c r="DR12" i="56"/>
  <c r="DQ12" i="56"/>
  <c r="DP12" i="56"/>
  <c r="DO12" i="56"/>
  <c r="DN12" i="56"/>
  <c r="DM12" i="56"/>
  <c r="DL12" i="56"/>
  <c r="DK12" i="56"/>
  <c r="CV12" i="56"/>
  <c r="CH12" i="56"/>
  <c r="CF12" i="56"/>
  <c r="CE12" i="56"/>
  <c r="CD12" i="56"/>
  <c r="CC12" i="56"/>
  <c r="CB12" i="56"/>
  <c r="CA12" i="56"/>
  <c r="BZ12" i="56"/>
  <c r="BY12" i="56"/>
  <c r="BX12" i="56"/>
  <c r="BW12" i="56"/>
  <c r="BV12" i="56"/>
  <c r="BU12" i="56"/>
  <c r="BF12" i="56"/>
  <c r="AR12" i="56"/>
  <c r="AP12" i="56"/>
  <c r="AO12" i="56"/>
  <c r="AN12" i="56"/>
  <c r="AM12" i="56"/>
  <c r="AL12" i="56"/>
  <c r="AK12" i="56"/>
  <c r="AJ12" i="56"/>
  <c r="AI12" i="56"/>
  <c r="AH12" i="56"/>
  <c r="AG12" i="56"/>
  <c r="AF12" i="56"/>
  <c r="AE12" i="56"/>
  <c r="P12" i="56"/>
  <c r="B12" i="56"/>
  <c r="DV11" i="56"/>
  <c r="DU11" i="56"/>
  <c r="DT11" i="56"/>
  <c r="DS11" i="56"/>
  <c r="DR11" i="56"/>
  <c r="DQ11" i="56"/>
  <c r="DP11" i="56"/>
  <c r="DO11" i="56"/>
  <c r="DN11" i="56"/>
  <c r="DM11" i="56"/>
  <c r="DL11" i="56"/>
  <c r="DK11" i="56"/>
  <c r="CV11" i="56"/>
  <c r="CH11" i="56"/>
  <c r="CF11" i="56"/>
  <c r="CE11" i="56"/>
  <c r="CD11" i="56"/>
  <c r="CC11" i="56"/>
  <c r="CB11" i="56"/>
  <c r="CA11" i="56"/>
  <c r="BZ11" i="56"/>
  <c r="BY11" i="56"/>
  <c r="BX11" i="56"/>
  <c r="BW11" i="56"/>
  <c r="BV11" i="56"/>
  <c r="BU11" i="56"/>
  <c r="BF11" i="56"/>
  <c r="AR11" i="56"/>
  <c r="AP11" i="56"/>
  <c r="AO11" i="56"/>
  <c r="AN11" i="56"/>
  <c r="AM11" i="56"/>
  <c r="AL11" i="56"/>
  <c r="AK11" i="56"/>
  <c r="AJ11" i="56"/>
  <c r="AI11" i="56"/>
  <c r="AH11" i="56"/>
  <c r="AG11" i="56"/>
  <c r="AF11" i="56"/>
  <c r="AE11" i="56"/>
  <c r="P11" i="56"/>
  <c r="B11" i="56"/>
  <c r="AD11" i="56" s="1"/>
  <c r="DV10" i="56"/>
  <c r="DU10" i="56"/>
  <c r="DT10" i="56"/>
  <c r="DS10" i="56"/>
  <c r="DR10" i="56"/>
  <c r="DQ10" i="56"/>
  <c r="DP10" i="56"/>
  <c r="DO10" i="56"/>
  <c r="DN10" i="56"/>
  <c r="DM10" i="56"/>
  <c r="DL10" i="56"/>
  <c r="DK10" i="56"/>
  <c r="CV10" i="56"/>
  <c r="CH10" i="56"/>
  <c r="CF10" i="56"/>
  <c r="CE10" i="56"/>
  <c r="CD10" i="56"/>
  <c r="CC10" i="56"/>
  <c r="CB10" i="56"/>
  <c r="CA10" i="56"/>
  <c r="BZ10" i="56"/>
  <c r="BY10" i="56"/>
  <c r="BX10" i="56"/>
  <c r="BW10" i="56"/>
  <c r="BV10" i="56"/>
  <c r="BU10" i="56"/>
  <c r="BF10" i="56"/>
  <c r="AR10" i="56"/>
  <c r="AP10" i="56"/>
  <c r="AO10" i="56"/>
  <c r="AN10" i="56"/>
  <c r="AM10" i="56"/>
  <c r="AL10" i="56"/>
  <c r="AK10" i="56"/>
  <c r="AJ10" i="56"/>
  <c r="AI10" i="56"/>
  <c r="AH10" i="56"/>
  <c r="AG10" i="56"/>
  <c r="AF10" i="56"/>
  <c r="AE10" i="56"/>
  <c r="P10" i="56"/>
  <c r="B10" i="56"/>
  <c r="DV9" i="56"/>
  <c r="DU9" i="56"/>
  <c r="DT9" i="56"/>
  <c r="DS9" i="56"/>
  <c r="DR9" i="56"/>
  <c r="DQ9" i="56"/>
  <c r="DP9" i="56"/>
  <c r="DO9" i="56"/>
  <c r="DN9" i="56"/>
  <c r="DM9" i="56"/>
  <c r="DL9" i="56"/>
  <c r="DK9" i="56"/>
  <c r="CV9" i="56"/>
  <c r="CH9" i="56"/>
  <c r="CF9" i="56"/>
  <c r="CE9" i="56"/>
  <c r="CD9" i="56"/>
  <c r="CC9" i="56"/>
  <c r="CB9" i="56"/>
  <c r="CA9" i="56"/>
  <c r="BZ9" i="56"/>
  <c r="BY9" i="56"/>
  <c r="BX9" i="56"/>
  <c r="BW9" i="56"/>
  <c r="BV9" i="56"/>
  <c r="BU9" i="56"/>
  <c r="BF9" i="56"/>
  <c r="AR9" i="56"/>
  <c r="AP9" i="56"/>
  <c r="AO9" i="56"/>
  <c r="AN9" i="56"/>
  <c r="AM9" i="56"/>
  <c r="AL9" i="56"/>
  <c r="AK9" i="56"/>
  <c r="AJ9" i="56"/>
  <c r="AI9" i="56"/>
  <c r="AH9" i="56"/>
  <c r="AG9" i="56"/>
  <c r="AF9" i="56"/>
  <c r="AE9" i="56"/>
  <c r="P9" i="56"/>
  <c r="B9" i="56"/>
  <c r="DV8" i="56"/>
  <c r="DU8" i="56"/>
  <c r="DT8" i="56"/>
  <c r="DS8" i="56"/>
  <c r="DR8" i="56"/>
  <c r="DQ8" i="56"/>
  <c r="DP8" i="56"/>
  <c r="DO8" i="56"/>
  <c r="DN8" i="56"/>
  <c r="DM8" i="56"/>
  <c r="DL8" i="56"/>
  <c r="DK8" i="56"/>
  <c r="CV8" i="56"/>
  <c r="CH8" i="56"/>
  <c r="CF8" i="56"/>
  <c r="CE8" i="56"/>
  <c r="CD8" i="56"/>
  <c r="CC8" i="56"/>
  <c r="CB8" i="56"/>
  <c r="CA8" i="56"/>
  <c r="BZ8" i="56"/>
  <c r="BY8" i="56"/>
  <c r="BX8" i="56"/>
  <c r="BW8" i="56"/>
  <c r="BV8" i="56"/>
  <c r="BU8" i="56"/>
  <c r="BF8" i="56"/>
  <c r="AR8" i="56"/>
  <c r="AP8" i="56"/>
  <c r="AO8" i="56"/>
  <c r="AN8" i="56"/>
  <c r="AM8" i="56"/>
  <c r="AL8" i="56"/>
  <c r="AK8" i="56"/>
  <c r="AJ8" i="56"/>
  <c r="AI8" i="56"/>
  <c r="AH8" i="56"/>
  <c r="AG8" i="56"/>
  <c r="AF8" i="56"/>
  <c r="AE8" i="56"/>
  <c r="P8" i="56"/>
  <c r="B8" i="56"/>
  <c r="DT6" i="56"/>
  <c r="DN6" i="56"/>
  <c r="G37" i="55"/>
  <c r="D37" i="55"/>
  <c r="G36" i="55"/>
  <c r="D36" i="55"/>
  <c r="G35" i="55"/>
  <c r="D35" i="55"/>
  <c r="G34" i="55"/>
  <c r="D34" i="55"/>
  <c r="G33" i="55"/>
  <c r="D33" i="55"/>
  <c r="G32" i="55"/>
  <c r="D32" i="55"/>
  <c r="G31" i="55"/>
  <c r="D31" i="55"/>
  <c r="G30" i="55"/>
  <c r="D30" i="55"/>
  <c r="G29" i="55"/>
  <c r="D29" i="55"/>
  <c r="G28" i="55"/>
  <c r="D28" i="55"/>
  <c r="G27" i="55"/>
  <c r="D27" i="55"/>
  <c r="G26" i="55"/>
  <c r="D26" i="55"/>
  <c r="G25" i="55"/>
  <c r="D25" i="55"/>
  <c r="G24" i="55"/>
  <c r="D24" i="55"/>
  <c r="G23" i="55"/>
  <c r="D23" i="55"/>
  <c r="G22" i="55"/>
  <c r="D22" i="55"/>
  <c r="G21" i="55"/>
  <c r="D21" i="55"/>
  <c r="G20" i="55"/>
  <c r="D20" i="55"/>
  <c r="G19" i="55"/>
  <c r="D19" i="55"/>
  <c r="G18" i="55"/>
  <c r="D18" i="55"/>
  <c r="G17" i="55"/>
  <c r="D17" i="55"/>
  <c r="G16" i="55"/>
  <c r="D16" i="55"/>
  <c r="G15" i="55"/>
  <c r="D15" i="55"/>
  <c r="G14" i="55"/>
  <c r="D14" i="55"/>
  <c r="G13" i="55"/>
  <c r="D13" i="55"/>
  <c r="G12" i="55"/>
  <c r="D12" i="55"/>
  <c r="G11" i="55"/>
  <c r="D11" i="55"/>
  <c r="G10" i="55"/>
  <c r="D10" i="55"/>
  <c r="F8" i="55"/>
  <c r="E8" i="55"/>
  <c r="G8" i="55" s="1"/>
  <c r="C8" i="55"/>
  <c r="B8" i="55"/>
  <c r="G37" i="54"/>
  <c r="D37" i="54"/>
  <c r="G36" i="54"/>
  <c r="D36" i="54"/>
  <c r="G35" i="54"/>
  <c r="D35" i="54"/>
  <c r="G34" i="54"/>
  <c r="D34" i="54"/>
  <c r="G32" i="54"/>
  <c r="D32" i="54"/>
  <c r="G31" i="54"/>
  <c r="D31" i="54"/>
  <c r="G30" i="54"/>
  <c r="D30" i="54"/>
  <c r="G29" i="54"/>
  <c r="D29" i="54"/>
  <c r="G28" i="54"/>
  <c r="D28" i="54"/>
  <c r="G27" i="54"/>
  <c r="D27" i="54"/>
  <c r="G26" i="54"/>
  <c r="D26" i="54"/>
  <c r="G25" i="54"/>
  <c r="D25" i="54"/>
  <c r="G24" i="54"/>
  <c r="D24" i="54"/>
  <c r="G23" i="54"/>
  <c r="D23" i="54"/>
  <c r="G22" i="54"/>
  <c r="D22" i="54"/>
  <c r="G21" i="54"/>
  <c r="D21" i="54"/>
  <c r="G20" i="54"/>
  <c r="D20" i="54"/>
  <c r="G19" i="54"/>
  <c r="D19" i="54"/>
  <c r="G18" i="54"/>
  <c r="D18" i="54"/>
  <c r="G17" i="54"/>
  <c r="D17" i="54"/>
  <c r="G16" i="54"/>
  <c r="D16" i="54"/>
  <c r="G15" i="54"/>
  <c r="D15" i="54"/>
  <c r="G14" i="54"/>
  <c r="D14" i="54"/>
  <c r="G13" i="54"/>
  <c r="D13" i="54"/>
  <c r="G12" i="54"/>
  <c r="D12" i="54"/>
  <c r="G11" i="54"/>
  <c r="D11" i="54"/>
  <c r="G10" i="54"/>
  <c r="D10" i="54"/>
  <c r="F8" i="54"/>
  <c r="E8" i="54"/>
  <c r="C8" i="54"/>
  <c r="B8" i="54"/>
  <c r="D37" i="53"/>
  <c r="G36" i="53"/>
  <c r="D36" i="53"/>
  <c r="G34" i="53"/>
  <c r="D34" i="53"/>
  <c r="G32" i="53"/>
  <c r="D32" i="53"/>
  <c r="G31" i="53"/>
  <c r="D31" i="53"/>
  <c r="G30" i="53"/>
  <c r="D30" i="53"/>
  <c r="G29" i="53"/>
  <c r="D29" i="53"/>
  <c r="G28" i="53"/>
  <c r="D28" i="53"/>
  <c r="G27" i="53"/>
  <c r="D27" i="53"/>
  <c r="G26" i="53"/>
  <c r="D26" i="53"/>
  <c r="G25" i="53"/>
  <c r="D25" i="53"/>
  <c r="G24" i="53"/>
  <c r="D24" i="53"/>
  <c r="G23" i="53"/>
  <c r="D23" i="53"/>
  <c r="G22" i="53"/>
  <c r="D22" i="53"/>
  <c r="G21" i="53"/>
  <c r="D21" i="53"/>
  <c r="G20" i="53"/>
  <c r="D20" i="53"/>
  <c r="G19" i="53"/>
  <c r="D19" i="53"/>
  <c r="G18" i="53"/>
  <c r="D18" i="53"/>
  <c r="G17" i="53"/>
  <c r="D17" i="53"/>
  <c r="G16" i="53"/>
  <c r="D16" i="53"/>
  <c r="G15" i="53"/>
  <c r="D15" i="53"/>
  <c r="G14" i="53"/>
  <c r="D14" i="53"/>
  <c r="G13" i="53"/>
  <c r="D13" i="53"/>
  <c r="G12" i="53"/>
  <c r="D12" i="53"/>
  <c r="G11" i="53"/>
  <c r="D11" i="53"/>
  <c r="G10" i="53"/>
  <c r="D10" i="53"/>
  <c r="F8" i="53"/>
  <c r="K43" i="52"/>
  <c r="G43" i="52"/>
  <c r="F43" i="52"/>
  <c r="K39" i="52"/>
  <c r="G39" i="52"/>
  <c r="F39" i="52"/>
  <c r="K35" i="52"/>
  <c r="G35" i="52"/>
  <c r="F35" i="52"/>
  <c r="E33" i="45"/>
  <c r="D33" i="45"/>
  <c r="G31" i="45"/>
  <c r="N29" i="45"/>
  <c r="M29" i="45"/>
  <c r="M28" i="45"/>
  <c r="M26" i="45"/>
  <c r="M24" i="45"/>
  <c r="D24" i="45"/>
  <c r="M22" i="45"/>
  <c r="E21" i="45"/>
  <c r="M21" i="45"/>
  <c r="K21" i="45"/>
  <c r="I36" i="42"/>
  <c r="N35" i="42"/>
  <c r="M35" i="42"/>
  <c r="H35" i="42"/>
  <c r="M34" i="42"/>
  <c r="L34" i="42"/>
  <c r="F34" i="42"/>
  <c r="J33" i="42"/>
  <c r="D33" i="42"/>
  <c r="D32" i="42"/>
  <c r="L31" i="42"/>
  <c r="H31" i="42"/>
  <c r="D31" i="42"/>
  <c r="N30" i="42"/>
  <c r="M30" i="42"/>
  <c r="J30" i="42"/>
  <c r="I30" i="42"/>
  <c r="H30" i="42"/>
  <c r="D30" i="42"/>
  <c r="N29" i="42"/>
  <c r="M29" i="42"/>
  <c r="F29" i="42"/>
  <c r="M28" i="42"/>
  <c r="G28" i="42"/>
  <c r="L27" i="42"/>
  <c r="F27" i="42"/>
  <c r="J26" i="42"/>
  <c r="I26" i="42"/>
  <c r="E26" i="42"/>
  <c r="I25" i="42"/>
  <c r="F25" i="42"/>
  <c r="M24" i="42"/>
  <c r="H24" i="42"/>
  <c r="G23" i="42"/>
  <c r="F23" i="42"/>
  <c r="D23" i="42"/>
  <c r="G22" i="42"/>
  <c r="F22" i="42"/>
  <c r="N21" i="42"/>
  <c r="L21" i="42"/>
  <c r="H21" i="42"/>
  <c r="F21" i="42"/>
  <c r="E21" i="42"/>
  <c r="L20" i="42"/>
  <c r="K20" i="42"/>
  <c r="E20" i="42"/>
  <c r="I19" i="42"/>
  <c r="G19" i="42"/>
  <c r="D19" i="42"/>
  <c r="M17" i="42"/>
  <c r="L17" i="42"/>
  <c r="L16" i="42"/>
  <c r="E16" i="42"/>
  <c r="M15" i="42"/>
  <c r="L15" i="42"/>
  <c r="K15" i="42"/>
  <c r="H15" i="42"/>
  <c r="J14" i="42"/>
  <c r="G14" i="42"/>
  <c r="E14" i="42"/>
  <c r="J13" i="42"/>
  <c r="I13" i="42"/>
  <c r="K12" i="42"/>
  <c r="H12" i="42"/>
  <c r="M11" i="42"/>
  <c r="H11" i="42"/>
  <c r="F11" i="42"/>
  <c r="G10" i="42"/>
  <c r="B28" i="40"/>
  <c r="C22" i="42"/>
  <c r="B10" i="40"/>
  <c r="B18" i="38"/>
  <c r="B15" i="38"/>
  <c r="B11" i="38"/>
  <c r="B10" i="38"/>
  <c r="N36" i="39"/>
  <c r="K36" i="39"/>
  <c r="H36" i="39"/>
  <c r="M35" i="39"/>
  <c r="K35" i="39"/>
  <c r="J35" i="39"/>
  <c r="H35" i="39"/>
  <c r="G35" i="39"/>
  <c r="N34" i="39"/>
  <c r="H34" i="39"/>
  <c r="H33" i="39"/>
  <c r="G32" i="39"/>
  <c r="H29" i="39"/>
  <c r="I28" i="39"/>
  <c r="L26" i="39"/>
  <c r="L25" i="39"/>
  <c r="M24" i="39"/>
  <c r="L24" i="39"/>
  <c r="L23" i="39"/>
  <c r="F23" i="39"/>
  <c r="L22" i="39"/>
  <c r="F21" i="39"/>
  <c r="L20" i="39"/>
  <c r="K20" i="39"/>
  <c r="H20" i="39"/>
  <c r="F20" i="39"/>
  <c r="F19" i="39"/>
  <c r="K18" i="39"/>
  <c r="H18" i="39"/>
  <c r="G18" i="39"/>
  <c r="L17" i="39"/>
  <c r="G17" i="39"/>
  <c r="C17" i="39"/>
  <c r="M16" i="39"/>
  <c r="I16" i="39"/>
  <c r="G16" i="39"/>
  <c r="E16" i="39"/>
  <c r="C15" i="39"/>
  <c r="C14" i="39"/>
  <c r="K13" i="39"/>
  <c r="C13" i="39"/>
  <c r="I12" i="39"/>
  <c r="C12" i="39"/>
  <c r="L11" i="39"/>
  <c r="I11" i="39"/>
  <c r="C11" i="39"/>
  <c r="L10" i="39"/>
  <c r="I9" i="39"/>
  <c r="F9" i="39"/>
  <c r="E9" i="39"/>
  <c r="C9" i="39"/>
  <c r="B15" i="35"/>
  <c r="L33" i="36"/>
  <c r="N32" i="36"/>
  <c r="M32" i="36"/>
  <c r="G32" i="36"/>
  <c r="E32" i="36"/>
  <c r="M31" i="36"/>
  <c r="H31" i="36"/>
  <c r="G31" i="36"/>
  <c r="E30" i="36"/>
  <c r="M29" i="36"/>
  <c r="H29" i="36"/>
  <c r="F29" i="36"/>
  <c r="E29" i="36"/>
  <c r="L27" i="36"/>
  <c r="K27" i="36"/>
  <c r="E27" i="36"/>
  <c r="N26" i="36"/>
  <c r="L26" i="36"/>
  <c r="I26" i="36"/>
  <c r="D26" i="36"/>
  <c r="J25" i="36"/>
  <c r="M24" i="36"/>
  <c r="L24" i="36"/>
  <c r="H24" i="36"/>
  <c r="F24" i="36"/>
  <c r="L23" i="36"/>
  <c r="D23" i="36"/>
  <c r="I22" i="36"/>
  <c r="H22" i="36"/>
  <c r="G22" i="36"/>
  <c r="M19" i="36"/>
  <c r="D32" i="33"/>
  <c r="L26" i="33"/>
  <c r="L23" i="33"/>
  <c r="D22" i="33"/>
  <c r="B21" i="32"/>
  <c r="H19" i="33"/>
  <c r="D18" i="33"/>
  <c r="L8" i="32"/>
  <c r="H8" i="32"/>
  <c r="L33" i="33"/>
  <c r="F32" i="33"/>
  <c r="J31" i="33"/>
  <c r="E31" i="33"/>
  <c r="K30" i="33"/>
  <c r="F30" i="33"/>
  <c r="D30" i="33"/>
  <c r="C30" i="33"/>
  <c r="L29" i="33"/>
  <c r="J29" i="33"/>
  <c r="K28" i="33"/>
  <c r="J28" i="33"/>
  <c r="D28" i="33"/>
  <c r="K27" i="33"/>
  <c r="J27" i="33"/>
  <c r="E27" i="33"/>
  <c r="K26" i="33"/>
  <c r="J26" i="33"/>
  <c r="L25" i="33"/>
  <c r="J25" i="33"/>
  <c r="F25" i="33"/>
  <c r="E25" i="33"/>
  <c r="D25" i="33"/>
  <c r="L24" i="33"/>
  <c r="K24" i="33"/>
  <c r="J24" i="33"/>
  <c r="D23" i="33"/>
  <c r="F22" i="33"/>
  <c r="E22" i="33"/>
  <c r="F21" i="33"/>
  <c r="E21" i="33"/>
  <c r="L19" i="33"/>
  <c r="K19" i="33"/>
  <c r="E19" i="33"/>
  <c r="D19" i="33"/>
  <c r="L18" i="33"/>
  <c r="L12" i="33"/>
  <c r="K12" i="33"/>
  <c r="J12" i="33"/>
  <c r="F12" i="33"/>
  <c r="H32" i="30"/>
  <c r="B32" i="29"/>
  <c r="L31" i="30"/>
  <c r="H31" i="30"/>
  <c r="H30" i="30"/>
  <c r="H29" i="30"/>
  <c r="L28" i="30"/>
  <c r="H28" i="30"/>
  <c r="D28" i="30"/>
  <c r="H24" i="30"/>
  <c r="H22" i="30"/>
  <c r="L21" i="30"/>
  <c r="H21" i="30"/>
  <c r="H18" i="30"/>
  <c r="L17" i="30"/>
  <c r="H17" i="30"/>
  <c r="H14" i="30"/>
  <c r="H11" i="30"/>
  <c r="H10" i="30"/>
  <c r="H8" i="29"/>
  <c r="E8" i="29"/>
  <c r="D32" i="30"/>
  <c r="N31" i="30"/>
  <c r="D31" i="30"/>
  <c r="N30" i="30"/>
  <c r="J30" i="30"/>
  <c r="F30" i="30"/>
  <c r="J29" i="30"/>
  <c r="N28" i="30"/>
  <c r="J27" i="30"/>
  <c r="H27" i="30"/>
  <c r="C26" i="30"/>
  <c r="I25" i="30"/>
  <c r="H25" i="30"/>
  <c r="C25" i="30"/>
  <c r="E24" i="30"/>
  <c r="K23" i="30"/>
  <c r="G21" i="30"/>
  <c r="H20" i="30"/>
  <c r="M19" i="30"/>
  <c r="K19" i="30"/>
  <c r="J19" i="30"/>
  <c r="I19" i="30"/>
  <c r="E19" i="30"/>
  <c r="M18" i="30"/>
  <c r="K18" i="30"/>
  <c r="G17" i="30"/>
  <c r="C17" i="30"/>
  <c r="I16" i="30"/>
  <c r="E16" i="30"/>
  <c r="C16" i="30"/>
  <c r="I15" i="30"/>
  <c r="E15" i="30"/>
  <c r="N14" i="30"/>
  <c r="C14" i="30"/>
  <c r="I13" i="30"/>
  <c r="I12" i="30"/>
  <c r="E12" i="30"/>
  <c r="K11" i="30"/>
  <c r="G11" i="30"/>
  <c r="G10" i="30"/>
  <c r="D10" i="30"/>
  <c r="K8" i="28"/>
  <c r="J9" i="30"/>
  <c r="E8" i="28"/>
  <c r="D35" i="27"/>
  <c r="H30" i="27"/>
  <c r="L28" i="27"/>
  <c r="H28" i="27"/>
  <c r="H26" i="27"/>
  <c r="H24" i="27"/>
  <c r="D23" i="27"/>
  <c r="H22" i="27"/>
  <c r="L20" i="27"/>
  <c r="H20" i="27"/>
  <c r="L17" i="27"/>
  <c r="H17" i="27"/>
  <c r="L13" i="27"/>
  <c r="D12" i="27"/>
  <c r="H11" i="27"/>
  <c r="K8" i="26"/>
  <c r="E8" i="26"/>
  <c r="D8" i="26"/>
  <c r="L37" i="27"/>
  <c r="K37" i="27"/>
  <c r="I37" i="27"/>
  <c r="F37" i="27"/>
  <c r="E37" i="27"/>
  <c r="L36" i="27"/>
  <c r="E36" i="27"/>
  <c r="D36" i="27"/>
  <c r="L34" i="27"/>
  <c r="I34" i="27"/>
  <c r="F34" i="27"/>
  <c r="L33" i="27"/>
  <c r="I33" i="27"/>
  <c r="B33" i="25"/>
  <c r="F32" i="27"/>
  <c r="B32" i="25"/>
  <c r="L31" i="27"/>
  <c r="E31" i="27"/>
  <c r="N30" i="27"/>
  <c r="F30" i="27"/>
  <c r="H29" i="27"/>
  <c r="F29" i="27"/>
  <c r="K28" i="27"/>
  <c r="I28" i="27"/>
  <c r="C28" i="27"/>
  <c r="L27" i="27"/>
  <c r="I27" i="27"/>
  <c r="F27" i="27"/>
  <c r="F26" i="27"/>
  <c r="B26" i="25"/>
  <c r="L25" i="27"/>
  <c r="F25" i="27"/>
  <c r="L23" i="27"/>
  <c r="I23" i="27"/>
  <c r="L22" i="27"/>
  <c r="F22" i="27"/>
  <c r="C22" i="27"/>
  <c r="I21" i="27"/>
  <c r="I20" i="27"/>
  <c r="C20" i="27"/>
  <c r="K19" i="27"/>
  <c r="L18" i="27"/>
  <c r="F18" i="27"/>
  <c r="F17" i="27"/>
  <c r="E17" i="27"/>
  <c r="B17" i="25"/>
  <c r="L16" i="27"/>
  <c r="F16" i="27"/>
  <c r="H15" i="27"/>
  <c r="F15" i="27"/>
  <c r="C15" i="27"/>
  <c r="N14" i="27"/>
  <c r="J13" i="27"/>
  <c r="N12" i="27"/>
  <c r="L12" i="27"/>
  <c r="F12" i="27"/>
  <c r="H10" i="27"/>
  <c r="F10" i="27"/>
  <c r="K8" i="25"/>
  <c r="J8" i="25"/>
  <c r="D9" i="27"/>
  <c r="C9" i="27"/>
  <c r="L37" i="24"/>
  <c r="D37" i="24"/>
  <c r="D36" i="24"/>
  <c r="H33" i="24"/>
  <c r="H31" i="24"/>
  <c r="H30" i="24"/>
  <c r="H27" i="24"/>
  <c r="L25" i="24"/>
  <c r="H24" i="24"/>
  <c r="H23" i="24"/>
  <c r="B19" i="23"/>
  <c r="H18" i="24"/>
  <c r="H17" i="24"/>
  <c r="H14" i="24"/>
  <c r="H13" i="24"/>
  <c r="B13" i="23"/>
  <c r="L12" i="24"/>
  <c r="H11" i="24"/>
  <c r="K8" i="23"/>
  <c r="J8" i="23"/>
  <c r="F8" i="23"/>
  <c r="D8" i="23"/>
  <c r="H37" i="24"/>
  <c r="N36" i="24"/>
  <c r="K36" i="24"/>
  <c r="L35" i="24"/>
  <c r="F35" i="24"/>
  <c r="D35" i="24"/>
  <c r="L34" i="24"/>
  <c r="H34" i="24"/>
  <c r="D34" i="24"/>
  <c r="N33" i="24"/>
  <c r="J33" i="24"/>
  <c r="E33" i="24"/>
  <c r="L32" i="24"/>
  <c r="J32" i="24"/>
  <c r="F32" i="24"/>
  <c r="D32" i="24"/>
  <c r="K31" i="24"/>
  <c r="J31" i="24"/>
  <c r="D31" i="24"/>
  <c r="L30" i="24"/>
  <c r="K30" i="24"/>
  <c r="J30" i="24"/>
  <c r="D30" i="24"/>
  <c r="D29" i="24"/>
  <c r="N28" i="24"/>
  <c r="F28" i="24"/>
  <c r="K27" i="24"/>
  <c r="J27" i="24"/>
  <c r="E27" i="24"/>
  <c r="L26" i="24"/>
  <c r="H26" i="24"/>
  <c r="N25" i="24"/>
  <c r="K25" i="24"/>
  <c r="E25" i="24"/>
  <c r="D24" i="24"/>
  <c r="L23" i="24"/>
  <c r="J23" i="24"/>
  <c r="E23" i="24"/>
  <c r="L22" i="24"/>
  <c r="F22" i="24"/>
  <c r="D22" i="24"/>
  <c r="L21" i="24"/>
  <c r="J21" i="24"/>
  <c r="E21" i="24"/>
  <c r="D21" i="24"/>
  <c r="K20" i="24"/>
  <c r="D20" i="24"/>
  <c r="J19" i="24"/>
  <c r="H19" i="24"/>
  <c r="F19" i="24"/>
  <c r="K18" i="24"/>
  <c r="E18" i="24"/>
  <c r="N17" i="24"/>
  <c r="L17" i="24"/>
  <c r="J17" i="24"/>
  <c r="F17" i="24"/>
  <c r="E17" i="24"/>
  <c r="D17" i="24"/>
  <c r="N16" i="24"/>
  <c r="L16" i="24"/>
  <c r="K16" i="24"/>
  <c r="H16" i="24"/>
  <c r="E16" i="24"/>
  <c r="D16" i="24"/>
  <c r="N15" i="24"/>
  <c r="L15" i="24"/>
  <c r="K15" i="24"/>
  <c r="E15" i="24"/>
  <c r="D15" i="24"/>
  <c r="K14" i="24"/>
  <c r="F14" i="24"/>
  <c r="J12" i="24"/>
  <c r="H12" i="24"/>
  <c r="E12" i="24"/>
  <c r="B12" i="22"/>
  <c r="N11" i="24"/>
  <c r="N10" i="24"/>
  <c r="J10" i="24"/>
  <c r="K9" i="24"/>
  <c r="J9" i="24"/>
  <c r="G9" i="24"/>
  <c r="E8" i="22"/>
  <c r="D9" i="24"/>
  <c r="F35" i="21"/>
  <c r="H34" i="21"/>
  <c r="N33" i="21"/>
  <c r="H33" i="21"/>
  <c r="H28" i="21"/>
  <c r="L26" i="21"/>
  <c r="H26" i="21"/>
  <c r="N20" i="21"/>
  <c r="K8" i="20"/>
  <c r="F8" i="20"/>
  <c r="K37" i="21"/>
  <c r="J37" i="21"/>
  <c r="H37" i="21"/>
  <c r="E37" i="21"/>
  <c r="D37" i="21"/>
  <c r="N36" i="21"/>
  <c r="K36" i="21"/>
  <c r="J36" i="21"/>
  <c r="H35" i="21"/>
  <c r="J34" i="21"/>
  <c r="F33" i="21"/>
  <c r="N32" i="21"/>
  <c r="H31" i="21"/>
  <c r="G30" i="21"/>
  <c r="M29" i="21"/>
  <c r="G29" i="21"/>
  <c r="C29" i="21"/>
  <c r="N28" i="21"/>
  <c r="M28" i="21"/>
  <c r="C27" i="21"/>
  <c r="M26" i="21"/>
  <c r="I25" i="21"/>
  <c r="H25" i="21"/>
  <c r="C25" i="21"/>
  <c r="I24" i="21"/>
  <c r="G23" i="21"/>
  <c r="M22" i="21"/>
  <c r="I22" i="21"/>
  <c r="H22" i="21"/>
  <c r="G22" i="21"/>
  <c r="C22" i="21"/>
  <c r="G21" i="21"/>
  <c r="C21" i="21"/>
  <c r="M20" i="21"/>
  <c r="I20" i="21"/>
  <c r="G20" i="21"/>
  <c r="C20" i="21"/>
  <c r="M19" i="21"/>
  <c r="G19" i="21"/>
  <c r="M18" i="21"/>
  <c r="H18" i="21"/>
  <c r="G18" i="21"/>
  <c r="H17" i="21"/>
  <c r="N16" i="21"/>
  <c r="M15" i="21"/>
  <c r="N14" i="21"/>
  <c r="I14" i="21"/>
  <c r="G14" i="21"/>
  <c r="I13" i="21"/>
  <c r="C13" i="21"/>
  <c r="G12" i="21"/>
  <c r="M11" i="21"/>
  <c r="G11" i="21"/>
  <c r="C11" i="21"/>
  <c r="N10" i="21"/>
  <c r="M10" i="21"/>
  <c r="G10" i="21"/>
  <c r="M9" i="21"/>
  <c r="K8" i="19"/>
  <c r="H8" i="19"/>
  <c r="D37" i="18"/>
  <c r="J35" i="18"/>
  <c r="H34" i="18"/>
  <c r="D34" i="18"/>
  <c r="H33" i="18"/>
  <c r="D30" i="18"/>
  <c r="J29" i="18"/>
  <c r="I29" i="18"/>
  <c r="K26" i="18"/>
  <c r="K24" i="18"/>
  <c r="E24" i="18"/>
  <c r="E23" i="18"/>
  <c r="K21" i="18"/>
  <c r="E21" i="18"/>
  <c r="E17" i="18"/>
  <c r="C17" i="18"/>
  <c r="C16" i="18"/>
  <c r="C14" i="18"/>
  <c r="D13" i="18"/>
  <c r="M11" i="18"/>
  <c r="K11" i="18"/>
  <c r="I8" i="17"/>
  <c r="G37" i="18"/>
  <c r="G36" i="18"/>
  <c r="M30" i="18"/>
  <c r="I30" i="18"/>
  <c r="D26" i="18"/>
  <c r="D24" i="18"/>
  <c r="N19" i="18"/>
  <c r="D17" i="18"/>
  <c r="J14" i="18"/>
  <c r="J12" i="18"/>
  <c r="H10" i="18"/>
  <c r="D10" i="18"/>
  <c r="D8" i="16"/>
  <c r="C29" i="15"/>
  <c r="C27" i="15"/>
  <c r="C25" i="15"/>
  <c r="C23" i="15"/>
  <c r="C21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O18" i="15"/>
  <c r="N18" i="15"/>
  <c r="M18" i="15"/>
  <c r="K18" i="15"/>
  <c r="J18" i="15"/>
  <c r="I18" i="15"/>
  <c r="G18" i="15"/>
  <c r="F18" i="15"/>
  <c r="E18" i="15"/>
  <c r="D18" i="15"/>
  <c r="O17" i="15"/>
  <c r="N17" i="15"/>
  <c r="M17" i="15"/>
  <c r="K17" i="15"/>
  <c r="J17" i="15"/>
  <c r="I17" i="15"/>
  <c r="G17" i="15"/>
  <c r="F17" i="15"/>
  <c r="E17" i="15"/>
  <c r="D17" i="15"/>
  <c r="O16" i="15"/>
  <c r="N16" i="15"/>
  <c r="M16" i="15"/>
  <c r="K16" i="15"/>
  <c r="J16" i="15"/>
  <c r="I16" i="15"/>
  <c r="G16" i="15"/>
  <c r="F16" i="15"/>
  <c r="E16" i="15"/>
  <c r="D16" i="15"/>
  <c r="C13" i="15"/>
  <c r="C12" i="15"/>
  <c r="O61" i="8"/>
  <c r="N61" i="8"/>
  <c r="M61" i="8"/>
  <c r="L61" i="8"/>
  <c r="K61" i="8"/>
  <c r="J61" i="8"/>
  <c r="I61" i="8"/>
  <c r="H61" i="8"/>
  <c r="G61" i="8"/>
  <c r="F61" i="8"/>
  <c r="E61" i="8"/>
  <c r="D61" i="8"/>
  <c r="C60" i="8"/>
  <c r="C59" i="8"/>
  <c r="O57" i="8"/>
  <c r="N57" i="8"/>
  <c r="M57" i="8"/>
  <c r="L57" i="8"/>
  <c r="J57" i="8"/>
  <c r="I57" i="8"/>
  <c r="H57" i="8"/>
  <c r="G57" i="8"/>
  <c r="F57" i="8"/>
  <c r="E57" i="8"/>
  <c r="D57" i="8"/>
  <c r="C56" i="8"/>
  <c r="C55" i="8"/>
  <c r="O53" i="8"/>
  <c r="N53" i="8"/>
  <c r="M53" i="8"/>
  <c r="L53" i="8"/>
  <c r="K53" i="8"/>
  <c r="J53" i="8"/>
  <c r="I53" i="8"/>
  <c r="H53" i="8"/>
  <c r="G53" i="8"/>
  <c r="F53" i="8"/>
  <c r="E53" i="8"/>
  <c r="D53" i="8"/>
  <c r="C52" i="8"/>
  <c r="C51" i="8"/>
  <c r="O49" i="8"/>
  <c r="N49" i="8"/>
  <c r="M49" i="8"/>
  <c r="L49" i="8"/>
  <c r="K49" i="8"/>
  <c r="J49" i="8"/>
  <c r="I49" i="8"/>
  <c r="H49" i="8"/>
  <c r="G49" i="8"/>
  <c r="F49" i="8"/>
  <c r="E49" i="8"/>
  <c r="D49" i="8"/>
  <c r="C48" i="8"/>
  <c r="C47" i="8"/>
  <c r="O45" i="8"/>
  <c r="N45" i="8"/>
  <c r="M45" i="8"/>
  <c r="L45" i="8"/>
  <c r="K45" i="8"/>
  <c r="J45" i="8"/>
  <c r="I45" i="8"/>
  <c r="H45" i="8"/>
  <c r="G45" i="8"/>
  <c r="F45" i="8"/>
  <c r="E45" i="8"/>
  <c r="D45" i="8"/>
  <c r="C44" i="8"/>
  <c r="C43" i="8"/>
  <c r="O41" i="8"/>
  <c r="N41" i="8"/>
  <c r="M41" i="8"/>
  <c r="L41" i="8"/>
  <c r="K41" i="8"/>
  <c r="J41" i="8"/>
  <c r="I41" i="8"/>
  <c r="H41" i="8"/>
  <c r="G41" i="8"/>
  <c r="F41" i="8"/>
  <c r="E41" i="8"/>
  <c r="D41" i="8"/>
  <c r="C40" i="8"/>
  <c r="C41" i="8" s="1"/>
  <c r="C39" i="8"/>
  <c r="O33" i="8"/>
  <c r="N33" i="8"/>
  <c r="M33" i="8"/>
  <c r="L33" i="8"/>
  <c r="K33" i="8"/>
  <c r="J33" i="8"/>
  <c r="I33" i="8"/>
  <c r="H33" i="8"/>
  <c r="G33" i="8"/>
  <c r="F33" i="8"/>
  <c r="E33" i="8"/>
  <c r="D33" i="8"/>
  <c r="C32" i="8"/>
  <c r="C31" i="8"/>
  <c r="C33" i="8" s="1"/>
  <c r="O28" i="8"/>
  <c r="N28" i="8"/>
  <c r="M28" i="8"/>
  <c r="L28" i="8"/>
  <c r="K28" i="8"/>
  <c r="J28" i="8"/>
  <c r="I28" i="8"/>
  <c r="H28" i="8"/>
  <c r="G28" i="8"/>
  <c r="F28" i="8"/>
  <c r="E28" i="8"/>
  <c r="D28" i="8"/>
  <c r="C27" i="8"/>
  <c r="C26" i="8"/>
  <c r="O23" i="8"/>
  <c r="N23" i="8"/>
  <c r="M23" i="8"/>
  <c r="L23" i="8"/>
  <c r="K23" i="8"/>
  <c r="J23" i="8"/>
  <c r="I23" i="8"/>
  <c r="H23" i="8"/>
  <c r="G23" i="8"/>
  <c r="F23" i="8"/>
  <c r="E23" i="8"/>
  <c r="D23" i="8"/>
  <c r="C22" i="8"/>
  <c r="C21" i="8"/>
  <c r="O18" i="8"/>
  <c r="N18" i="8"/>
  <c r="M18" i="8"/>
  <c r="L18" i="8"/>
  <c r="K18" i="8"/>
  <c r="J18" i="8"/>
  <c r="I18" i="8"/>
  <c r="H18" i="8"/>
  <c r="G18" i="8"/>
  <c r="F18" i="8"/>
  <c r="E18" i="8"/>
  <c r="D18" i="8"/>
  <c r="C17" i="8"/>
  <c r="C16" i="8"/>
  <c r="O13" i="8"/>
  <c r="N13" i="8"/>
  <c r="M13" i="8"/>
  <c r="L13" i="8"/>
  <c r="K13" i="8"/>
  <c r="J13" i="8"/>
  <c r="I13" i="8"/>
  <c r="H13" i="8"/>
  <c r="G13" i="8"/>
  <c r="F13" i="8"/>
  <c r="E13" i="8"/>
  <c r="D13" i="8"/>
  <c r="C12" i="8"/>
  <c r="C11" i="8"/>
  <c r="O8" i="8"/>
  <c r="N8" i="8"/>
  <c r="M8" i="8"/>
  <c r="L8" i="8"/>
  <c r="K8" i="8"/>
  <c r="J8" i="8"/>
  <c r="I8" i="8"/>
  <c r="H8" i="8"/>
  <c r="G8" i="8"/>
  <c r="F8" i="8"/>
  <c r="E8" i="8"/>
  <c r="D8" i="8"/>
  <c r="C7" i="8"/>
  <c r="C6" i="8"/>
  <c r="V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V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V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V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V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I8" i="7"/>
  <c r="H8" i="7"/>
  <c r="G8" i="7"/>
  <c r="F8" i="7"/>
  <c r="E8" i="7"/>
  <c r="D8" i="7"/>
  <c r="C8" i="7"/>
  <c r="Q38" i="5"/>
  <c r="M38" i="5"/>
  <c r="K38" i="5"/>
  <c r="I11" i="5"/>
  <c r="I38" i="5" s="1"/>
  <c r="H11" i="5"/>
  <c r="H38" i="5" s="1"/>
  <c r="G11" i="5"/>
  <c r="G38" i="5" s="1"/>
  <c r="F11" i="5"/>
  <c r="F38" i="5" s="1"/>
  <c r="E11" i="5"/>
  <c r="E38" i="5" s="1"/>
  <c r="D11" i="5"/>
  <c r="D38" i="5" s="1"/>
  <c r="C11" i="5"/>
  <c r="C38" i="5" s="1"/>
  <c r="H16" i="111"/>
  <c r="D8" i="53"/>
  <c r="D28" i="45"/>
  <c r="B19" i="111"/>
  <c r="F21" i="45"/>
  <c r="K26" i="45"/>
  <c r="E31" i="45"/>
  <c r="N21" i="45"/>
  <c r="F24" i="45"/>
  <c r="E25" i="45"/>
  <c r="F19" i="45"/>
  <c r="F29" i="45"/>
  <c r="C28" i="45"/>
  <c r="K28" i="45"/>
  <c r="F31" i="45"/>
  <c r="C30" i="45"/>
  <c r="C21" i="45"/>
  <c r="F28" i="45"/>
  <c r="G21" i="45"/>
  <c r="D25" i="45"/>
  <c r="N23" i="45"/>
  <c r="G19" i="45"/>
  <c r="L23" i="45"/>
  <c r="C25" i="45"/>
  <c r="N28" i="45"/>
  <c r="N33" i="45"/>
  <c r="M23" i="45"/>
  <c r="M33" i="45"/>
  <c r="H19" i="45"/>
  <c r="H21" i="45"/>
  <c r="C32" i="45"/>
  <c r="N22" i="45"/>
  <c r="L26" i="45"/>
  <c r="N30" i="45"/>
  <c r="D29" i="45"/>
  <c r="C31" i="45"/>
  <c r="I19" i="45"/>
  <c r="L22" i="45"/>
  <c r="G28" i="45"/>
  <c r="E30" i="45"/>
  <c r="D21" i="45"/>
  <c r="M30" i="45"/>
  <c r="M27" i="45"/>
  <c r="H24" i="45"/>
  <c r="C33" i="45"/>
  <c r="B19" i="51"/>
  <c r="D31" i="45"/>
  <c r="D30" i="45"/>
  <c r="N32" i="45"/>
  <c r="E29" i="45"/>
  <c r="N26" i="45"/>
  <c r="D32" i="45"/>
  <c r="N25" i="45"/>
  <c r="C26" i="45"/>
  <c r="M32" i="45"/>
  <c r="F30" i="45"/>
  <c r="G24" i="45"/>
  <c r="J21" i="45"/>
  <c r="L21" i="45"/>
  <c r="E32" i="45"/>
  <c r="B15" i="51"/>
  <c r="I21" i="45"/>
  <c r="E24" i="45"/>
  <c r="E28" i="45"/>
  <c r="L24" i="45"/>
  <c r="BZ6" i="56"/>
  <c r="BT27" i="56"/>
  <c r="D13" i="11"/>
  <c r="D28" i="11"/>
  <c r="F9" i="11"/>
  <c r="F12" i="11"/>
  <c r="F14" i="11"/>
  <c r="E10" i="11"/>
  <c r="E12" i="42"/>
  <c r="D12" i="11"/>
  <c r="I13" i="18"/>
  <c r="J13" i="18"/>
  <c r="F13" i="18"/>
  <c r="G20" i="42"/>
  <c r="E25" i="11"/>
  <c r="E32" i="42"/>
  <c r="G18" i="42"/>
  <c r="N18" i="39"/>
  <c r="C34" i="39"/>
  <c r="M26" i="36"/>
  <c r="N13" i="42"/>
  <c r="I14" i="42"/>
  <c r="I26" i="30"/>
  <c r="M22" i="36"/>
  <c r="J35" i="42"/>
  <c r="I12" i="42"/>
  <c r="D10" i="42"/>
  <c r="C36" i="42"/>
  <c r="C12" i="42"/>
  <c r="N21" i="30"/>
  <c r="F18" i="39"/>
  <c r="N37" i="39"/>
  <c r="F13" i="42"/>
  <c r="C34" i="42"/>
  <c r="C10" i="27"/>
  <c r="C30" i="11"/>
  <c r="G23" i="39"/>
  <c r="H17" i="42"/>
  <c r="M12" i="30"/>
  <c r="I19" i="39"/>
  <c r="C18" i="42"/>
  <c r="D15" i="42"/>
  <c r="H10" i="42"/>
  <c r="F17" i="42"/>
  <c r="N17" i="30"/>
  <c r="E33" i="33"/>
  <c r="H29" i="42"/>
  <c r="H37" i="42"/>
  <c r="C27" i="30"/>
  <c r="G33" i="36"/>
  <c r="N32" i="42"/>
  <c r="N9" i="42"/>
  <c r="K21" i="42"/>
  <c r="I18" i="42"/>
  <c r="E11" i="11"/>
  <c r="E18" i="11"/>
  <c r="E9" i="42"/>
  <c r="M9" i="42"/>
  <c r="J18" i="42"/>
  <c r="E19" i="42"/>
  <c r="N29" i="24"/>
  <c r="G33" i="39"/>
  <c r="M30" i="30"/>
  <c r="D21" i="42"/>
  <c r="H9" i="42"/>
  <c r="G26" i="39"/>
  <c r="E18" i="42"/>
  <c r="G28" i="30"/>
  <c r="N27" i="36"/>
  <c r="K14" i="42"/>
  <c r="N29" i="30"/>
  <c r="N9" i="39"/>
  <c r="L30" i="36"/>
  <c r="C15" i="30"/>
  <c r="M25" i="30"/>
  <c r="I29" i="42"/>
  <c r="J31" i="42"/>
  <c r="C30" i="39"/>
  <c r="J16" i="42"/>
  <c r="I27" i="33"/>
  <c r="G36" i="42"/>
  <c r="C20" i="30"/>
  <c r="C23" i="42"/>
  <c r="K13" i="42"/>
  <c r="C27" i="27"/>
  <c r="M23" i="39"/>
  <c r="N14" i="42"/>
  <c r="C17" i="42"/>
  <c r="J19" i="42"/>
  <c r="G29" i="27"/>
  <c r="B29" i="11"/>
  <c r="C31" i="39"/>
  <c r="K30" i="42"/>
  <c r="F8" i="11"/>
  <c r="H31" i="39"/>
  <c r="F32" i="42"/>
  <c r="N17" i="42"/>
  <c r="C32" i="33"/>
  <c r="F19" i="42"/>
  <c r="F12" i="42"/>
  <c r="K18" i="42"/>
  <c r="I15" i="42"/>
  <c r="G36" i="27"/>
  <c r="N33" i="42"/>
  <c r="F10" i="11"/>
  <c r="F30" i="11"/>
  <c r="N9" i="30"/>
  <c r="K21" i="30"/>
  <c r="F18" i="42"/>
  <c r="N18" i="42"/>
  <c r="C25" i="11"/>
  <c r="H18" i="42"/>
  <c r="E20" i="11"/>
  <c r="G32" i="11"/>
  <c r="H27" i="11"/>
  <c r="C11" i="30"/>
  <c r="E36" i="42"/>
  <c r="J10" i="42"/>
  <c r="D17" i="42"/>
  <c r="C9" i="30"/>
  <c r="I31" i="39"/>
  <c r="B26" i="11"/>
  <c r="B30" i="11"/>
  <c r="I35" i="27"/>
  <c r="G26" i="36"/>
  <c r="I17" i="42"/>
  <c r="B30" i="37"/>
  <c r="L36" i="42"/>
  <c r="M9" i="39"/>
  <c r="G27" i="39"/>
  <c r="J24" i="42"/>
  <c r="K28" i="42"/>
  <c r="M10" i="39"/>
  <c r="M28" i="33"/>
  <c r="F10" i="42"/>
  <c r="K19" i="42"/>
  <c r="G13" i="42"/>
  <c r="G30" i="39"/>
  <c r="H30" i="39"/>
  <c r="G31" i="30"/>
  <c r="M11" i="39"/>
  <c r="M18" i="39"/>
  <c r="C14" i="21"/>
  <c r="B11" i="11"/>
  <c r="C21" i="27"/>
  <c r="I37" i="39"/>
  <c r="G29" i="42"/>
  <c r="C26" i="24"/>
  <c r="C24" i="39"/>
  <c r="F15" i="42"/>
  <c r="N36" i="42"/>
  <c r="E35" i="42"/>
  <c r="B24" i="11"/>
  <c r="F14" i="39"/>
  <c r="M14" i="39"/>
  <c r="M28" i="36"/>
  <c r="B19" i="40"/>
  <c r="I15" i="39"/>
  <c r="C32" i="42"/>
  <c r="K37" i="42"/>
  <c r="L15" i="39"/>
  <c r="N16" i="39"/>
  <c r="I23" i="42"/>
  <c r="C19" i="30"/>
  <c r="C21" i="30"/>
  <c r="H28" i="42"/>
  <c r="I21" i="30"/>
  <c r="M28" i="39"/>
  <c r="M28" i="30"/>
  <c r="L9" i="39"/>
  <c r="N19" i="33"/>
  <c r="C19" i="42"/>
  <c r="I23" i="30"/>
  <c r="H22" i="39"/>
  <c r="C24" i="21"/>
  <c r="I34" i="39"/>
  <c r="M14" i="42"/>
  <c r="M22" i="42"/>
  <c r="I11" i="42"/>
  <c r="I16" i="42"/>
  <c r="H23" i="11"/>
  <c r="M30" i="36"/>
  <c r="I35" i="39"/>
  <c r="D10" i="11"/>
  <c r="F26" i="11"/>
  <c r="L29" i="42"/>
  <c r="I31" i="42"/>
  <c r="M23" i="30"/>
  <c r="I25" i="39"/>
  <c r="E30" i="11"/>
  <c r="I35" i="42"/>
  <c r="N20" i="42"/>
  <c r="H26" i="42"/>
  <c r="L20" i="24"/>
  <c r="C22" i="39"/>
  <c r="D32" i="36"/>
  <c r="G22" i="30"/>
  <c r="M12" i="42"/>
  <c r="G29" i="30"/>
  <c r="C25" i="42"/>
  <c r="F36" i="42"/>
  <c r="M34" i="24"/>
  <c r="C33" i="39"/>
  <c r="L24" i="27"/>
  <c r="G14" i="39"/>
  <c r="L32" i="36"/>
  <c r="M18" i="42"/>
  <c r="B28" i="11"/>
  <c r="I33" i="39"/>
  <c r="F18" i="11"/>
  <c r="G30" i="36"/>
  <c r="F29" i="39"/>
  <c r="M19" i="42"/>
  <c r="H12" i="30"/>
  <c r="G14" i="30"/>
  <c r="I30" i="39"/>
  <c r="I32" i="39"/>
  <c r="G34" i="39"/>
  <c r="C35" i="39"/>
  <c r="F36" i="39"/>
  <c r="J17" i="42"/>
  <c r="K25" i="42"/>
  <c r="E29" i="42"/>
  <c r="C24" i="27"/>
  <c r="K34" i="42"/>
  <c r="G17" i="24"/>
  <c r="C37" i="24"/>
  <c r="F24" i="11"/>
  <c r="G26" i="33"/>
  <c r="I29" i="39"/>
  <c r="J9" i="42"/>
  <c r="H21" i="39"/>
  <c r="E23" i="42"/>
  <c r="M24" i="30"/>
  <c r="D29" i="39"/>
  <c r="C16" i="39"/>
  <c r="M20" i="39"/>
  <c r="N12" i="39"/>
  <c r="C30" i="30"/>
  <c r="K11" i="39"/>
  <c r="G12" i="39"/>
  <c r="C23" i="30"/>
  <c r="L10" i="42"/>
  <c r="N29" i="33"/>
  <c r="G26" i="11"/>
  <c r="L13" i="39"/>
  <c r="E10" i="42"/>
  <c r="J25" i="42"/>
  <c r="D15" i="11"/>
  <c r="M25" i="27"/>
  <c r="M26" i="33"/>
  <c r="G19" i="39"/>
  <c r="C19" i="11"/>
  <c r="M21" i="30"/>
  <c r="I24" i="39"/>
  <c r="I27" i="39"/>
  <c r="L26" i="27"/>
  <c r="M30" i="39"/>
  <c r="M23" i="42"/>
  <c r="N24" i="33"/>
  <c r="I25" i="33"/>
  <c r="G22" i="11"/>
  <c r="H24" i="11"/>
  <c r="G30" i="11"/>
  <c r="G13" i="27"/>
  <c r="C17" i="11"/>
  <c r="D16" i="11"/>
  <c r="G28" i="11"/>
  <c r="J23" i="33"/>
  <c r="N32" i="30"/>
  <c r="G21" i="39"/>
  <c r="E24" i="42"/>
  <c r="F33" i="42"/>
  <c r="M10" i="42"/>
  <c r="N25" i="42"/>
  <c r="F20" i="42"/>
  <c r="D11" i="42"/>
  <c r="J22" i="39"/>
  <c r="D9" i="42"/>
  <c r="N32" i="24"/>
  <c r="C20" i="42"/>
  <c r="I36" i="27"/>
  <c r="N22" i="30"/>
  <c r="L35" i="42"/>
  <c r="I9" i="42"/>
  <c r="M29" i="39"/>
  <c r="C23" i="11"/>
  <c r="D28" i="39"/>
  <c r="M15" i="30"/>
  <c r="B15" i="37"/>
  <c r="M25" i="39"/>
  <c r="G20" i="11"/>
  <c r="D24" i="42"/>
  <c r="M17" i="24"/>
  <c r="F32" i="36"/>
  <c r="E15" i="42"/>
  <c r="M15" i="39"/>
  <c r="G29" i="39"/>
  <c r="I20" i="42"/>
  <c r="H29" i="11"/>
  <c r="N24" i="42"/>
  <c r="C37" i="27"/>
  <c r="B31" i="37"/>
  <c r="I14" i="39"/>
  <c r="E21" i="39"/>
  <c r="B27" i="11"/>
  <c r="B13" i="11"/>
  <c r="D10" i="39"/>
  <c r="J10" i="39"/>
  <c r="F11" i="39"/>
  <c r="B12" i="38"/>
  <c r="J19" i="36"/>
  <c r="F22" i="36"/>
  <c r="L29" i="36"/>
  <c r="I22" i="42"/>
  <c r="G26" i="42"/>
  <c r="F25" i="11"/>
  <c r="N11" i="39"/>
  <c r="M13" i="21"/>
  <c r="N11" i="27"/>
  <c r="C36" i="39"/>
  <c r="B36" i="38"/>
  <c r="I20" i="39"/>
  <c r="M21" i="39"/>
  <c r="H28" i="39"/>
  <c r="C27" i="42"/>
  <c r="I10" i="42"/>
  <c r="K32" i="42"/>
  <c r="G31" i="11"/>
  <c r="B29" i="35"/>
  <c r="E8" i="40"/>
  <c r="H37" i="27"/>
  <c r="F25" i="36"/>
  <c r="J26" i="36"/>
  <c r="H19" i="42"/>
  <c r="H23" i="30"/>
  <c r="H13" i="42"/>
  <c r="C34" i="11"/>
  <c r="C30" i="27"/>
  <c r="F18" i="24"/>
  <c r="C11" i="27"/>
  <c r="C34" i="27"/>
  <c r="B16" i="38"/>
  <c r="N12" i="30"/>
  <c r="D12" i="42"/>
  <c r="C11" i="42"/>
  <c r="L22" i="42"/>
  <c r="C9" i="42"/>
  <c r="J15" i="42"/>
  <c r="L19" i="42"/>
  <c r="D19" i="11"/>
  <c r="M11" i="30"/>
  <c r="L31" i="36"/>
  <c r="M9" i="30"/>
  <c r="B29" i="37"/>
  <c r="M26" i="27"/>
  <c r="L12" i="42"/>
  <c r="E19" i="11"/>
  <c r="C14" i="24"/>
  <c r="G23" i="27"/>
  <c r="M28" i="27"/>
  <c r="C28" i="30"/>
  <c r="F31" i="36"/>
  <c r="C24" i="42"/>
  <c r="E24" i="11"/>
  <c r="M20" i="27"/>
  <c r="K14" i="39"/>
  <c r="L9" i="42"/>
  <c r="E36" i="11"/>
  <c r="G17" i="27"/>
  <c r="C18" i="30"/>
  <c r="M31" i="30"/>
  <c r="N24" i="36"/>
  <c r="G25" i="39"/>
  <c r="B35" i="11"/>
  <c r="B36" i="11"/>
  <c r="M27" i="30"/>
  <c r="N28" i="33"/>
  <c r="M30" i="33"/>
  <c r="J14" i="39"/>
  <c r="E35" i="39"/>
  <c r="G36" i="39"/>
  <c r="B22" i="40"/>
  <c r="F16" i="42"/>
  <c r="J21" i="42"/>
  <c r="K22" i="42"/>
  <c r="E8" i="11"/>
  <c r="G11" i="11"/>
  <c r="F23" i="11"/>
  <c r="K26" i="42"/>
  <c r="E13" i="11"/>
  <c r="B11" i="40"/>
  <c r="N11" i="42"/>
  <c r="I24" i="42"/>
  <c r="G34" i="42"/>
  <c r="G18" i="30"/>
  <c r="N28" i="36"/>
  <c r="L14" i="39"/>
  <c r="J30" i="39"/>
  <c r="M32" i="39"/>
  <c r="K37" i="39"/>
  <c r="G11" i="42"/>
  <c r="N23" i="42"/>
  <c r="L25" i="42"/>
  <c r="D37" i="42"/>
  <c r="B22" i="11"/>
  <c r="F27" i="39"/>
  <c r="B27" i="37"/>
  <c r="B9" i="11"/>
  <c r="D21" i="11"/>
  <c r="J25" i="30"/>
  <c r="G30" i="33"/>
  <c r="K21" i="39"/>
  <c r="G8" i="37"/>
  <c r="G24" i="42"/>
  <c r="G30" i="42"/>
  <c r="K31" i="42"/>
  <c r="E33" i="42"/>
  <c r="D8" i="35"/>
  <c r="J11" i="42"/>
  <c r="I23" i="33"/>
  <c r="C33" i="33"/>
  <c r="C8" i="28"/>
  <c r="C10" i="30"/>
  <c r="N8" i="32"/>
  <c r="N22" i="33"/>
  <c r="N28" i="39"/>
  <c r="B22" i="37"/>
  <c r="B21" i="37"/>
  <c r="H16" i="30"/>
  <c r="I31" i="27"/>
  <c r="G15" i="30"/>
  <c r="C30" i="42"/>
  <c r="I34" i="42"/>
  <c r="D30" i="11"/>
  <c r="C22" i="24"/>
  <c r="I27" i="42"/>
  <c r="C19" i="39"/>
  <c r="E37" i="39"/>
  <c r="M28" i="24"/>
  <c r="F35" i="42"/>
  <c r="I29" i="24"/>
  <c r="B36" i="40"/>
  <c r="B34" i="41"/>
  <c r="I30" i="21"/>
  <c r="M15" i="24"/>
  <c r="C19" i="27"/>
  <c r="M32" i="27"/>
  <c r="B22" i="38"/>
  <c r="C14" i="11"/>
  <c r="H35" i="24"/>
  <c r="B27" i="34"/>
  <c r="G37" i="39"/>
  <c r="G24" i="11"/>
  <c r="I15" i="27"/>
  <c r="I17" i="30"/>
  <c r="N22" i="36"/>
  <c r="I25" i="36"/>
  <c r="B20" i="37"/>
  <c r="F37" i="42"/>
  <c r="M37" i="42"/>
  <c r="I24" i="27"/>
  <c r="F16" i="39"/>
  <c r="G21" i="11"/>
  <c r="G29" i="11"/>
  <c r="I28" i="24"/>
  <c r="M22" i="30"/>
  <c r="K15" i="39"/>
  <c r="E23" i="39"/>
  <c r="E31" i="39"/>
  <c r="M31" i="39"/>
  <c r="D29" i="27"/>
  <c r="H32" i="39"/>
  <c r="G18" i="11"/>
  <c r="I26" i="27"/>
  <c r="C35" i="27"/>
  <c r="G25" i="36"/>
  <c r="H10" i="39"/>
  <c r="J20" i="39"/>
  <c r="K30" i="39"/>
  <c r="B24" i="40"/>
  <c r="I32" i="42"/>
  <c r="D36" i="42"/>
  <c r="B8" i="11"/>
  <c r="E22" i="11"/>
  <c r="B36" i="31"/>
  <c r="F19" i="36"/>
  <c r="I10" i="39"/>
  <c r="N16" i="27"/>
  <c r="M27" i="27"/>
  <c r="J23" i="36"/>
  <c r="E30" i="39"/>
  <c r="N35" i="39"/>
  <c r="C26" i="11"/>
  <c r="DP6" i="56"/>
  <c r="DK6" i="56"/>
  <c r="DJ36" i="56"/>
  <c r="BV6" i="56"/>
  <c r="BT9" i="56"/>
  <c r="BT21" i="56"/>
  <c r="BT19" i="56"/>
  <c r="BT26" i="56"/>
  <c r="BT29" i="56"/>
  <c r="BT35" i="56"/>
  <c r="AI6" i="56"/>
  <c r="AJ6" i="56"/>
  <c r="AD33" i="56"/>
  <c r="AM6" i="56"/>
  <c r="AG6" i="56"/>
  <c r="N10" i="30"/>
  <c r="G33" i="27"/>
  <c r="D29" i="42"/>
  <c r="C28" i="36"/>
  <c r="B28" i="35"/>
  <c r="M16" i="42"/>
  <c r="C28" i="42"/>
  <c r="B29" i="41"/>
  <c r="M8" i="26"/>
  <c r="C25" i="27"/>
  <c r="C23" i="21"/>
  <c r="C31" i="42"/>
  <c r="I18" i="27"/>
  <c r="I8" i="26"/>
  <c r="M24" i="27"/>
  <c r="B21" i="40"/>
  <c r="G31" i="24"/>
  <c r="I23" i="21"/>
  <c r="C13" i="42"/>
  <c r="G19" i="33"/>
  <c r="F23" i="33"/>
  <c r="C29" i="33"/>
  <c r="C14" i="42"/>
  <c r="B12" i="41"/>
  <c r="N12" i="42"/>
  <c r="F26" i="39"/>
  <c r="C29" i="42"/>
  <c r="B13" i="40"/>
  <c r="N9" i="24"/>
  <c r="N26" i="30"/>
  <c r="H26" i="33"/>
  <c r="G24" i="39"/>
  <c r="B24" i="38"/>
  <c r="C25" i="39"/>
  <c r="C37" i="21"/>
  <c r="C33" i="24"/>
  <c r="C18" i="27"/>
  <c r="I29" i="33"/>
  <c r="D27" i="39"/>
  <c r="B9" i="41"/>
  <c r="C8" i="11"/>
  <c r="F6" i="9"/>
  <c r="N34" i="21"/>
  <c r="M37" i="21"/>
  <c r="G9" i="39"/>
  <c r="F13" i="39"/>
  <c r="G30" i="24"/>
  <c r="I31" i="21"/>
  <c r="I34" i="21"/>
  <c r="I31" i="24"/>
  <c r="B19" i="35"/>
  <c r="D25" i="11"/>
  <c r="J32" i="42"/>
  <c r="G13" i="21"/>
  <c r="C26" i="21"/>
  <c r="I26" i="21"/>
  <c r="G33" i="42"/>
  <c r="B12" i="11"/>
  <c r="H16" i="27"/>
  <c r="I31" i="30"/>
  <c r="M21" i="33"/>
  <c r="B14" i="35"/>
  <c r="B16" i="35"/>
  <c r="K29" i="36"/>
  <c r="C15" i="42"/>
  <c r="N21" i="24"/>
  <c r="M31" i="27"/>
  <c r="N34" i="27"/>
  <c r="F32" i="30"/>
  <c r="J26" i="39"/>
  <c r="D27" i="42"/>
  <c r="E34" i="42"/>
  <c r="C18" i="24"/>
  <c r="J8" i="35"/>
  <c r="B14" i="38"/>
  <c r="C26" i="39"/>
  <c r="K26" i="39"/>
  <c r="F21" i="11"/>
  <c r="C32" i="11"/>
  <c r="J32" i="36"/>
  <c r="M33" i="36"/>
  <c r="G37" i="42"/>
  <c r="H6" i="9"/>
  <c r="H6" i="11" s="1"/>
  <c r="M15" i="27"/>
  <c r="N11" i="30"/>
  <c r="I22" i="30"/>
  <c r="I22" i="33"/>
  <c r="E23" i="33"/>
  <c r="L8" i="35"/>
  <c r="E23" i="36"/>
  <c r="K32" i="36"/>
  <c r="C35" i="42"/>
  <c r="B17" i="11"/>
  <c r="C32" i="36"/>
  <c r="K24" i="39"/>
  <c r="I26" i="39"/>
  <c r="H33" i="42"/>
  <c r="C13" i="11"/>
  <c r="B33" i="11"/>
  <c r="C31" i="30"/>
  <c r="G27" i="36"/>
  <c r="D13" i="39"/>
  <c r="H31" i="11"/>
  <c r="I22" i="27"/>
  <c r="E28" i="36"/>
  <c r="G13" i="39"/>
  <c r="C20" i="39"/>
  <c r="M33" i="42"/>
  <c r="C22" i="11"/>
  <c r="C44" i="113"/>
  <c r="C36" i="113"/>
  <c r="I6" i="110"/>
  <c r="G27" i="92"/>
  <c r="B37" i="38"/>
  <c r="H37" i="39"/>
  <c r="K23" i="42"/>
  <c r="C33" i="42"/>
  <c r="B33" i="41"/>
  <c r="G12" i="42"/>
  <c r="D19" i="39"/>
  <c r="G36" i="21"/>
  <c r="N18" i="21"/>
  <c r="E24" i="27"/>
  <c r="J31" i="39"/>
  <c r="N32" i="39"/>
  <c r="B32" i="38"/>
  <c r="F16" i="30"/>
  <c r="C21" i="39"/>
  <c r="E13" i="18"/>
  <c r="I11" i="27"/>
  <c r="G24" i="27"/>
  <c r="C28" i="39"/>
  <c r="C8" i="37"/>
  <c r="B28" i="37"/>
  <c r="F33" i="39"/>
  <c r="J34" i="39"/>
  <c r="F15" i="39"/>
  <c r="I25" i="27"/>
  <c r="G21" i="42"/>
  <c r="N27" i="39"/>
  <c r="B12" i="40"/>
  <c r="C15" i="24"/>
  <c r="C8" i="25"/>
  <c r="M19" i="24"/>
  <c r="I12" i="21"/>
  <c r="E26" i="27"/>
  <c r="F28" i="42"/>
  <c r="E31" i="42"/>
  <c r="B31" i="41"/>
  <c r="C12" i="27"/>
  <c r="C32" i="27"/>
  <c r="N25" i="30"/>
  <c r="B23" i="38"/>
  <c r="C23" i="39"/>
  <c r="N8" i="26"/>
  <c r="B17" i="38"/>
  <c r="B35" i="41"/>
  <c r="M34" i="39"/>
  <c r="C11" i="24"/>
  <c r="H21" i="24"/>
  <c r="N19" i="39"/>
  <c r="B19" i="37"/>
  <c r="N18" i="18"/>
  <c r="I26" i="24"/>
  <c r="B25" i="31"/>
  <c r="N12" i="33"/>
  <c r="D25" i="42"/>
  <c r="D11" i="11"/>
  <c r="C19" i="33"/>
  <c r="C21" i="33"/>
  <c r="N29" i="36"/>
  <c r="J36" i="42"/>
  <c r="N26" i="24"/>
  <c r="B20" i="38"/>
  <c r="J36" i="18"/>
  <c r="C10" i="24"/>
  <c r="M21" i="27"/>
  <c r="M8" i="28"/>
  <c r="C8" i="31"/>
  <c r="B17" i="41"/>
  <c r="E17" i="42"/>
  <c r="F15" i="11"/>
  <c r="M13" i="30"/>
  <c r="M23" i="33"/>
  <c r="J32" i="39"/>
  <c r="M8" i="40"/>
  <c r="J12" i="30"/>
  <c r="F13" i="30"/>
  <c r="M27" i="36"/>
  <c r="N23" i="24"/>
  <c r="N27" i="27"/>
  <c r="N23" i="33"/>
  <c r="E32" i="21"/>
  <c r="J13" i="24"/>
  <c r="M35" i="24"/>
  <c r="H36" i="24"/>
  <c r="N31" i="27"/>
  <c r="B16" i="32"/>
  <c r="M27" i="33"/>
  <c r="L16" i="39"/>
  <c r="K9" i="42"/>
  <c r="M31" i="42"/>
  <c r="N13" i="24"/>
  <c r="N8" i="28"/>
  <c r="B27" i="31"/>
  <c r="I31" i="36"/>
  <c r="I21" i="39"/>
  <c r="C32" i="39"/>
  <c r="N22" i="42"/>
  <c r="F28" i="33"/>
  <c r="F30" i="36"/>
  <c r="L37" i="39"/>
  <c r="B37" i="40"/>
  <c r="D34" i="42"/>
  <c r="C6" i="9"/>
  <c r="M30" i="27"/>
  <c r="K23" i="33"/>
  <c r="N27" i="33"/>
  <c r="I30" i="33"/>
  <c r="I23" i="36"/>
  <c r="N14" i="39"/>
  <c r="C8" i="40"/>
  <c r="B32" i="41"/>
  <c r="M36" i="42"/>
  <c r="I14" i="27"/>
  <c r="C22" i="33"/>
  <c r="J30" i="33"/>
  <c r="D11" i="39"/>
  <c r="J8" i="40"/>
  <c r="G23" i="11"/>
  <c r="C27" i="11"/>
  <c r="M27" i="42"/>
  <c r="K29" i="33"/>
  <c r="E8" i="32"/>
  <c r="H8" i="25"/>
  <c r="B25" i="26"/>
  <c r="C8" i="20"/>
  <c r="N33" i="18"/>
  <c r="M8" i="23"/>
  <c r="G19" i="24"/>
  <c r="G8" i="23"/>
  <c r="N8" i="23"/>
  <c r="N19" i="24"/>
  <c r="F13" i="27"/>
  <c r="N8" i="25"/>
  <c r="N13" i="27"/>
  <c r="B17" i="31"/>
  <c r="F8" i="31"/>
  <c r="N8" i="31"/>
  <c r="E8" i="38"/>
  <c r="J25" i="39"/>
  <c r="E26" i="39"/>
  <c r="M26" i="39"/>
  <c r="C29" i="27"/>
  <c r="B18" i="20"/>
  <c r="D8" i="38"/>
  <c r="J8" i="26"/>
  <c r="B14" i="40"/>
  <c r="C19" i="21"/>
  <c r="B37" i="41"/>
  <c r="M10" i="24"/>
  <c r="I28" i="42"/>
  <c r="H9" i="24"/>
  <c r="I8" i="28"/>
  <c r="I20" i="30"/>
  <c r="B30" i="28"/>
  <c r="G12" i="33"/>
  <c r="B12" i="32"/>
  <c r="G8" i="32"/>
  <c r="L22" i="33"/>
  <c r="B22" i="32"/>
  <c r="N25" i="33"/>
  <c r="D24" i="36"/>
  <c r="B24" i="35"/>
  <c r="H8" i="35"/>
  <c r="D25" i="36"/>
  <c r="B25" i="35"/>
  <c r="B6" i="12"/>
  <c r="I31" i="33"/>
  <c r="M17" i="30"/>
  <c r="M8" i="29"/>
  <c r="D22" i="11"/>
  <c r="B19" i="32"/>
  <c r="C25" i="24"/>
  <c r="B9" i="31"/>
  <c r="B23" i="29"/>
  <c r="N26" i="21"/>
  <c r="I8" i="23"/>
  <c r="B16" i="41"/>
  <c r="G16" i="42"/>
  <c r="L23" i="42"/>
  <c r="B23" i="41"/>
  <c r="H36" i="42"/>
  <c r="B36" i="41"/>
  <c r="C21" i="11"/>
  <c r="C6" i="10"/>
  <c r="E19" i="18"/>
  <c r="D8" i="32"/>
  <c r="I17" i="18"/>
  <c r="I21" i="21"/>
  <c r="C36" i="27"/>
  <c r="F8" i="25"/>
  <c r="G23" i="30"/>
  <c r="B18" i="29"/>
  <c r="I8" i="29"/>
  <c r="G24" i="33"/>
  <c r="B14" i="11"/>
  <c r="B36" i="23"/>
  <c r="B19" i="38"/>
  <c r="I22" i="24"/>
  <c r="I18" i="30"/>
  <c r="N9" i="21"/>
  <c r="I18" i="21"/>
  <c r="M22" i="24"/>
  <c r="G37" i="27"/>
  <c r="G12" i="27"/>
  <c r="C13" i="27"/>
  <c r="C8" i="26"/>
  <c r="C17" i="27"/>
  <c r="B34" i="38"/>
  <c r="F34" i="39"/>
  <c r="G9" i="42"/>
  <c r="G8" i="41"/>
  <c r="K8" i="41"/>
  <c r="K10" i="42"/>
  <c r="G15" i="42"/>
  <c r="B15" i="41"/>
  <c r="D22" i="42"/>
  <c r="B22" i="41"/>
  <c r="F33" i="27"/>
  <c r="G30" i="27"/>
  <c r="B33" i="29"/>
  <c r="G33" i="33"/>
  <c r="G18" i="24"/>
  <c r="M19" i="33"/>
  <c r="M8" i="32"/>
  <c r="F24" i="42"/>
  <c r="B24" i="41"/>
  <c r="E28" i="42"/>
  <c r="F15" i="24"/>
  <c r="G15" i="24"/>
  <c r="C29" i="24"/>
  <c r="C34" i="24"/>
  <c r="I9" i="27"/>
  <c r="I27" i="30"/>
  <c r="B27" i="29"/>
  <c r="F9" i="42"/>
  <c r="N28" i="42"/>
  <c r="N8" i="40"/>
  <c r="H8" i="23"/>
  <c r="G6" i="10"/>
  <c r="M8" i="25"/>
  <c r="B25" i="40"/>
  <c r="B23" i="23"/>
  <c r="F8" i="41"/>
  <c r="B9" i="40"/>
  <c r="B9" i="42" s="1"/>
  <c r="N8" i="22"/>
  <c r="C12" i="24"/>
  <c r="B30" i="41"/>
  <c r="E29" i="30"/>
  <c r="E12" i="11"/>
  <c r="E6" i="9"/>
  <c r="G6" i="9"/>
  <c r="C36" i="21"/>
  <c r="H8" i="20"/>
  <c r="H9" i="21"/>
  <c r="J10" i="21"/>
  <c r="J8" i="20"/>
  <c r="C8" i="23"/>
  <c r="B21" i="23"/>
  <c r="I19" i="33"/>
  <c r="E8" i="35"/>
  <c r="D24" i="39"/>
  <c r="F25" i="39"/>
  <c r="L19" i="39"/>
  <c r="N20" i="39"/>
  <c r="N8" i="38"/>
  <c r="B21" i="38"/>
  <c r="B29" i="38"/>
  <c r="B29" i="39" s="1"/>
  <c r="G8" i="38"/>
  <c r="B27" i="40"/>
  <c r="D13" i="42"/>
  <c r="D8" i="41"/>
  <c r="K27" i="18"/>
  <c r="N30" i="18"/>
  <c r="F21" i="27"/>
  <c r="H35" i="27"/>
  <c r="I24" i="30"/>
  <c r="B24" i="28"/>
  <c r="J28" i="30"/>
  <c r="C35" i="18"/>
  <c r="N27" i="24"/>
  <c r="B23" i="40"/>
  <c r="H23" i="42"/>
  <c r="D22" i="21"/>
  <c r="N18" i="24"/>
  <c r="K28" i="24"/>
  <c r="N19" i="30"/>
  <c r="C18" i="33"/>
  <c r="L22" i="36"/>
  <c r="C33" i="36"/>
  <c r="L12" i="39"/>
  <c r="D14" i="18"/>
  <c r="N31" i="18"/>
  <c r="B35" i="23"/>
  <c r="J12" i="27"/>
  <c r="B29" i="28"/>
  <c r="K29" i="30"/>
  <c r="E28" i="33"/>
  <c r="J28" i="36"/>
  <c r="H19" i="39"/>
  <c r="F8" i="38"/>
  <c r="I8" i="38"/>
  <c r="M37" i="39"/>
  <c r="B15" i="40"/>
  <c r="L33" i="42"/>
  <c r="D18" i="42"/>
  <c r="F8" i="22"/>
  <c r="I12" i="24"/>
  <c r="N24" i="24"/>
  <c r="I34" i="24"/>
  <c r="B17" i="28"/>
  <c r="K26" i="30"/>
  <c r="B9" i="32"/>
  <c r="I23" i="39"/>
  <c r="B33" i="38"/>
  <c r="E11" i="42"/>
  <c r="B15" i="11"/>
  <c r="B16" i="11"/>
  <c r="G27" i="11"/>
  <c r="H15" i="24"/>
  <c r="G9" i="27"/>
  <c r="E34" i="27"/>
  <c r="J27" i="39"/>
  <c r="E22" i="42"/>
  <c r="L28" i="42"/>
  <c r="N14" i="24"/>
  <c r="C16" i="27"/>
  <c r="G14" i="24"/>
  <c r="G21" i="24"/>
  <c r="G34" i="24"/>
  <c r="H25" i="27"/>
  <c r="G31" i="27"/>
  <c r="C22" i="30"/>
  <c r="E27" i="30"/>
  <c r="I28" i="30"/>
  <c r="D29" i="30"/>
  <c r="L29" i="39"/>
  <c r="M13" i="42"/>
  <c r="K16" i="42"/>
  <c r="F8" i="28"/>
  <c r="M20" i="30"/>
  <c r="E31" i="36"/>
  <c r="D12" i="39"/>
  <c r="J27" i="42"/>
  <c r="F27" i="36"/>
  <c r="I28" i="36"/>
  <c r="G28" i="39"/>
  <c r="B17" i="40"/>
  <c r="N27" i="42"/>
  <c r="K29" i="42"/>
  <c r="I13" i="27"/>
  <c r="I17" i="27"/>
  <c r="C26" i="27"/>
  <c r="M12" i="33"/>
  <c r="K29" i="39"/>
  <c r="L24" i="42"/>
  <c r="K36" i="42"/>
  <c r="N37" i="42"/>
  <c r="C9" i="11"/>
  <c r="D27" i="11"/>
  <c r="J11" i="30"/>
  <c r="B26" i="40"/>
  <c r="J23" i="42"/>
  <c r="H8" i="40"/>
  <c r="B32" i="11"/>
  <c r="E29" i="21"/>
  <c r="G16" i="30"/>
  <c r="B16" i="28"/>
  <c r="N33" i="39"/>
  <c r="B33" i="37"/>
  <c r="B27" i="41"/>
  <c r="F10" i="39"/>
  <c r="B24" i="37"/>
  <c r="C26" i="42"/>
  <c r="J8" i="17"/>
  <c r="B11" i="37"/>
  <c r="B21" i="31"/>
  <c r="B6" i="10"/>
  <c r="F30" i="18"/>
  <c r="C17" i="24"/>
  <c r="I10" i="27"/>
  <c r="B10" i="26"/>
  <c r="G17" i="42"/>
  <c r="G8" i="40"/>
  <c r="L8" i="40"/>
  <c r="B18" i="40"/>
  <c r="F8" i="40"/>
  <c r="C8" i="41"/>
  <c r="B25" i="38"/>
  <c r="D6" i="9"/>
  <c r="N8" i="37"/>
  <c r="B21" i="41"/>
  <c r="F19" i="27"/>
  <c r="B32" i="40"/>
  <c r="B19" i="34"/>
  <c r="B30" i="40"/>
  <c r="I36" i="39"/>
  <c r="C32" i="24"/>
  <c r="D18" i="27"/>
  <c r="B18" i="25"/>
  <c r="F9" i="27"/>
  <c r="F8" i="26"/>
  <c r="N9" i="27"/>
  <c r="L8" i="26"/>
  <c r="B19" i="26"/>
  <c r="F8" i="35"/>
  <c r="N8" i="35"/>
  <c r="L8" i="37"/>
  <c r="D37" i="39"/>
  <c r="B37" i="37"/>
  <c r="H8" i="38"/>
  <c r="B9" i="38"/>
  <c r="H9" i="39"/>
  <c r="M17" i="39"/>
  <c r="M8" i="38"/>
  <c r="I18" i="39"/>
  <c r="G31" i="39"/>
  <c r="B31" i="38"/>
  <c r="E8" i="41"/>
  <c r="E8" i="42" s="1"/>
  <c r="L11" i="42"/>
  <c r="B11" i="41"/>
  <c r="B12" i="34"/>
  <c r="D8" i="34"/>
  <c r="I13" i="39"/>
  <c r="B13" i="37"/>
  <c r="J8" i="29"/>
  <c r="K8" i="31"/>
  <c r="K22" i="33"/>
  <c r="H28" i="33"/>
  <c r="B28" i="32"/>
  <c r="B30" i="32"/>
  <c r="B29" i="34"/>
  <c r="C29" i="36"/>
  <c r="C18" i="39"/>
  <c r="C8" i="38"/>
  <c r="E6" i="13"/>
  <c r="E6" i="14" s="1"/>
  <c r="I8" i="34"/>
  <c r="B9" i="35"/>
  <c r="C8" i="32"/>
  <c r="C12" i="21"/>
  <c r="C8" i="19"/>
  <c r="G37" i="21"/>
  <c r="B13" i="31"/>
  <c r="K8" i="29"/>
  <c r="I8" i="20"/>
  <c r="B13" i="41"/>
  <c r="B15" i="22"/>
  <c r="B12" i="26"/>
  <c r="G8" i="31"/>
  <c r="K8" i="38"/>
  <c r="B34" i="40"/>
  <c r="B22" i="26"/>
  <c r="F26" i="36"/>
  <c r="J22" i="36"/>
  <c r="C8" i="34"/>
  <c r="C25" i="36"/>
  <c r="H8" i="41"/>
  <c r="H25" i="42"/>
  <c r="B25" i="41"/>
  <c r="B12" i="37"/>
  <c r="J9" i="39"/>
  <c r="B9" i="37"/>
  <c r="M12" i="39"/>
  <c r="B20" i="41"/>
  <c r="J8" i="41"/>
  <c r="J8" i="42" s="1"/>
  <c r="J20" i="42"/>
  <c r="H8" i="37"/>
  <c r="J8" i="38"/>
  <c r="L8" i="41"/>
  <c r="B28" i="34"/>
  <c r="D23" i="21"/>
  <c r="C24" i="30"/>
  <c r="B24" i="29"/>
  <c r="C8" i="29"/>
  <c r="B10" i="34"/>
  <c r="I8" i="37"/>
  <c r="F8" i="37"/>
  <c r="D6" i="10"/>
  <c r="G8" i="19"/>
  <c r="B26" i="38"/>
  <c r="B25" i="37"/>
  <c r="B35" i="37"/>
  <c r="F8" i="19"/>
  <c r="F10" i="21"/>
  <c r="L20" i="21"/>
  <c r="M24" i="21"/>
  <c r="C33" i="27"/>
  <c r="B33" i="26"/>
  <c r="E10" i="30"/>
  <c r="B10" i="28"/>
  <c r="L12" i="30"/>
  <c r="L8" i="28"/>
  <c r="H13" i="30"/>
  <c r="B13" i="28"/>
  <c r="H8" i="28"/>
  <c r="F8" i="32"/>
  <c r="F33" i="33"/>
  <c r="I8" i="40"/>
  <c r="B33" i="40"/>
  <c r="B6" i="13"/>
  <c r="B6" i="14" s="1"/>
  <c r="G19" i="36"/>
  <c r="B33" i="34"/>
  <c r="B30" i="38"/>
  <c r="B30" i="39" s="1"/>
  <c r="L18" i="42"/>
  <c r="B18" i="41"/>
  <c r="N8" i="41"/>
  <c r="B19" i="41"/>
  <c r="M21" i="42"/>
  <c r="M8" i="41"/>
  <c r="C27" i="39"/>
  <c r="L8" i="38"/>
  <c r="N19" i="42"/>
  <c r="J12" i="21"/>
  <c r="J8" i="19"/>
  <c r="F13" i="24"/>
  <c r="B18" i="31"/>
  <c r="B21" i="25"/>
  <c r="G8" i="26"/>
  <c r="B33" i="35"/>
  <c r="I19" i="24"/>
  <c r="B24" i="31"/>
  <c r="B32" i="32"/>
  <c r="B23" i="31"/>
  <c r="B29" i="32"/>
  <c r="N8" i="20"/>
  <c r="B31" i="40"/>
  <c r="B14" i="28"/>
  <c r="E30" i="33"/>
  <c r="C25" i="18"/>
  <c r="G15" i="21"/>
  <c r="G24" i="21"/>
  <c r="F14" i="27"/>
  <c r="B14" i="26"/>
  <c r="K30" i="27"/>
  <c r="F29" i="18"/>
  <c r="C28" i="21"/>
  <c r="J28" i="21"/>
  <c r="N22" i="24"/>
  <c r="E20" i="30"/>
  <c r="B20" i="29"/>
  <c r="J8" i="32"/>
  <c r="B17" i="37"/>
  <c r="H17" i="39"/>
  <c r="F6" i="13"/>
  <c r="D6" i="13"/>
  <c r="F15" i="21"/>
  <c r="N17" i="21"/>
  <c r="L15" i="27"/>
  <c r="B15" i="25"/>
  <c r="G32" i="30"/>
  <c r="B14" i="29"/>
  <c r="I14" i="30"/>
  <c r="L8" i="29"/>
  <c r="E18" i="33"/>
  <c r="B18" i="32"/>
  <c r="C31" i="18"/>
  <c r="L30" i="18"/>
  <c r="G31" i="18"/>
  <c r="D9" i="21"/>
  <c r="B30" i="22"/>
  <c r="F30" i="24"/>
  <c r="L13" i="24"/>
  <c r="L8" i="23"/>
  <c r="L18" i="24"/>
  <c r="B25" i="23"/>
  <c r="C27" i="24"/>
  <c r="B27" i="23"/>
  <c r="G13" i="30"/>
  <c r="K18" i="18"/>
  <c r="K20" i="18"/>
  <c r="L14" i="21"/>
  <c r="D18" i="21"/>
  <c r="I17" i="24"/>
  <c r="E8" i="23"/>
  <c r="B21" i="28"/>
  <c r="E21" i="30"/>
  <c r="D20" i="42"/>
  <c r="B20" i="40"/>
  <c r="N8" i="17"/>
  <c r="J11" i="18"/>
  <c r="H23" i="18"/>
  <c r="N25" i="18"/>
  <c r="D33" i="18"/>
  <c r="I8" i="19"/>
  <c r="N25" i="21"/>
  <c r="L29" i="21"/>
  <c r="G13" i="24"/>
  <c r="L8" i="25"/>
  <c r="B14" i="25"/>
  <c r="C14" i="27"/>
  <c r="H8" i="26"/>
  <c r="H9" i="27"/>
  <c r="B29" i="29"/>
  <c r="D31" i="33"/>
  <c r="B31" i="32"/>
  <c r="H33" i="36"/>
  <c r="F6" i="12"/>
  <c r="N27" i="18"/>
  <c r="M29" i="18"/>
  <c r="L8" i="19"/>
  <c r="L9" i="21"/>
  <c r="I11" i="21"/>
  <c r="I8" i="32"/>
  <c r="H14" i="39"/>
  <c r="I33" i="42"/>
  <c r="E23" i="11"/>
  <c r="E11" i="18"/>
  <c r="I14" i="18"/>
  <c r="I25" i="18"/>
  <c r="J30" i="18"/>
  <c r="H14" i="21"/>
  <c r="C16" i="21"/>
  <c r="L17" i="21"/>
  <c r="I19" i="21"/>
  <c r="M21" i="21"/>
  <c r="H24" i="21"/>
  <c r="N24" i="21"/>
  <c r="L35" i="21"/>
  <c r="N19" i="36"/>
  <c r="M13" i="39"/>
  <c r="E24" i="39"/>
  <c r="D14" i="42"/>
  <c r="B14" i="41"/>
  <c r="C19" i="18"/>
  <c r="E26" i="18"/>
  <c r="N8" i="19"/>
  <c r="B24" i="20"/>
  <c r="J11" i="24"/>
  <c r="E24" i="24"/>
  <c r="B11" i="25"/>
  <c r="M12" i="27"/>
  <c r="N27" i="30"/>
  <c r="F22" i="39"/>
  <c r="B16" i="40"/>
  <c r="G35" i="42"/>
  <c r="B35" i="40"/>
  <c r="F24" i="24"/>
  <c r="M26" i="24"/>
  <c r="F36" i="24"/>
  <c r="B22" i="25"/>
  <c r="D30" i="27"/>
  <c r="B36" i="26"/>
  <c r="B19" i="28"/>
  <c r="F27" i="33"/>
  <c r="L32" i="33"/>
  <c r="K25" i="36"/>
  <c r="B26" i="37"/>
  <c r="N17" i="39"/>
  <c r="B35" i="22"/>
  <c r="M12" i="24"/>
  <c r="C19" i="24"/>
  <c r="M27" i="24"/>
  <c r="M32" i="24"/>
  <c r="B27" i="25"/>
  <c r="B30" i="25"/>
  <c r="B23" i="26"/>
  <c r="L32" i="27"/>
  <c r="D8" i="31"/>
  <c r="L8" i="31"/>
  <c r="H8" i="31"/>
  <c r="C19" i="36"/>
  <c r="N30" i="39"/>
  <c r="N15" i="42"/>
  <c r="K8" i="40"/>
  <c r="E6" i="10"/>
  <c r="F22" i="11"/>
  <c r="C35" i="11"/>
  <c r="E9" i="24"/>
  <c r="H10" i="24"/>
  <c r="N12" i="24"/>
  <c r="B17" i="23"/>
  <c r="J26" i="24"/>
  <c r="K34" i="24"/>
  <c r="B28" i="28"/>
  <c r="G20" i="30"/>
  <c r="M26" i="30"/>
  <c r="K28" i="30"/>
  <c r="E31" i="30"/>
  <c r="K8" i="32"/>
  <c r="B13" i="35"/>
  <c r="B37" i="35"/>
  <c r="N25" i="39"/>
  <c r="C16" i="42"/>
  <c r="D29" i="11"/>
  <c r="B34" i="22"/>
  <c r="F9" i="24"/>
  <c r="J16" i="24"/>
  <c r="H20" i="24"/>
  <c r="L24" i="24"/>
  <c r="B16" i="25"/>
  <c r="L14" i="27"/>
  <c r="J22" i="27"/>
  <c r="K16" i="30"/>
  <c r="B37" i="32"/>
  <c r="B21" i="35"/>
  <c r="G20" i="39"/>
  <c r="B28" i="38"/>
  <c r="B28" i="39" s="1"/>
  <c r="B10" i="41"/>
  <c r="D6" i="12"/>
  <c r="D6" i="14" s="1"/>
  <c r="H32" i="11"/>
  <c r="F11" i="30"/>
  <c r="D21" i="30"/>
  <c r="I32" i="30"/>
  <c r="I8" i="31"/>
  <c r="B20" i="31"/>
  <c r="B9" i="34"/>
  <c r="B18" i="37"/>
  <c r="B18" i="39" s="1"/>
  <c r="B23" i="37"/>
  <c r="E28" i="30"/>
  <c r="B10" i="31"/>
  <c r="N21" i="33"/>
  <c r="N30" i="33"/>
  <c r="M8" i="35"/>
  <c r="B20" i="35"/>
  <c r="G24" i="36"/>
  <c r="B36" i="35"/>
  <c r="J37" i="42"/>
  <c r="E17" i="11"/>
  <c r="F27" i="11"/>
  <c r="F6" i="10"/>
  <c r="G8" i="29"/>
  <c r="G12" i="30"/>
  <c r="M14" i="30"/>
  <c r="L27" i="30"/>
  <c r="F28" i="30"/>
  <c r="M32" i="30"/>
  <c r="G21" i="33"/>
  <c r="B33" i="32"/>
  <c r="F23" i="36"/>
  <c r="C37" i="42"/>
  <c r="D23" i="11"/>
  <c r="D24" i="11"/>
  <c r="F14" i="30"/>
  <c r="J8" i="34"/>
  <c r="B10" i="35"/>
  <c r="K22" i="36"/>
  <c r="F17" i="39"/>
  <c r="L34" i="39"/>
  <c r="J36" i="39"/>
  <c r="B29" i="40"/>
  <c r="I8" i="41"/>
  <c r="N31" i="42"/>
  <c r="B6" i="9"/>
  <c r="C13" i="8"/>
  <c r="E6" i="6"/>
  <c r="N6" i="112"/>
  <c r="B8" i="112"/>
  <c r="C10" i="15"/>
  <c r="H17" i="15"/>
  <c r="H16" i="15"/>
  <c r="B29" i="44"/>
  <c r="G29" i="45"/>
  <c r="H8" i="16"/>
  <c r="B22" i="16"/>
  <c r="D8" i="17"/>
  <c r="D20" i="18"/>
  <c r="J21" i="18"/>
  <c r="G30" i="18"/>
  <c r="L32" i="18"/>
  <c r="E22" i="18"/>
  <c r="K22" i="18"/>
  <c r="D25" i="18"/>
  <c r="N29" i="18"/>
  <c r="C29" i="18"/>
  <c r="D12" i="18"/>
  <c r="E15" i="18"/>
  <c r="L21" i="18"/>
  <c r="E27" i="18"/>
  <c r="M34" i="18"/>
  <c r="M20" i="18"/>
  <c r="E16" i="18"/>
  <c r="J33" i="18"/>
  <c r="H36" i="18"/>
  <c r="N10" i="18"/>
  <c r="H11" i="18"/>
  <c r="J17" i="18"/>
  <c r="I21" i="18"/>
  <c r="H25" i="18"/>
  <c r="H28" i="18"/>
  <c r="N28" i="18"/>
  <c r="B10" i="23"/>
  <c r="K13" i="27"/>
  <c r="I19" i="27"/>
  <c r="N21" i="27"/>
  <c r="N22" i="27"/>
  <c r="F28" i="27"/>
  <c r="I32" i="27"/>
  <c r="D20" i="27"/>
  <c r="D21" i="27"/>
  <c r="J33" i="27"/>
  <c r="M37" i="27"/>
  <c r="M10" i="30"/>
  <c r="G14" i="27"/>
  <c r="I29" i="27"/>
  <c r="H31" i="27"/>
  <c r="D8" i="20"/>
  <c r="I12" i="27"/>
  <c r="J26" i="27"/>
  <c r="G16" i="27"/>
  <c r="I16" i="27"/>
  <c r="N20" i="27"/>
  <c r="G22" i="27"/>
  <c r="B29" i="26"/>
  <c r="J31" i="27"/>
  <c r="H33" i="27"/>
  <c r="N33" i="27"/>
  <c r="K27" i="39"/>
  <c r="I8" i="35"/>
  <c r="E19" i="36"/>
  <c r="N31" i="36"/>
  <c r="E13" i="39"/>
  <c r="F24" i="39"/>
  <c r="M36" i="39"/>
  <c r="E8" i="34"/>
  <c r="N26" i="39"/>
  <c r="D35" i="39"/>
  <c r="D8" i="55"/>
  <c r="K8" i="35"/>
  <c r="C23" i="36"/>
  <c r="L33" i="39"/>
  <c r="AD18" i="56"/>
  <c r="K30" i="36"/>
  <c r="D33" i="36"/>
  <c r="E15" i="39"/>
  <c r="N31" i="39"/>
  <c r="C24" i="36"/>
  <c r="B18" i="35"/>
  <c r="C29" i="39"/>
  <c r="D29" i="18"/>
  <c r="B29" i="42" l="1"/>
  <c r="H8" i="27"/>
  <c r="B11" i="42"/>
  <c r="B21" i="45"/>
  <c r="B25" i="45"/>
  <c r="B24" i="30"/>
  <c r="H8" i="39"/>
  <c r="B25" i="112"/>
  <c r="C32" i="113"/>
  <c r="B25" i="110"/>
  <c r="B6" i="11"/>
  <c r="D6" i="11"/>
  <c r="B9" i="39"/>
  <c r="C57" i="8"/>
  <c r="C17" i="15"/>
  <c r="K6" i="111"/>
  <c r="B22" i="45"/>
  <c r="B32" i="45"/>
  <c r="D8" i="36"/>
  <c r="I8" i="39"/>
  <c r="DJ8" i="56"/>
  <c r="DJ13" i="56"/>
  <c r="DJ14" i="56"/>
  <c r="DJ16" i="56"/>
  <c r="DJ17" i="56"/>
  <c r="DJ23" i="56"/>
  <c r="DJ28" i="56"/>
  <c r="C53" i="8"/>
  <c r="L6" i="110"/>
  <c r="G6" i="111"/>
  <c r="C16" i="113"/>
  <c r="K8" i="30"/>
  <c r="B13" i="51"/>
  <c r="B21" i="51"/>
  <c r="B25" i="51"/>
  <c r="B22" i="51"/>
  <c r="B31" i="51"/>
  <c r="F6" i="112"/>
  <c r="C6" i="112"/>
  <c r="G6" i="112"/>
  <c r="H6" i="111"/>
  <c r="N6" i="111"/>
  <c r="C6" i="110"/>
  <c r="G6" i="110"/>
  <c r="B34" i="110"/>
  <c r="B32" i="51"/>
  <c r="B28" i="51"/>
  <c r="B14" i="51"/>
  <c r="B33" i="51"/>
  <c r="B26" i="51"/>
  <c r="B24" i="51"/>
  <c r="B30" i="51"/>
  <c r="B35" i="42"/>
  <c r="B31" i="42"/>
  <c r="B31" i="45"/>
  <c r="B22" i="42"/>
  <c r="B29" i="51"/>
  <c r="B24" i="45"/>
  <c r="B23" i="45"/>
  <c r="B27" i="45"/>
  <c r="B25" i="42"/>
  <c r="N8" i="42"/>
  <c r="E8" i="36"/>
  <c r="H8" i="30"/>
  <c r="N8" i="24"/>
  <c r="C18" i="15"/>
  <c r="E6" i="11"/>
  <c r="F6" i="11"/>
  <c r="C49" i="8"/>
  <c r="B23" i="39"/>
  <c r="DJ10" i="56"/>
  <c r="DJ18" i="56"/>
  <c r="DJ32" i="56"/>
  <c r="DJ34" i="56"/>
  <c r="DJ31" i="56"/>
  <c r="DJ33" i="56"/>
  <c r="BW6" i="56"/>
  <c r="AF6" i="56"/>
  <c r="AP6" i="56"/>
  <c r="D8" i="25"/>
  <c r="D8" i="27" s="1"/>
  <c r="C8" i="30"/>
  <c r="B29" i="36"/>
  <c r="G8" i="39"/>
  <c r="C9" i="18"/>
  <c r="C10" i="18"/>
  <c r="C12" i="18"/>
  <c r="M14" i="18"/>
  <c r="M16" i="18"/>
  <c r="M17" i="18"/>
  <c r="M18" i="18"/>
  <c r="M21" i="18"/>
  <c r="M22" i="18"/>
  <c r="M23" i="18"/>
  <c r="M24" i="18"/>
  <c r="M26" i="18"/>
  <c r="M27" i="18"/>
  <c r="M28" i="18"/>
  <c r="F36" i="18"/>
  <c r="F37" i="18"/>
  <c r="F10" i="18"/>
  <c r="H8" i="33"/>
  <c r="B34" i="42"/>
  <c r="D19" i="24"/>
  <c r="K29" i="18"/>
  <c r="F24" i="21"/>
  <c r="J25" i="24"/>
  <c r="J29" i="24"/>
  <c r="J20" i="30"/>
  <c r="J31" i="30"/>
  <c r="J32" i="30"/>
  <c r="J18" i="33"/>
  <c r="J21" i="33"/>
  <c r="J32" i="33"/>
  <c r="J33" i="33"/>
  <c r="J24" i="36"/>
  <c r="J29" i="36"/>
  <c r="J31" i="36"/>
  <c r="J18" i="39"/>
  <c r="J21" i="39"/>
  <c r="N8" i="33"/>
  <c r="H9" i="30"/>
  <c r="D21" i="33"/>
  <c r="I9" i="18"/>
  <c r="I10" i="18"/>
  <c r="I11" i="18"/>
  <c r="I12" i="18"/>
  <c r="G15" i="18"/>
  <c r="G16" i="18"/>
  <c r="G17" i="18"/>
  <c r="G19" i="18"/>
  <c r="G20" i="18"/>
  <c r="G21" i="18"/>
  <c r="G24" i="18"/>
  <c r="G25" i="18"/>
  <c r="G27" i="18"/>
  <c r="G28" i="18"/>
  <c r="L31" i="18"/>
  <c r="L33" i="18"/>
  <c r="L34" i="18"/>
  <c r="H35" i="18"/>
  <c r="L36" i="18"/>
  <c r="L37" i="18"/>
  <c r="L12" i="18"/>
  <c r="I21" i="42"/>
  <c r="B19" i="36"/>
  <c r="L8" i="16"/>
  <c r="D11" i="24"/>
  <c r="D12" i="24"/>
  <c r="D14" i="24"/>
  <c r="D23" i="24"/>
  <c r="D27" i="24"/>
  <c r="D11" i="27"/>
  <c r="D14" i="27"/>
  <c r="D15" i="27"/>
  <c r="D26" i="27"/>
  <c r="D33" i="27"/>
  <c r="D12" i="30"/>
  <c r="D30" i="30"/>
  <c r="D24" i="33"/>
  <c r="D26" i="33"/>
  <c r="D27" i="33"/>
  <c r="D19" i="36"/>
  <c r="D31" i="36"/>
  <c r="B15" i="39"/>
  <c r="G6" i="6"/>
  <c r="B23" i="16"/>
  <c r="G23" i="18"/>
  <c r="B31" i="16"/>
  <c r="B35" i="16"/>
  <c r="F8" i="17"/>
  <c r="B11" i="17"/>
  <c r="B16" i="17"/>
  <c r="F17" i="18"/>
  <c r="D10" i="21"/>
  <c r="D11" i="21"/>
  <c r="D12" i="21"/>
  <c r="D15" i="21"/>
  <c r="D20" i="21"/>
  <c r="J25" i="21"/>
  <c r="D26" i="21"/>
  <c r="D29" i="21"/>
  <c r="D31" i="21"/>
  <c r="B9" i="20"/>
  <c r="B32" i="28"/>
  <c r="B32" i="30" s="1"/>
  <c r="B33" i="42"/>
  <c r="B30" i="31"/>
  <c r="B28" i="31"/>
  <c r="B28" i="33" s="1"/>
  <c r="C10" i="42"/>
  <c r="B32" i="42"/>
  <c r="C8" i="42"/>
  <c r="B24" i="39"/>
  <c r="E9" i="18"/>
  <c r="K9" i="18"/>
  <c r="K10" i="18"/>
  <c r="H14" i="42"/>
  <c r="F30" i="42"/>
  <c r="C8" i="39"/>
  <c r="E8" i="20"/>
  <c r="G25" i="42"/>
  <c r="M25" i="42"/>
  <c r="G31" i="42"/>
  <c r="H27" i="91"/>
  <c r="B13" i="42"/>
  <c r="B21" i="42"/>
  <c r="N26" i="42"/>
  <c r="G27" i="91"/>
  <c r="L14" i="18"/>
  <c r="F15" i="18"/>
  <c r="L15" i="18"/>
  <c r="L16" i="18"/>
  <c r="B17" i="17"/>
  <c r="L17" i="18"/>
  <c r="F18" i="18"/>
  <c r="F20" i="18"/>
  <c r="F21" i="18"/>
  <c r="F22" i="18"/>
  <c r="F24" i="18"/>
  <c r="L24" i="18"/>
  <c r="F25" i="18"/>
  <c r="L25" i="18"/>
  <c r="F26" i="18"/>
  <c r="L26" i="18"/>
  <c r="F27" i="18"/>
  <c r="B30" i="17"/>
  <c r="K31" i="18"/>
  <c r="E8" i="17"/>
  <c r="B34" i="17"/>
  <c r="K35" i="18"/>
  <c r="B36" i="17"/>
  <c r="E37" i="18"/>
  <c r="K37" i="18"/>
  <c r="B10" i="19"/>
  <c r="B13" i="19"/>
  <c r="B15" i="19"/>
  <c r="B17" i="19"/>
  <c r="B18" i="19"/>
  <c r="B18" i="21" s="1"/>
  <c r="B19" i="19"/>
  <c r="B20" i="19"/>
  <c r="B21" i="19"/>
  <c r="B24" i="19"/>
  <c r="B24" i="21" s="1"/>
  <c r="B27" i="19"/>
  <c r="B34" i="19"/>
  <c r="B15" i="20"/>
  <c r="B17" i="20"/>
  <c r="B19" i="20"/>
  <c r="B20" i="20"/>
  <c r="B23" i="20"/>
  <c r="B26" i="20"/>
  <c r="B28" i="20"/>
  <c r="B31" i="20"/>
  <c r="B10" i="22"/>
  <c r="B11" i="22"/>
  <c r="B20" i="22"/>
  <c r="B31" i="22"/>
  <c r="B9" i="23"/>
  <c r="B15" i="23"/>
  <c r="B15" i="24" s="1"/>
  <c r="B16" i="23"/>
  <c r="B20" i="23"/>
  <c r="B29" i="23"/>
  <c r="B32" i="23"/>
  <c r="B33" i="23"/>
  <c r="B34" i="23"/>
  <c r="B34" i="24" s="1"/>
  <c r="B37" i="23"/>
  <c r="B10" i="25"/>
  <c r="B10" i="27" s="1"/>
  <c r="B12" i="25"/>
  <c r="B20" i="25"/>
  <c r="B25" i="25"/>
  <c r="B25" i="27" s="1"/>
  <c r="B28" i="25"/>
  <c r="B35" i="25"/>
  <c r="B13" i="26"/>
  <c r="B17" i="26"/>
  <c r="B21" i="26"/>
  <c r="B21" i="27" s="1"/>
  <c r="B24" i="26"/>
  <c r="B28" i="26"/>
  <c r="B30" i="26"/>
  <c r="B30" i="27" s="1"/>
  <c r="B31" i="26"/>
  <c r="B34" i="26"/>
  <c r="B35" i="26"/>
  <c r="B35" i="27" s="1"/>
  <c r="B37" i="26"/>
  <c r="B23" i="28"/>
  <c r="B23" i="30" s="1"/>
  <c r="B25" i="28"/>
  <c r="B31" i="29"/>
  <c r="B11" i="31"/>
  <c r="B26" i="31"/>
  <c r="B35" i="31"/>
  <c r="B23" i="32"/>
  <c r="B25" i="32"/>
  <c r="B25" i="33" s="1"/>
  <c r="B26" i="32"/>
  <c r="B26" i="33" s="1"/>
  <c r="B27" i="32"/>
  <c r="J22" i="42"/>
  <c r="J34" i="42"/>
  <c r="B34" i="112"/>
  <c r="I6" i="112"/>
  <c r="B16" i="111"/>
  <c r="F6" i="111"/>
  <c r="C6" i="111"/>
  <c r="I6" i="111"/>
  <c r="F6" i="110"/>
  <c r="B37" i="42"/>
  <c r="D9" i="39"/>
  <c r="J12" i="39"/>
  <c r="D15" i="39"/>
  <c r="J15" i="39"/>
  <c r="D16" i="39"/>
  <c r="D17" i="39"/>
  <c r="D18" i="39"/>
  <c r="D20" i="39"/>
  <c r="J24" i="39"/>
  <c r="D25" i="39"/>
  <c r="D26" i="39"/>
  <c r="D31" i="39"/>
  <c r="D32" i="39"/>
  <c r="G8" i="17"/>
  <c r="K18" i="21"/>
  <c r="E21" i="21"/>
  <c r="E24" i="21"/>
  <c r="K25" i="21"/>
  <c r="K30" i="21"/>
  <c r="K33" i="21"/>
  <c r="E34" i="21"/>
  <c r="K10" i="24"/>
  <c r="K11" i="24"/>
  <c r="K12" i="24"/>
  <c r="K17" i="24"/>
  <c r="K21" i="24"/>
  <c r="E22" i="24"/>
  <c r="K22" i="24"/>
  <c r="K26" i="24"/>
  <c r="K29" i="24"/>
  <c r="E31" i="24"/>
  <c r="K35" i="24"/>
  <c r="E10" i="27"/>
  <c r="K10" i="27"/>
  <c r="K17" i="27"/>
  <c r="E20" i="27"/>
  <c r="K24" i="27"/>
  <c r="K26" i="27"/>
  <c r="K32" i="27"/>
  <c r="E33" i="27"/>
  <c r="E11" i="30"/>
  <c r="K12" i="30"/>
  <c r="E14" i="30"/>
  <c r="K14" i="30"/>
  <c r="K15" i="30"/>
  <c r="K20" i="30"/>
  <c r="E26" i="30"/>
  <c r="E30" i="30"/>
  <c r="K21" i="33"/>
  <c r="E24" i="33"/>
  <c r="K31" i="33"/>
  <c r="K32" i="33"/>
  <c r="B12" i="35"/>
  <c r="K23" i="36"/>
  <c r="K31" i="36"/>
  <c r="B32" i="35"/>
  <c r="B34" i="35"/>
  <c r="F8" i="42"/>
  <c r="B33" i="27"/>
  <c r="E8" i="30"/>
  <c r="B10" i="42"/>
  <c r="E20" i="21"/>
  <c r="K8" i="16"/>
  <c r="F16" i="18"/>
  <c r="I37" i="42"/>
  <c r="E8" i="24"/>
  <c r="B36" i="16"/>
  <c r="B35" i="24"/>
  <c r="B9" i="26"/>
  <c r="B37" i="25"/>
  <c r="B37" i="27" s="1"/>
  <c r="B15" i="16"/>
  <c r="E28" i="27"/>
  <c r="B31" i="23"/>
  <c r="M13" i="18"/>
  <c r="H8" i="17"/>
  <c r="H8" i="18" s="1"/>
  <c r="B10" i="24"/>
  <c r="B20" i="16"/>
  <c r="B19" i="31"/>
  <c r="B19" i="33" s="1"/>
  <c r="D15" i="18"/>
  <c r="J15" i="18"/>
  <c r="D16" i="18"/>
  <c r="D19" i="18"/>
  <c r="J22" i="18"/>
  <c r="D23" i="18"/>
  <c r="D28" i="18"/>
  <c r="C32" i="18"/>
  <c r="I35" i="18"/>
  <c r="C36" i="18"/>
  <c r="I36" i="18"/>
  <c r="C37" i="18"/>
  <c r="H11" i="39"/>
  <c r="H12" i="39"/>
  <c r="H13" i="39"/>
  <c r="H15" i="39"/>
  <c r="N15" i="39"/>
  <c r="H16" i="39"/>
  <c r="E27" i="42"/>
  <c r="K27" i="42"/>
  <c r="K33" i="42"/>
  <c r="J8" i="36"/>
  <c r="E23" i="21"/>
  <c r="B17" i="22"/>
  <c r="B17" i="24" s="1"/>
  <c r="B10" i="16"/>
  <c r="E36" i="18"/>
  <c r="D8" i="33"/>
  <c r="B11" i="39"/>
  <c r="K8" i="22"/>
  <c r="K8" i="24" s="1"/>
  <c r="B24" i="32"/>
  <c r="B24" i="33" s="1"/>
  <c r="J21" i="21"/>
  <c r="J26" i="21"/>
  <c r="D30" i="21"/>
  <c r="J31" i="21"/>
  <c r="D33" i="21"/>
  <c r="B37" i="16"/>
  <c r="B10" i="17"/>
  <c r="B10" i="18" s="1"/>
  <c r="H12" i="18"/>
  <c r="B14" i="17"/>
  <c r="B15" i="17"/>
  <c r="B15" i="18" s="1"/>
  <c r="H17" i="18"/>
  <c r="B18" i="17"/>
  <c r="B19" i="17"/>
  <c r="H20" i="18"/>
  <c r="B21" i="17"/>
  <c r="H22" i="18"/>
  <c r="B23" i="17"/>
  <c r="B24" i="17"/>
  <c r="B25" i="17"/>
  <c r="B27" i="17"/>
  <c r="M8" i="17"/>
  <c r="B31" i="17"/>
  <c r="B31" i="18" s="1"/>
  <c r="B32" i="17"/>
  <c r="B33" i="17"/>
  <c r="M33" i="18"/>
  <c r="G34" i="18"/>
  <c r="B35" i="17"/>
  <c r="B14" i="30"/>
  <c r="B19" i="39"/>
  <c r="J8" i="27"/>
  <c r="B13" i="16"/>
  <c r="L8" i="17"/>
  <c r="L18" i="18"/>
  <c r="F19" i="18"/>
  <c r="L27" i="18"/>
  <c r="E30" i="18"/>
  <c r="K30" i="18"/>
  <c r="E31" i="18"/>
  <c r="E32" i="18"/>
  <c r="K32" i="18"/>
  <c r="E33" i="18"/>
  <c r="E34" i="18"/>
  <c r="E33" i="21"/>
  <c r="B37" i="17"/>
  <c r="B9" i="19"/>
  <c r="B9" i="21" s="1"/>
  <c r="B28" i="19"/>
  <c r="B32" i="19"/>
  <c r="B10" i="20"/>
  <c r="B11" i="20"/>
  <c r="F12" i="21"/>
  <c r="B14" i="20"/>
  <c r="B16" i="20"/>
  <c r="L16" i="21"/>
  <c r="F19" i="21"/>
  <c r="F20" i="21"/>
  <c r="B21" i="20"/>
  <c r="B21" i="21" s="1"/>
  <c r="L21" i="21"/>
  <c r="L23" i="21"/>
  <c r="L24" i="21"/>
  <c r="B25" i="20"/>
  <c r="L25" i="21"/>
  <c r="F27" i="21"/>
  <c r="B29" i="20"/>
  <c r="B30" i="20"/>
  <c r="F31" i="21"/>
  <c r="L33" i="21"/>
  <c r="F34" i="21"/>
  <c r="B35" i="20"/>
  <c r="B36" i="20"/>
  <c r="L36" i="21"/>
  <c r="F37" i="21"/>
  <c r="L37" i="21"/>
  <c r="B16" i="22"/>
  <c r="B21" i="22"/>
  <c r="B21" i="24" s="1"/>
  <c r="B23" i="22"/>
  <c r="B23" i="24" s="1"/>
  <c r="B24" i="22"/>
  <c r="L9" i="24"/>
  <c r="F10" i="24"/>
  <c r="F11" i="24"/>
  <c r="L11" i="24"/>
  <c r="F12" i="24"/>
  <c r="B14" i="23"/>
  <c r="B18" i="23"/>
  <c r="L19" i="24"/>
  <c r="F20" i="24"/>
  <c r="F21" i="24"/>
  <c r="F25" i="24"/>
  <c r="B26" i="23"/>
  <c r="F27" i="24"/>
  <c r="L28" i="24"/>
  <c r="F29" i="24"/>
  <c r="L29" i="24"/>
  <c r="F31" i="24"/>
  <c r="L33" i="24"/>
  <c r="F34" i="24"/>
  <c r="L36" i="24"/>
  <c r="F37" i="24"/>
  <c r="B9" i="25"/>
  <c r="B13" i="25"/>
  <c r="B13" i="27" s="1"/>
  <c r="B24" i="25"/>
  <c r="B31" i="25"/>
  <c r="L9" i="27"/>
  <c r="L10" i="27"/>
  <c r="F11" i="27"/>
  <c r="L11" i="27"/>
  <c r="L19" i="27"/>
  <c r="F20" i="27"/>
  <c r="F23" i="27"/>
  <c r="F24" i="27"/>
  <c r="B26" i="26"/>
  <c r="B26" i="27" s="1"/>
  <c r="L29" i="27"/>
  <c r="L30" i="27"/>
  <c r="B32" i="26"/>
  <c r="B32" i="27" s="1"/>
  <c r="F35" i="27"/>
  <c r="L35" i="27"/>
  <c r="F36" i="27"/>
  <c r="B22" i="28"/>
  <c r="F10" i="30"/>
  <c r="B11" i="29"/>
  <c r="F12" i="30"/>
  <c r="L13" i="30"/>
  <c r="B26" i="29"/>
  <c r="L32" i="30"/>
  <c r="F18" i="33"/>
  <c r="F19" i="33"/>
  <c r="L27" i="33"/>
  <c r="F29" i="33"/>
  <c r="L31" i="33"/>
  <c r="B17" i="16"/>
  <c r="B17" i="18" s="1"/>
  <c r="J8" i="16"/>
  <c r="B21" i="16"/>
  <c r="B24" i="16"/>
  <c r="B25" i="16"/>
  <c r="B25" i="18" s="1"/>
  <c r="B26" i="16"/>
  <c r="B27" i="16"/>
  <c r="B29" i="16"/>
  <c r="B30" i="16"/>
  <c r="B30" i="18" s="1"/>
  <c r="L13" i="18"/>
  <c r="G9" i="18"/>
  <c r="G10" i="18"/>
  <c r="M10" i="18"/>
  <c r="G11" i="18"/>
  <c r="B12" i="16"/>
  <c r="M12" i="18"/>
  <c r="K14" i="18"/>
  <c r="J34" i="18"/>
  <c r="D35" i="18"/>
  <c r="D36" i="18"/>
  <c r="J37" i="18"/>
  <c r="J11" i="21"/>
  <c r="J13" i="21"/>
  <c r="D14" i="21"/>
  <c r="D17" i="21"/>
  <c r="J19" i="21"/>
  <c r="J16" i="39"/>
  <c r="M8" i="19"/>
  <c r="G8" i="16"/>
  <c r="G12" i="18"/>
  <c r="B22" i="19"/>
  <c r="E8" i="16"/>
  <c r="H18" i="18"/>
  <c r="B27" i="20"/>
  <c r="D27" i="18"/>
  <c r="B23" i="19"/>
  <c r="B23" i="21" s="1"/>
  <c r="F21" i="21"/>
  <c r="F9" i="21"/>
  <c r="N13" i="18"/>
  <c r="B12" i="17"/>
  <c r="G9" i="21"/>
  <c r="B31" i="39"/>
  <c r="B29" i="19"/>
  <c r="B29" i="21" s="1"/>
  <c r="F16" i="24"/>
  <c r="H21" i="18"/>
  <c r="B22" i="22"/>
  <c r="B32" i="22"/>
  <c r="D21" i="18"/>
  <c r="G28" i="21"/>
  <c r="H14" i="18"/>
  <c r="H15" i="18"/>
  <c r="N15" i="18"/>
  <c r="B13" i="32"/>
  <c r="B14" i="32"/>
  <c r="B23" i="33"/>
  <c r="B20" i="17"/>
  <c r="B20" i="18" s="1"/>
  <c r="B34" i="20"/>
  <c r="H9" i="18"/>
  <c r="F26" i="30"/>
  <c r="H16" i="18"/>
  <c r="H19" i="18"/>
  <c r="N21" i="18"/>
  <c r="N22" i="18"/>
  <c r="N24" i="18"/>
  <c r="H26" i="18"/>
  <c r="B22" i="20"/>
  <c r="B26" i="22"/>
  <c r="B18" i="26"/>
  <c r="B18" i="27" s="1"/>
  <c r="B27" i="26"/>
  <c r="B27" i="27" s="1"/>
  <c r="B37" i="28"/>
  <c r="B21" i="29"/>
  <c r="B21" i="30" s="1"/>
  <c r="B30" i="29"/>
  <c r="B30" i="30" s="1"/>
  <c r="B9" i="17"/>
  <c r="B11" i="16"/>
  <c r="B11" i="18" s="1"/>
  <c r="B29" i="25"/>
  <c r="B29" i="27" s="1"/>
  <c r="L10" i="18"/>
  <c r="F11" i="18"/>
  <c r="L11" i="18"/>
  <c r="F12" i="18"/>
  <c r="F30" i="21"/>
  <c r="L30" i="21"/>
  <c r="L31" i="21"/>
  <c r="L32" i="21"/>
  <c r="B19" i="42"/>
  <c r="B28" i="36"/>
  <c r="B12" i="39"/>
  <c r="B13" i="17"/>
  <c r="B12" i="23"/>
  <c r="B12" i="24" s="1"/>
  <c r="B11" i="19"/>
  <c r="N9" i="18"/>
  <c r="N12" i="18"/>
  <c r="F14" i="18"/>
  <c r="F29" i="21"/>
  <c r="C23" i="18"/>
  <c r="J13" i="39"/>
  <c r="J19" i="39"/>
  <c r="D22" i="39"/>
  <c r="D30" i="39"/>
  <c r="J33" i="39"/>
  <c r="D34" i="39"/>
  <c r="D36" i="39"/>
  <c r="J10" i="18"/>
  <c r="D22" i="18"/>
  <c r="J24" i="18"/>
  <c r="I32" i="18"/>
  <c r="C33" i="18"/>
  <c r="C34" i="18"/>
  <c r="F34" i="18"/>
  <c r="K34" i="18"/>
  <c r="E35" i="18"/>
  <c r="K36" i="18"/>
  <c r="K8" i="17"/>
  <c r="N26" i="33"/>
  <c r="H32" i="33"/>
  <c r="N33" i="33"/>
  <c r="H25" i="36"/>
  <c r="H28" i="36"/>
  <c r="H30" i="36"/>
  <c r="N30" i="36"/>
  <c r="F37" i="39"/>
  <c r="B17" i="27"/>
  <c r="J33" i="21"/>
  <c r="D35" i="21"/>
  <c r="D13" i="24"/>
  <c r="J18" i="24"/>
  <c r="D26" i="24"/>
  <c r="B15" i="28"/>
  <c r="I12" i="33"/>
  <c r="C28" i="33"/>
  <c r="I28" i="33"/>
  <c r="C31" i="33"/>
  <c r="I33" i="33"/>
  <c r="C22" i="36"/>
  <c r="I24" i="36"/>
  <c r="C26" i="36"/>
  <c r="I27" i="36"/>
  <c r="B30" i="35"/>
  <c r="B33" i="19"/>
  <c r="K9" i="21"/>
  <c r="K11" i="21"/>
  <c r="E12" i="21"/>
  <c r="E14" i="21"/>
  <c r="K14" i="21"/>
  <c r="E15" i="21"/>
  <c r="E18" i="21"/>
  <c r="E27" i="21"/>
  <c r="K29" i="21"/>
  <c r="E30" i="21"/>
  <c r="K32" i="21"/>
  <c r="K13" i="24"/>
  <c r="K37" i="24"/>
  <c r="AD10" i="56"/>
  <c r="AD26" i="56"/>
  <c r="AD28" i="56"/>
  <c r="AD30" i="56"/>
  <c r="BT30" i="56"/>
  <c r="DU6" i="56"/>
  <c r="DJ12" i="56"/>
  <c r="DJ15" i="56"/>
  <c r="DJ19" i="56"/>
  <c r="DJ21" i="56"/>
  <c r="DJ22" i="56"/>
  <c r="DJ24" i="56"/>
  <c r="DJ25" i="56"/>
  <c r="DJ26" i="56"/>
  <c r="DJ27" i="56"/>
  <c r="DJ29" i="56"/>
  <c r="P6" i="56"/>
  <c r="BT12" i="56"/>
  <c r="AK6" i="56"/>
  <c r="AD8" i="56"/>
  <c r="AD16" i="56"/>
  <c r="AD20" i="56"/>
  <c r="AD32" i="56"/>
  <c r="DV6" i="56"/>
  <c r="B6" i="56"/>
  <c r="CV6" i="56"/>
  <c r="DL6" i="56"/>
  <c r="BT10" i="56"/>
  <c r="BT11" i="56"/>
  <c r="BT14" i="56"/>
  <c r="BT16" i="56"/>
  <c r="BT17" i="56"/>
  <c r="BT20" i="56"/>
  <c r="BT22" i="56"/>
  <c r="BT23" i="56"/>
  <c r="BT25" i="56"/>
  <c r="BT28" i="56"/>
  <c r="BX6" i="56"/>
  <c r="DM6" i="56"/>
  <c r="DS6" i="56"/>
  <c r="DJ11" i="56"/>
  <c r="DJ35" i="56"/>
  <c r="AR6" i="56"/>
  <c r="BY6" i="56"/>
  <c r="CE6" i="56"/>
  <c r="CH6" i="56"/>
  <c r="D8" i="54"/>
  <c r="G8" i="54"/>
  <c r="G8" i="53"/>
  <c r="I8" i="42"/>
  <c r="C8" i="21"/>
  <c r="B30" i="33"/>
  <c r="B35" i="19"/>
  <c r="D33" i="24"/>
  <c r="B33" i="22"/>
  <c r="D10" i="24"/>
  <c r="B11" i="23"/>
  <c r="J22" i="24"/>
  <c r="J24" i="24"/>
  <c r="D25" i="24"/>
  <c r="J35" i="24"/>
  <c r="J36" i="24"/>
  <c r="J37" i="24"/>
  <c r="D10" i="27"/>
  <c r="J14" i="27"/>
  <c r="J23" i="27"/>
  <c r="J29" i="27"/>
  <c r="J35" i="27"/>
  <c r="J37" i="27"/>
  <c r="D20" i="30"/>
  <c r="B20" i="28"/>
  <c r="B20" i="30" s="1"/>
  <c r="D13" i="30"/>
  <c r="J13" i="30"/>
  <c r="D14" i="30"/>
  <c r="D15" i="30"/>
  <c r="B16" i="29"/>
  <c r="B16" i="30" s="1"/>
  <c r="D16" i="30"/>
  <c r="D17" i="30"/>
  <c r="D22" i="30"/>
  <c r="J22" i="30"/>
  <c r="J23" i="30"/>
  <c r="J24" i="30"/>
  <c r="D25" i="30"/>
  <c r="B25" i="29"/>
  <c r="K34" i="21"/>
  <c r="E10" i="24"/>
  <c r="E11" i="24"/>
  <c r="E13" i="24"/>
  <c r="E14" i="24"/>
  <c r="K19" i="24"/>
  <c r="E20" i="24"/>
  <c r="K23" i="24"/>
  <c r="K24" i="24"/>
  <c r="E26" i="24"/>
  <c r="E28" i="24"/>
  <c r="E30" i="24"/>
  <c r="K32" i="24"/>
  <c r="E34" i="24"/>
  <c r="E36" i="24"/>
  <c r="E37" i="24"/>
  <c r="E9" i="27"/>
  <c r="K9" i="27"/>
  <c r="K11" i="27"/>
  <c r="E12" i="27"/>
  <c r="K12" i="27"/>
  <c r="E13" i="27"/>
  <c r="E14" i="27"/>
  <c r="K15" i="27"/>
  <c r="E16" i="27"/>
  <c r="K16" i="27"/>
  <c r="E18" i="27"/>
  <c r="E23" i="27"/>
  <c r="K23" i="27"/>
  <c r="E25" i="27"/>
  <c r="E27" i="27"/>
  <c r="E29" i="27"/>
  <c r="E30" i="27"/>
  <c r="E32" i="27"/>
  <c r="K35" i="27"/>
  <c r="K36" i="27"/>
  <c r="E9" i="30"/>
  <c r="K9" i="30"/>
  <c r="K10" i="30"/>
  <c r="E13" i="30"/>
  <c r="K13" i="30"/>
  <c r="E17" i="30"/>
  <c r="K17" i="30"/>
  <c r="E18" i="30"/>
  <c r="E22" i="30"/>
  <c r="E23" i="30"/>
  <c r="E25" i="30"/>
  <c r="K27" i="30"/>
  <c r="E32" i="30"/>
  <c r="B16" i="42"/>
  <c r="I8" i="21"/>
  <c r="J8" i="21"/>
  <c r="F8" i="33"/>
  <c r="I37" i="18"/>
  <c r="H29" i="18"/>
  <c r="J16" i="21"/>
  <c r="J17" i="21"/>
  <c r="J18" i="21"/>
  <c r="D19" i="21"/>
  <c r="B10" i="29"/>
  <c r="B10" i="30" s="1"/>
  <c r="B12" i="29"/>
  <c r="B15" i="29"/>
  <c r="B17" i="29"/>
  <c r="B17" i="30" s="1"/>
  <c r="J11" i="39"/>
  <c r="J16" i="18"/>
  <c r="D18" i="18"/>
  <c r="J18" i="18"/>
  <c r="J19" i="18"/>
  <c r="J20" i="18"/>
  <c r="J23" i="18"/>
  <c r="J25" i="18"/>
  <c r="J26" i="18"/>
  <c r="C30" i="18"/>
  <c r="E9" i="21"/>
  <c r="E10" i="21"/>
  <c r="K10" i="21"/>
  <c r="K12" i="21"/>
  <c r="K13" i="21"/>
  <c r="K15" i="21"/>
  <c r="E16" i="21"/>
  <c r="K16" i="21"/>
  <c r="E17" i="21"/>
  <c r="K17" i="21"/>
  <c r="E19" i="21"/>
  <c r="K20" i="21"/>
  <c r="K21" i="21"/>
  <c r="E22" i="21"/>
  <c r="D14" i="39"/>
  <c r="N10" i="42"/>
  <c r="H16" i="42"/>
  <c r="N16" i="42"/>
  <c r="E25" i="42"/>
  <c r="K25" i="18"/>
  <c r="E28" i="18"/>
  <c r="F13" i="21"/>
  <c r="F14" i="21"/>
  <c r="F23" i="21"/>
  <c r="F25" i="21"/>
  <c r="F26" i="21"/>
  <c r="F28" i="21"/>
  <c r="L28" i="21"/>
  <c r="H18" i="33"/>
  <c r="N18" i="33"/>
  <c r="H22" i="33"/>
  <c r="H23" i="33"/>
  <c r="H24" i="33"/>
  <c r="H27" i="33"/>
  <c r="H29" i="33"/>
  <c r="F26" i="42"/>
  <c r="L26" i="42"/>
  <c r="E37" i="42"/>
  <c r="D9" i="18"/>
  <c r="J9" i="18"/>
  <c r="D11" i="18"/>
  <c r="D31" i="18"/>
  <c r="J31" i="18"/>
  <c r="J32" i="21"/>
  <c r="B24" i="23"/>
  <c r="B28" i="23"/>
  <c r="I26" i="33"/>
  <c r="C27" i="33"/>
  <c r="H31" i="33"/>
  <c r="N31" i="33"/>
  <c r="D21" i="39"/>
  <c r="D33" i="39"/>
  <c r="J12" i="42"/>
  <c r="G27" i="42"/>
  <c r="L32" i="42"/>
  <c r="E13" i="42"/>
  <c r="H22" i="42"/>
  <c r="B10" i="37"/>
  <c r="B10" i="39" s="1"/>
  <c r="B14" i="37"/>
  <c r="B14" i="39" s="1"/>
  <c r="B32" i="37"/>
  <c r="B32" i="39" s="1"/>
  <c r="L35" i="39"/>
  <c r="L36" i="39"/>
  <c r="F14" i="42"/>
  <c r="L14" i="42"/>
  <c r="H34" i="42"/>
  <c r="N34" i="42"/>
  <c r="B11" i="26"/>
  <c r="B11" i="27" s="1"/>
  <c r="E11" i="39"/>
  <c r="E12" i="39"/>
  <c r="K12" i="39"/>
  <c r="B13" i="38"/>
  <c r="B13" i="39" s="1"/>
  <c r="E14" i="39"/>
  <c r="E17" i="39"/>
  <c r="E18" i="39"/>
  <c r="E20" i="39"/>
  <c r="E22" i="39"/>
  <c r="K22" i="39"/>
  <c r="E27" i="39"/>
  <c r="E28" i="39"/>
  <c r="E29" i="39"/>
  <c r="E32" i="39"/>
  <c r="B26" i="28"/>
  <c r="B31" i="28"/>
  <c r="C9" i="24"/>
  <c r="C13" i="24"/>
  <c r="I13" i="24"/>
  <c r="B26" i="39"/>
  <c r="M31" i="21"/>
  <c r="G8" i="20"/>
  <c r="G8" i="21" s="1"/>
  <c r="M32" i="21"/>
  <c r="G33" i="21"/>
  <c r="M34" i="21"/>
  <c r="M9" i="27"/>
  <c r="B23" i="35"/>
  <c r="K24" i="36"/>
  <c r="E25" i="36"/>
  <c r="E26" i="36"/>
  <c r="K26" i="36"/>
  <c r="N15" i="21"/>
  <c r="H19" i="21"/>
  <c r="H23" i="21"/>
  <c r="B34" i="31"/>
  <c r="B10" i="32"/>
  <c r="B11" i="32"/>
  <c r="G18" i="33"/>
  <c r="M18" i="33"/>
  <c r="M22" i="33"/>
  <c r="G29" i="33"/>
  <c r="M29" i="33"/>
  <c r="M31" i="33"/>
  <c r="G32" i="33"/>
  <c r="K13" i="18"/>
  <c r="J30" i="21"/>
  <c r="I16" i="24"/>
  <c r="C20" i="24"/>
  <c r="I23" i="24"/>
  <c r="I25" i="24"/>
  <c r="I27" i="24"/>
  <c r="C30" i="24"/>
  <c r="C31" i="24"/>
  <c r="J9" i="27"/>
  <c r="D13" i="27"/>
  <c r="J15" i="27"/>
  <c r="D16" i="27"/>
  <c r="J17" i="27"/>
  <c r="D19" i="27"/>
  <c r="J19" i="27"/>
  <c r="D22" i="27"/>
  <c r="J24" i="27"/>
  <c r="D27" i="27"/>
  <c r="D28" i="27"/>
  <c r="D31" i="27"/>
  <c r="D34" i="27"/>
  <c r="J34" i="27"/>
  <c r="C18" i="18"/>
  <c r="C20" i="18"/>
  <c r="C22" i="18"/>
  <c r="C24" i="18"/>
  <c r="I24" i="18"/>
  <c r="H30" i="18"/>
  <c r="C31" i="36"/>
  <c r="K32" i="39"/>
  <c r="E33" i="39"/>
  <c r="K33" i="39"/>
  <c r="E34" i="39"/>
  <c r="K34" i="39"/>
  <c r="E36" i="39"/>
  <c r="L9" i="30"/>
  <c r="L10" i="30"/>
  <c r="F18" i="30"/>
  <c r="F19" i="30"/>
  <c r="D27" i="36"/>
  <c r="J27" i="36"/>
  <c r="D28" i="36"/>
  <c r="C16" i="15"/>
  <c r="F6" i="14"/>
  <c r="H27" i="21"/>
  <c r="J21" i="27"/>
  <c r="N8" i="21"/>
  <c r="B25" i="39"/>
  <c r="C12" i="30"/>
  <c r="B12" i="28"/>
  <c r="M33" i="33"/>
  <c r="H8" i="21"/>
  <c r="I20" i="24"/>
  <c r="C21" i="24"/>
  <c r="I21" i="24"/>
  <c r="C35" i="24"/>
  <c r="I35" i="24"/>
  <c r="C36" i="24"/>
  <c r="I36" i="24"/>
  <c r="J36" i="27"/>
  <c r="D37" i="27"/>
  <c r="D29" i="33"/>
  <c r="B29" i="31"/>
  <c r="B29" i="33" s="1"/>
  <c r="B31" i="31"/>
  <c r="B31" i="33" s="1"/>
  <c r="B14" i="42"/>
  <c r="I8" i="33"/>
  <c r="K8" i="33"/>
  <c r="F21" i="30"/>
  <c r="F22" i="30"/>
  <c r="B22" i="29"/>
  <c r="F23" i="30"/>
  <c r="F24" i="30"/>
  <c r="L29" i="30"/>
  <c r="B18" i="33"/>
  <c r="G19" i="30"/>
  <c r="G8" i="28"/>
  <c r="G8" i="30" s="1"/>
  <c r="B30" i="34"/>
  <c r="B14" i="16"/>
  <c r="I19" i="18"/>
  <c r="I20" i="18"/>
  <c r="C21" i="18"/>
  <c r="C28" i="24"/>
  <c r="J16" i="27"/>
  <c r="D17" i="27"/>
  <c r="G10" i="27"/>
  <c r="M10" i="27"/>
  <c r="M11" i="27"/>
  <c r="M13" i="27"/>
  <c r="M17" i="27"/>
  <c r="M18" i="27"/>
  <c r="G19" i="27"/>
  <c r="M19" i="27"/>
  <c r="G20" i="27"/>
  <c r="M23" i="27"/>
  <c r="G25" i="27"/>
  <c r="G26" i="27"/>
  <c r="G27" i="27"/>
  <c r="M29" i="27"/>
  <c r="G32" i="27"/>
  <c r="G34" i="27"/>
  <c r="M34" i="27"/>
  <c r="G35" i="27"/>
  <c r="M35" i="27"/>
  <c r="M36" i="27"/>
  <c r="B9" i="28"/>
  <c r="L11" i="30"/>
  <c r="L14" i="30"/>
  <c r="F15" i="30"/>
  <c r="L15" i="30"/>
  <c r="L16" i="30"/>
  <c r="C29" i="30"/>
  <c r="I29" i="30"/>
  <c r="B31" i="34"/>
  <c r="H19" i="36"/>
  <c r="H26" i="36"/>
  <c r="G29" i="36"/>
  <c r="B27" i="35"/>
  <c r="B27" i="36" s="1"/>
  <c r="B31" i="35"/>
  <c r="B16" i="37"/>
  <c r="B16" i="39" s="1"/>
  <c r="I23" i="18"/>
  <c r="H16" i="21"/>
  <c r="G34" i="21"/>
  <c r="F11" i="21"/>
  <c r="I18" i="24"/>
  <c r="G10" i="24"/>
  <c r="G11" i="24"/>
  <c r="M11" i="24"/>
  <c r="M13" i="24"/>
  <c r="M14" i="24"/>
  <c r="G22" i="24"/>
  <c r="M23" i="24"/>
  <c r="G24" i="24"/>
  <c r="G26" i="24"/>
  <c r="G28" i="24"/>
  <c r="B30" i="23"/>
  <c r="B30" i="24" s="1"/>
  <c r="M30" i="24"/>
  <c r="M31" i="24"/>
  <c r="G32" i="24"/>
  <c r="G33" i="24"/>
  <c r="M36" i="24"/>
  <c r="J18" i="27"/>
  <c r="D32" i="27"/>
  <c r="J32" i="27"/>
  <c r="B33" i="28"/>
  <c r="B35" i="28"/>
  <c r="B36" i="28"/>
  <c r="B9" i="29"/>
  <c r="J16" i="30"/>
  <c r="J17" i="30"/>
  <c r="D19" i="30"/>
  <c r="J21" i="30"/>
  <c r="D27" i="30"/>
  <c r="E22" i="36"/>
  <c r="I30" i="36"/>
  <c r="I32" i="36"/>
  <c r="I33" i="36"/>
  <c r="N35" i="18"/>
  <c r="N37" i="18"/>
  <c r="M31" i="18"/>
  <c r="G32" i="18"/>
  <c r="B18" i="22"/>
  <c r="B36" i="22"/>
  <c r="B36" i="24" s="1"/>
  <c r="E24" i="36"/>
  <c r="G13" i="18"/>
  <c r="H31" i="18"/>
  <c r="I31" i="18"/>
  <c r="I34" i="18"/>
  <c r="H10" i="21"/>
  <c r="C17" i="21"/>
  <c r="I17" i="21"/>
  <c r="D24" i="27"/>
  <c r="D25" i="27"/>
  <c r="E11" i="27"/>
  <c r="K22" i="27"/>
  <c r="K27" i="27"/>
  <c r="K31" i="27"/>
  <c r="L25" i="36"/>
  <c r="C10" i="39"/>
  <c r="E10" i="18"/>
  <c r="E12" i="18"/>
  <c r="H13" i="18"/>
  <c r="E14" i="18"/>
  <c r="K15" i="18"/>
  <c r="K23" i="18"/>
  <c r="H11" i="21"/>
  <c r="N11" i="21"/>
  <c r="N12" i="21"/>
  <c r="H30" i="21"/>
  <c r="J15" i="21"/>
  <c r="D21" i="21"/>
  <c r="J27" i="21"/>
  <c r="I32" i="21"/>
  <c r="C33" i="21"/>
  <c r="I33" i="21"/>
  <c r="C34" i="21"/>
  <c r="C35" i="21"/>
  <c r="I35" i="21"/>
  <c r="I10" i="24"/>
  <c r="I11" i="24"/>
  <c r="J10" i="27"/>
  <c r="J11" i="27"/>
  <c r="J30" i="27"/>
  <c r="I24" i="33"/>
  <c r="C25" i="33"/>
  <c r="K33" i="36"/>
  <c r="K9" i="39"/>
  <c r="E10" i="39"/>
  <c r="K10" i="39"/>
  <c r="C18" i="8"/>
  <c r="C8" i="8"/>
  <c r="I8" i="16"/>
  <c r="I8" i="18" s="1"/>
  <c r="D25" i="21"/>
  <c r="J8" i="28"/>
  <c r="J8" i="30" s="1"/>
  <c r="H8" i="34"/>
  <c r="H8" i="36" s="1"/>
  <c r="B29" i="30"/>
  <c r="B20" i="42"/>
  <c r="B17" i="39"/>
  <c r="L8" i="39"/>
  <c r="B18" i="42"/>
  <c r="G8" i="33"/>
  <c r="B27" i="42"/>
  <c r="B21" i="39"/>
  <c r="K8" i="27"/>
  <c r="B23" i="42"/>
  <c r="B27" i="33"/>
  <c r="B18" i="16"/>
  <c r="B18" i="18" s="1"/>
  <c r="C8" i="33"/>
  <c r="B16" i="19"/>
  <c r="B20" i="39"/>
  <c r="B11" i="28"/>
  <c r="B11" i="30" s="1"/>
  <c r="G20" i="24"/>
  <c r="B22" i="23"/>
  <c r="E8" i="31"/>
  <c r="E8" i="33" s="1"/>
  <c r="L8" i="30"/>
  <c r="J8" i="18"/>
  <c r="B33" i="39"/>
  <c r="B30" i="42"/>
  <c r="B8" i="41"/>
  <c r="I8" i="30"/>
  <c r="B37" i="39"/>
  <c r="I22" i="18"/>
  <c r="M32" i="18"/>
  <c r="G33" i="18"/>
  <c r="L10" i="21"/>
  <c r="L12" i="21"/>
  <c r="L13" i="21"/>
  <c r="H8" i="22"/>
  <c r="H8" i="24" s="1"/>
  <c r="G29" i="24"/>
  <c r="M8" i="22"/>
  <c r="M8" i="24" s="1"/>
  <c r="L20" i="30"/>
  <c r="L22" i="30"/>
  <c r="F27" i="30"/>
  <c r="D8" i="18"/>
  <c r="B14" i="27"/>
  <c r="F8" i="39"/>
  <c r="H8" i="42"/>
  <c r="B12" i="27"/>
  <c r="L8" i="42"/>
  <c r="J14" i="21"/>
  <c r="I16" i="21"/>
  <c r="K21" i="27"/>
  <c r="D18" i="30"/>
  <c r="G25" i="33"/>
  <c r="M25" i="33"/>
  <c r="B23" i="18"/>
  <c r="B21" i="33"/>
  <c r="B17" i="42"/>
  <c r="C8" i="27"/>
  <c r="B12" i="42"/>
  <c r="K16" i="18"/>
  <c r="K19" i="18"/>
  <c r="B22" i="17"/>
  <c r="B22" i="18" s="1"/>
  <c r="E25" i="18"/>
  <c r="N22" i="21"/>
  <c r="H29" i="21"/>
  <c r="N29" i="21"/>
  <c r="M33" i="21"/>
  <c r="G35" i="21"/>
  <c r="G23" i="24"/>
  <c r="I30" i="24"/>
  <c r="F33" i="36"/>
  <c r="L19" i="36"/>
  <c r="G28" i="33"/>
  <c r="B32" i="31"/>
  <c r="B32" i="33" s="1"/>
  <c r="C12" i="33"/>
  <c r="I18" i="33"/>
  <c r="B20" i="32"/>
  <c r="C23" i="33"/>
  <c r="I32" i="33"/>
  <c r="B36" i="37"/>
  <c r="B36" i="39" s="1"/>
  <c r="I22" i="39"/>
  <c r="M8" i="16"/>
  <c r="I15" i="18"/>
  <c r="C8" i="16"/>
  <c r="B32" i="16"/>
  <c r="B32" i="18" s="1"/>
  <c r="B33" i="16"/>
  <c r="B33" i="18" s="1"/>
  <c r="B26" i="17"/>
  <c r="I26" i="18"/>
  <c r="C27" i="18"/>
  <c r="I27" i="18"/>
  <c r="I28" i="18"/>
  <c r="H37" i="18"/>
  <c r="D16" i="21"/>
  <c r="B25" i="19"/>
  <c r="M30" i="21"/>
  <c r="B31" i="19"/>
  <c r="E11" i="21"/>
  <c r="E13" i="21"/>
  <c r="H32" i="21"/>
  <c r="H36" i="21"/>
  <c r="N37" i="21"/>
  <c r="M20" i="24"/>
  <c r="M24" i="24"/>
  <c r="G25" i="24"/>
  <c r="I37" i="24"/>
  <c r="N31" i="24"/>
  <c r="N34" i="24"/>
  <c r="K14" i="27"/>
  <c r="E15" i="27"/>
  <c r="G28" i="27"/>
  <c r="F9" i="30"/>
  <c r="K30" i="30"/>
  <c r="K32" i="30"/>
  <c r="K22" i="30"/>
  <c r="H25" i="33"/>
  <c r="G23" i="36"/>
  <c r="M23" i="36"/>
  <c r="M25" i="36"/>
  <c r="E33" i="36"/>
  <c r="B35" i="35"/>
  <c r="C37" i="39"/>
  <c r="F9" i="18"/>
  <c r="L9" i="18"/>
  <c r="L19" i="18"/>
  <c r="L22" i="18"/>
  <c r="L23" i="18"/>
  <c r="L15" i="21"/>
  <c r="F16" i="21"/>
  <c r="J22" i="21"/>
  <c r="N23" i="21"/>
  <c r="M35" i="21"/>
  <c r="M36" i="21"/>
  <c r="B13" i="20"/>
  <c r="F18" i="21"/>
  <c r="K19" i="21"/>
  <c r="K22" i="21"/>
  <c r="K23" i="21"/>
  <c r="K27" i="21"/>
  <c r="E28" i="21"/>
  <c r="D34" i="21"/>
  <c r="C24" i="24"/>
  <c r="I24" i="24"/>
  <c r="G27" i="24"/>
  <c r="M14" i="27"/>
  <c r="K18" i="27"/>
  <c r="N10" i="27"/>
  <c r="H12" i="27"/>
  <c r="H13" i="27"/>
  <c r="H14" i="27"/>
  <c r="N15" i="27"/>
  <c r="H18" i="27"/>
  <c r="N18" i="27"/>
  <c r="H19" i="27"/>
  <c r="N19" i="27"/>
  <c r="B20" i="26"/>
  <c r="H21" i="27"/>
  <c r="H23" i="27"/>
  <c r="N23" i="27"/>
  <c r="N26" i="27"/>
  <c r="H27" i="27"/>
  <c r="N29" i="27"/>
  <c r="H32" i="27"/>
  <c r="H34" i="27"/>
  <c r="N35" i="27"/>
  <c r="H36" i="27"/>
  <c r="G24" i="30"/>
  <c r="G27" i="30"/>
  <c r="B28" i="29"/>
  <c r="B28" i="30" s="1"/>
  <c r="L30" i="30"/>
  <c r="F31" i="30"/>
  <c r="B22" i="31"/>
  <c r="B22" i="33" s="1"/>
  <c r="J19" i="33"/>
  <c r="J22" i="33"/>
  <c r="B24" i="34"/>
  <c r="B24" i="36" s="1"/>
  <c r="B26" i="34"/>
  <c r="I19" i="36"/>
  <c r="L21" i="39"/>
  <c r="F28" i="39"/>
  <c r="L28" i="39"/>
  <c r="F30" i="39"/>
  <c r="F31" i="39"/>
  <c r="L31" i="39"/>
  <c r="F32" i="39"/>
  <c r="L32" i="39"/>
  <c r="C21" i="42"/>
  <c r="L30" i="42"/>
  <c r="I16" i="18"/>
  <c r="I18" i="18"/>
  <c r="M35" i="18"/>
  <c r="M36" i="18"/>
  <c r="M37" i="18"/>
  <c r="M15" i="18"/>
  <c r="K33" i="18"/>
  <c r="J9" i="21"/>
  <c r="L11" i="21"/>
  <c r="D13" i="21"/>
  <c r="H13" i="21"/>
  <c r="L19" i="21"/>
  <c r="F22" i="21"/>
  <c r="L22" i="21"/>
  <c r="K31" i="21"/>
  <c r="E35" i="21"/>
  <c r="K35" i="21"/>
  <c r="B9" i="22"/>
  <c r="B9" i="24" s="1"/>
  <c r="M18" i="24"/>
  <c r="E19" i="27"/>
  <c r="K25" i="27"/>
  <c r="K33" i="27"/>
  <c r="B36" i="25"/>
  <c r="B36" i="27" s="1"/>
  <c r="F20" i="30"/>
  <c r="D23" i="30"/>
  <c r="N15" i="30"/>
  <c r="N16" i="30"/>
  <c r="N23" i="30"/>
  <c r="H26" i="30"/>
  <c r="G23" i="33"/>
  <c r="B20" i="34"/>
  <c r="N23" i="36"/>
  <c r="B35" i="34"/>
  <c r="D22" i="36"/>
  <c r="G10" i="39"/>
  <c r="K17" i="39"/>
  <c r="G15" i="39"/>
  <c r="M22" i="39"/>
  <c r="M27" i="39"/>
  <c r="C15" i="18"/>
  <c r="B16" i="16"/>
  <c r="B16" i="18" s="1"/>
  <c r="N26" i="18"/>
  <c r="H27" i="18"/>
  <c r="L29" i="18"/>
  <c r="N20" i="18"/>
  <c r="N23" i="18"/>
  <c r="H24" i="18"/>
  <c r="F35" i="18"/>
  <c r="N19" i="21"/>
  <c r="H20" i="21"/>
  <c r="H21" i="21"/>
  <c r="N21" i="21"/>
  <c r="J23" i="21"/>
  <c r="I36" i="21"/>
  <c r="I37" i="21"/>
  <c r="C9" i="21"/>
  <c r="C10" i="21"/>
  <c r="B12" i="20"/>
  <c r="M23" i="21"/>
  <c r="G25" i="21"/>
  <c r="M25" i="21"/>
  <c r="G26" i="21"/>
  <c r="F32" i="21"/>
  <c r="L34" i="21"/>
  <c r="I15" i="24"/>
  <c r="C16" i="24"/>
  <c r="I33" i="24"/>
  <c r="G35" i="24"/>
  <c r="G37" i="24"/>
  <c r="M37" i="24"/>
  <c r="M9" i="24"/>
  <c r="L10" i="24"/>
  <c r="K20" i="27"/>
  <c r="E21" i="27"/>
  <c r="B34" i="25"/>
  <c r="B34" i="27" s="1"/>
  <c r="E35" i="27"/>
  <c r="D11" i="30"/>
  <c r="D24" i="30"/>
  <c r="I9" i="30"/>
  <c r="I10" i="30"/>
  <c r="I11" i="30"/>
  <c r="M24" i="33"/>
  <c r="F26" i="33"/>
  <c r="F31" i="33"/>
  <c r="B34" i="34"/>
  <c r="C30" i="36"/>
  <c r="E25" i="39"/>
  <c r="K25" i="39"/>
  <c r="J37" i="39"/>
  <c r="N13" i="39"/>
  <c r="H23" i="39"/>
  <c r="N23" i="39"/>
  <c r="N24" i="39"/>
  <c r="H25" i="39"/>
  <c r="H26" i="39"/>
  <c r="H27" i="39"/>
  <c r="C28" i="18"/>
  <c r="M6" i="111"/>
  <c r="C29" i="45"/>
  <c r="M9" i="18"/>
  <c r="B8" i="32"/>
  <c r="I8" i="22"/>
  <c r="I8" i="24" s="1"/>
  <c r="G8" i="22"/>
  <c r="G8" i="24" s="1"/>
  <c r="K8" i="21"/>
  <c r="F8" i="27"/>
  <c r="D8" i="22"/>
  <c r="D8" i="24" s="1"/>
  <c r="B15" i="42"/>
  <c r="B32" i="34"/>
  <c r="B32" i="36" s="1"/>
  <c r="N8" i="27"/>
  <c r="B29" i="22"/>
  <c r="B29" i="24" s="1"/>
  <c r="D18" i="24"/>
  <c r="J8" i="31"/>
  <c r="J8" i="33" s="1"/>
  <c r="B30" i="19"/>
  <c r="B24" i="42"/>
  <c r="M8" i="20"/>
  <c r="C6" i="11"/>
  <c r="B9" i="16"/>
  <c r="C26" i="18"/>
  <c r="D8" i="29"/>
  <c r="D9" i="30"/>
  <c r="L20" i="18"/>
  <c r="B8" i="110"/>
  <c r="B8" i="23"/>
  <c r="M8" i="42"/>
  <c r="B8" i="26"/>
  <c r="F8" i="34"/>
  <c r="F8" i="36" s="1"/>
  <c r="B19" i="16"/>
  <c r="B19" i="18" s="1"/>
  <c r="B22" i="27"/>
  <c r="G32" i="21"/>
  <c r="B36" i="19"/>
  <c r="M8" i="27"/>
  <c r="F8" i="16"/>
  <c r="F8" i="18" s="1"/>
  <c r="K8" i="42"/>
  <c r="G18" i="18"/>
  <c r="M19" i="18"/>
  <c r="L28" i="18"/>
  <c r="E25" i="21"/>
  <c r="N37" i="27"/>
  <c r="F35" i="39"/>
  <c r="B35" i="38"/>
  <c r="B35" i="39" s="1"/>
  <c r="B28" i="22"/>
  <c r="E6" i="110"/>
  <c r="B32" i="20"/>
  <c r="E8" i="19"/>
  <c r="B37" i="19"/>
  <c r="N32" i="18"/>
  <c r="N8" i="16"/>
  <c r="N8" i="18" s="1"/>
  <c r="G6" i="11"/>
  <c r="G8" i="42"/>
  <c r="B28" i="17"/>
  <c r="B36" i="42"/>
  <c r="C8" i="22"/>
  <c r="D8" i="28"/>
  <c r="B33" i="20"/>
  <c r="C28" i="8"/>
  <c r="N11" i="18"/>
  <c r="N17" i="18"/>
  <c r="L35" i="18"/>
  <c r="C8" i="17"/>
  <c r="B33" i="36"/>
  <c r="B29" i="45"/>
  <c r="B8" i="38"/>
  <c r="B28" i="16"/>
  <c r="F8" i="21"/>
  <c r="L8" i="27"/>
  <c r="N8" i="39"/>
  <c r="M8" i="30"/>
  <c r="F8" i="24"/>
  <c r="B22" i="39"/>
  <c r="G35" i="18"/>
  <c r="M27" i="21"/>
  <c r="L14" i="24"/>
  <c r="C13" i="18"/>
  <c r="C45" i="8"/>
  <c r="C19" i="15"/>
  <c r="I10" i="21"/>
  <c r="B26" i="19"/>
  <c r="N30" i="21"/>
  <c r="F36" i="21"/>
  <c r="L8" i="22"/>
  <c r="L8" i="24" s="1"/>
  <c r="M33" i="24"/>
  <c r="G36" i="24"/>
  <c r="B37" i="31"/>
  <c r="B17" i="32"/>
  <c r="AD14" i="56"/>
  <c r="C61" i="8"/>
  <c r="K17" i="18"/>
  <c r="N36" i="18"/>
  <c r="G22" i="18"/>
  <c r="I33" i="18"/>
  <c r="D24" i="21"/>
  <c r="E26" i="21"/>
  <c r="D27" i="21"/>
  <c r="C31" i="21"/>
  <c r="N35" i="21"/>
  <c r="B13" i="22"/>
  <c r="B13" i="24" s="1"/>
  <c r="B37" i="22"/>
  <c r="B37" i="24" s="1"/>
  <c r="H22" i="24"/>
  <c r="H25" i="24"/>
  <c r="H29" i="24"/>
  <c r="N35" i="24"/>
  <c r="K31" i="30"/>
  <c r="B15" i="31"/>
  <c r="B16" i="31"/>
  <c r="D30" i="36"/>
  <c r="J30" i="36"/>
  <c r="AD34" i="56"/>
  <c r="AL6" i="56"/>
  <c r="E18" i="18"/>
  <c r="F23" i="18"/>
  <c r="J28" i="18"/>
  <c r="N14" i="18"/>
  <c r="M25" i="18"/>
  <c r="J32" i="18"/>
  <c r="M14" i="21"/>
  <c r="J24" i="21"/>
  <c r="K26" i="21"/>
  <c r="D28" i="21"/>
  <c r="N31" i="21"/>
  <c r="L8" i="20"/>
  <c r="L8" i="21" s="1"/>
  <c r="C18" i="21"/>
  <c r="B14" i="22"/>
  <c r="B14" i="24" s="1"/>
  <c r="B19" i="22"/>
  <c r="B19" i="24" s="1"/>
  <c r="B25" i="22"/>
  <c r="B25" i="24" s="1"/>
  <c r="G25" i="30"/>
  <c r="F29" i="30"/>
  <c r="C23" i="8"/>
  <c r="K12" i="18"/>
  <c r="E20" i="18"/>
  <c r="F28" i="18"/>
  <c r="K28" i="18"/>
  <c r="E29" i="18"/>
  <c r="H32" i="18"/>
  <c r="C11" i="18"/>
  <c r="G26" i="18"/>
  <c r="B12" i="19"/>
  <c r="N13" i="21"/>
  <c r="H15" i="21"/>
  <c r="G16" i="21"/>
  <c r="F17" i="21"/>
  <c r="L18" i="21"/>
  <c r="K24" i="21"/>
  <c r="L27" i="21"/>
  <c r="I29" i="21"/>
  <c r="E31" i="21"/>
  <c r="C32" i="21"/>
  <c r="M12" i="21"/>
  <c r="N27" i="21"/>
  <c r="B37" i="20"/>
  <c r="C23" i="24"/>
  <c r="J15" i="24"/>
  <c r="J20" i="24"/>
  <c r="N17" i="27"/>
  <c r="N13" i="30"/>
  <c r="N18" i="30"/>
  <c r="H19" i="30"/>
  <c r="L30" i="33"/>
  <c r="L8" i="34"/>
  <c r="L8" i="36" s="1"/>
  <c r="D28" i="42"/>
  <c r="J28" i="42"/>
  <c r="G32" i="42"/>
  <c r="M32" i="42"/>
  <c r="D35" i="42"/>
  <c r="DJ9" i="56"/>
  <c r="G29" i="18"/>
  <c r="G14" i="18"/>
  <c r="N16" i="18"/>
  <c r="J27" i="18"/>
  <c r="D32" i="18"/>
  <c r="N34" i="18"/>
  <c r="F31" i="18"/>
  <c r="F32" i="18"/>
  <c r="F33" i="18"/>
  <c r="D8" i="19"/>
  <c r="D8" i="21" s="1"/>
  <c r="I9" i="21"/>
  <c r="B14" i="19"/>
  <c r="C15" i="21"/>
  <c r="I15" i="21"/>
  <c r="M16" i="21"/>
  <c r="G17" i="21"/>
  <c r="M17" i="21"/>
  <c r="G27" i="21"/>
  <c r="K28" i="21"/>
  <c r="J29" i="21"/>
  <c r="D32" i="21"/>
  <c r="E36" i="21"/>
  <c r="H12" i="21"/>
  <c r="J20" i="21"/>
  <c r="I27" i="21"/>
  <c r="I28" i="21"/>
  <c r="G31" i="21"/>
  <c r="J35" i="21"/>
  <c r="D36" i="21"/>
  <c r="J8" i="22"/>
  <c r="J8" i="24" s="1"/>
  <c r="B27" i="22"/>
  <c r="B27" i="24" s="1"/>
  <c r="H32" i="24"/>
  <c r="B23" i="25"/>
  <c r="B23" i="27" s="1"/>
  <c r="C23" i="27"/>
  <c r="N24" i="27"/>
  <c r="N36" i="27"/>
  <c r="M33" i="27"/>
  <c r="B18" i="28"/>
  <c r="B18" i="30" s="1"/>
  <c r="B34" i="28"/>
  <c r="B13" i="29"/>
  <c r="B13" i="30" s="1"/>
  <c r="G8" i="34"/>
  <c r="B36" i="34"/>
  <c r="C8" i="35"/>
  <c r="C8" i="36" s="1"/>
  <c r="B11" i="35"/>
  <c r="B22" i="35"/>
  <c r="D16" i="42"/>
  <c r="M26" i="42"/>
  <c r="E30" i="42"/>
  <c r="K35" i="42"/>
  <c r="K6" i="110"/>
  <c r="L6" i="111"/>
  <c r="CD6" i="56"/>
  <c r="N37" i="24"/>
  <c r="G12" i="24"/>
  <c r="E19" i="24"/>
  <c r="D28" i="24"/>
  <c r="J28" i="24"/>
  <c r="I8" i="25"/>
  <c r="I8" i="27" s="1"/>
  <c r="G8" i="25"/>
  <c r="G8" i="27" s="1"/>
  <c r="G15" i="27"/>
  <c r="B15" i="26"/>
  <c r="B15" i="27" s="1"/>
  <c r="B16" i="26"/>
  <c r="B16" i="27" s="1"/>
  <c r="I30" i="27"/>
  <c r="C31" i="27"/>
  <c r="H15" i="30"/>
  <c r="G26" i="30"/>
  <c r="J10" i="30"/>
  <c r="J14" i="30"/>
  <c r="J15" i="30"/>
  <c r="B14" i="31"/>
  <c r="I21" i="33"/>
  <c r="B33" i="31"/>
  <c r="B33" i="33" s="1"/>
  <c r="K18" i="33"/>
  <c r="C26" i="33"/>
  <c r="H30" i="33"/>
  <c r="H33" i="33"/>
  <c r="N8" i="34"/>
  <c r="N8" i="36" s="1"/>
  <c r="B23" i="34"/>
  <c r="N25" i="36"/>
  <c r="H27" i="36"/>
  <c r="D8" i="37"/>
  <c r="D8" i="39" s="1"/>
  <c r="J8" i="37"/>
  <c r="J8" i="39" s="1"/>
  <c r="D23" i="39"/>
  <c r="J23" i="39"/>
  <c r="M33" i="39"/>
  <c r="H27" i="42"/>
  <c r="J29" i="42"/>
  <c r="H32" i="42"/>
  <c r="BT13" i="56"/>
  <c r="AD15" i="56"/>
  <c r="AD17" i="56"/>
  <c r="AD21" i="56"/>
  <c r="AD22" i="56"/>
  <c r="AD23" i="56"/>
  <c r="AD24" i="56"/>
  <c r="BT32" i="56"/>
  <c r="B16" i="110"/>
  <c r="M6" i="110"/>
  <c r="K6" i="112"/>
  <c r="D8" i="40"/>
  <c r="B12" i="45"/>
  <c r="I6" i="6"/>
  <c r="I9" i="24"/>
  <c r="G16" i="24"/>
  <c r="M16" i="24"/>
  <c r="J34" i="24"/>
  <c r="M22" i="27"/>
  <c r="N28" i="27"/>
  <c r="J20" i="27"/>
  <c r="J25" i="27"/>
  <c r="J27" i="27"/>
  <c r="J28" i="27"/>
  <c r="N20" i="30"/>
  <c r="M29" i="30"/>
  <c r="G30" i="30"/>
  <c r="D26" i="30"/>
  <c r="J26" i="30"/>
  <c r="I30" i="30"/>
  <c r="G31" i="33"/>
  <c r="L21" i="33"/>
  <c r="F24" i="33"/>
  <c r="K25" i="33"/>
  <c r="B34" i="32"/>
  <c r="B36" i="32"/>
  <c r="B11" i="34"/>
  <c r="B13" i="34"/>
  <c r="B14" i="34"/>
  <c r="B15" i="34"/>
  <c r="B16" i="34"/>
  <c r="B17" i="34"/>
  <c r="B18" i="34"/>
  <c r="B25" i="34"/>
  <c r="B25" i="36" s="1"/>
  <c r="B26" i="35"/>
  <c r="B26" i="36" s="1"/>
  <c r="C27" i="36"/>
  <c r="I29" i="36"/>
  <c r="E8" i="37"/>
  <c r="E8" i="39" s="1"/>
  <c r="K8" i="37"/>
  <c r="K8" i="39" s="1"/>
  <c r="N22" i="39"/>
  <c r="I17" i="39"/>
  <c r="N21" i="39"/>
  <c r="G22" i="39"/>
  <c r="K23" i="39"/>
  <c r="K17" i="42"/>
  <c r="K24" i="42"/>
  <c r="AD9" i="56"/>
  <c r="BT15" i="56"/>
  <c r="BT18" i="56"/>
  <c r="BT24" i="56"/>
  <c r="BT33" i="56"/>
  <c r="D6" i="110"/>
  <c r="B8" i="111"/>
  <c r="AH6" i="56"/>
  <c r="AN6" i="56"/>
  <c r="CA6" i="56"/>
  <c r="DO6" i="56"/>
  <c r="C6" i="14"/>
  <c r="B19" i="45"/>
  <c r="B12" i="51"/>
  <c r="I14" i="24"/>
  <c r="F23" i="24"/>
  <c r="F26" i="24"/>
  <c r="L27" i="24"/>
  <c r="E35" i="24"/>
  <c r="G11" i="27"/>
  <c r="M16" i="27"/>
  <c r="N32" i="27"/>
  <c r="E22" i="27"/>
  <c r="K29" i="27"/>
  <c r="K34" i="27"/>
  <c r="G9" i="30"/>
  <c r="F8" i="29"/>
  <c r="F8" i="30" s="1"/>
  <c r="F17" i="30"/>
  <c r="L18" i="30"/>
  <c r="B19" i="29"/>
  <c r="B19" i="30" s="1"/>
  <c r="L19" i="30"/>
  <c r="K24" i="30"/>
  <c r="K25" i="30"/>
  <c r="C32" i="30"/>
  <c r="B34" i="29"/>
  <c r="B35" i="29"/>
  <c r="B36" i="29"/>
  <c r="B37" i="29"/>
  <c r="M8" i="31"/>
  <c r="M8" i="33" s="1"/>
  <c r="C24" i="33"/>
  <c r="M32" i="33"/>
  <c r="B15" i="32"/>
  <c r="G22" i="33"/>
  <c r="D33" i="33"/>
  <c r="B37" i="34"/>
  <c r="G8" i="35"/>
  <c r="H32" i="36"/>
  <c r="H24" i="39"/>
  <c r="K28" i="39"/>
  <c r="K31" i="39"/>
  <c r="J17" i="39"/>
  <c r="L13" i="42"/>
  <c r="B28" i="41"/>
  <c r="B28" i="42" s="1"/>
  <c r="DJ30" i="56"/>
  <c r="J6" i="111"/>
  <c r="D6" i="111"/>
  <c r="B34" i="111"/>
  <c r="E6" i="112"/>
  <c r="J6" i="112"/>
  <c r="M6" i="112"/>
  <c r="BF6" i="56"/>
  <c r="BT6" i="56" s="1"/>
  <c r="DR6" i="56"/>
  <c r="B10" i="45"/>
  <c r="J14" i="24"/>
  <c r="N20" i="24"/>
  <c r="M25" i="24"/>
  <c r="M29" i="24"/>
  <c r="G18" i="27"/>
  <c r="G21" i="27"/>
  <c r="N25" i="27"/>
  <c r="L21" i="27"/>
  <c r="F31" i="27"/>
  <c r="N24" i="30"/>
  <c r="B27" i="28"/>
  <c r="B27" i="30" s="1"/>
  <c r="M16" i="30"/>
  <c r="L23" i="30"/>
  <c r="L24" i="30"/>
  <c r="F25" i="30"/>
  <c r="L25" i="30"/>
  <c r="L26" i="30"/>
  <c r="L28" i="33"/>
  <c r="H12" i="33"/>
  <c r="H21" i="33"/>
  <c r="E29" i="33"/>
  <c r="E32" i="33"/>
  <c r="B35" i="32"/>
  <c r="K8" i="34"/>
  <c r="K8" i="36" s="1"/>
  <c r="B21" i="34"/>
  <c r="B22" i="34"/>
  <c r="J33" i="36"/>
  <c r="N33" i="36"/>
  <c r="M8" i="37"/>
  <c r="M8" i="39" s="1"/>
  <c r="L30" i="39"/>
  <c r="K16" i="39"/>
  <c r="L27" i="39"/>
  <c r="J28" i="39"/>
  <c r="K11" i="42"/>
  <c r="H20" i="42"/>
  <c r="M20" i="42"/>
  <c r="F31" i="42"/>
  <c r="L37" i="42"/>
  <c r="AD12" i="56"/>
  <c r="DJ20" i="56"/>
  <c r="E6" i="111"/>
  <c r="B25" i="111"/>
  <c r="H6" i="112"/>
  <c r="CC6" i="56"/>
  <c r="B17" i="51"/>
  <c r="B6" i="6"/>
  <c r="H6" i="6"/>
  <c r="I8" i="36"/>
  <c r="L8" i="33"/>
  <c r="B29" i="17"/>
  <c r="B29" i="18" s="1"/>
  <c r="M21" i="24"/>
  <c r="E32" i="24"/>
  <c r="K33" i="24"/>
  <c r="L31" i="24"/>
  <c r="F33" i="24"/>
  <c r="E29" i="24"/>
  <c r="B34" i="16"/>
  <c r="N30" i="24"/>
  <c r="E8" i="25"/>
  <c r="H28" i="24"/>
  <c r="I32" i="24"/>
  <c r="B19" i="25"/>
  <c r="B19" i="27" s="1"/>
  <c r="F28" i="36"/>
  <c r="L28" i="36"/>
  <c r="G11" i="39"/>
  <c r="F12" i="39"/>
  <c r="J18" i="30"/>
  <c r="G27" i="33"/>
  <c r="B17" i="35"/>
  <c r="G28" i="36"/>
  <c r="N10" i="39"/>
  <c r="N29" i="39"/>
  <c r="E26" i="33"/>
  <c r="N8" i="29"/>
  <c r="N8" i="30" s="1"/>
  <c r="B12" i="31"/>
  <c r="B12" i="33" s="1"/>
  <c r="M8" i="34"/>
  <c r="M8" i="36" s="1"/>
  <c r="K19" i="36"/>
  <c r="H23" i="36"/>
  <c r="B34" i="37"/>
  <c r="E19" i="39"/>
  <c r="K19" i="39"/>
  <c r="B27" i="38"/>
  <c r="B27" i="39" s="1"/>
  <c r="J29" i="39"/>
  <c r="C13" i="30"/>
  <c r="K33" i="33"/>
  <c r="D29" i="36"/>
  <c r="L18" i="39"/>
  <c r="D26" i="42"/>
  <c r="B26" i="41"/>
  <c r="B26" i="42" s="1"/>
  <c r="N32" i="33"/>
  <c r="K28" i="36"/>
  <c r="M19" i="39"/>
  <c r="BT8" i="56"/>
  <c r="V38" i="5"/>
  <c r="B11" i="24" l="1"/>
  <c r="B22" i="30"/>
  <c r="B31" i="24"/>
  <c r="B28" i="24"/>
  <c r="B31" i="21"/>
  <c r="B34" i="21"/>
  <c r="B23" i="36"/>
  <c r="B14" i="21"/>
  <c r="E8" i="21"/>
  <c r="B20" i="27"/>
  <c r="B31" i="30"/>
  <c r="B24" i="27"/>
  <c r="B30" i="21"/>
  <c r="B16" i="24"/>
  <c r="B16" i="21"/>
  <c r="B14" i="18"/>
  <c r="B28" i="27"/>
  <c r="B11" i="21"/>
  <c r="B26" i="24"/>
  <c r="B28" i="21"/>
  <c r="B25" i="30"/>
  <c r="B15" i="30"/>
  <c r="B31" i="27"/>
  <c r="B18" i="24"/>
  <c r="B33" i="24"/>
  <c r="B20" i="24"/>
  <c r="B24" i="24"/>
  <c r="B35" i="21"/>
  <c r="B36" i="21"/>
  <c r="B26" i="21"/>
  <c r="B19" i="21"/>
  <c r="B22" i="21"/>
  <c r="B32" i="21"/>
  <c r="B10" i="21"/>
  <c r="B13" i="21"/>
  <c r="B27" i="21"/>
  <c r="M8" i="18"/>
  <c r="B37" i="18"/>
  <c r="B36" i="18"/>
  <c r="B34" i="18"/>
  <c r="B24" i="18"/>
  <c r="E8" i="18"/>
  <c r="L8" i="18"/>
  <c r="DJ6" i="56"/>
  <c r="B17" i="21"/>
  <c r="B9" i="30"/>
  <c r="B13" i="18"/>
  <c r="B12" i="30"/>
  <c r="B15" i="21"/>
  <c r="B22" i="24"/>
  <c r="B32" i="24"/>
  <c r="G8" i="18"/>
  <c r="B35" i="18"/>
  <c r="B20" i="21"/>
  <c r="B6" i="112"/>
  <c r="B6" i="111"/>
  <c r="B6" i="110"/>
  <c r="B33" i="21"/>
  <c r="K8" i="18"/>
  <c r="B26" i="30"/>
  <c r="M8" i="21"/>
  <c r="B26" i="18"/>
  <c r="B9" i="18"/>
  <c r="B12" i="18"/>
  <c r="B8" i="28"/>
  <c r="B25" i="21"/>
  <c r="B30" i="36"/>
  <c r="B9" i="27"/>
  <c r="B21" i="18"/>
  <c r="B27" i="18"/>
  <c r="B8" i="31"/>
  <c r="B8" i="33" s="1"/>
  <c r="B31" i="36"/>
  <c r="AD6" i="56"/>
  <c r="B12" i="21"/>
  <c r="B28" i="18"/>
  <c r="B8" i="34"/>
  <c r="G8" i="36"/>
  <c r="B8" i="19"/>
  <c r="B8" i="35"/>
  <c r="C8" i="18"/>
  <c r="B8" i="17"/>
  <c r="B8" i="40"/>
  <c r="B8" i="42" s="1"/>
  <c r="D8" i="42"/>
  <c r="B37" i="21"/>
  <c r="B8" i="16"/>
  <c r="B22" i="36"/>
  <c r="B8" i="22"/>
  <c r="B8" i="24" s="1"/>
  <c r="B8" i="20"/>
  <c r="D8" i="30"/>
  <c r="C8" i="24"/>
  <c r="B8" i="25"/>
  <c r="B8" i="27" s="1"/>
  <c r="E8" i="27"/>
  <c r="B8" i="37"/>
  <c r="B8" i="39" s="1"/>
  <c r="B34" i="39"/>
  <c r="B8" i="29"/>
  <c r="B8" i="30" l="1"/>
  <c r="B8" i="36"/>
  <c r="B8" i="18"/>
  <c r="B8" i="21"/>
</calcChain>
</file>

<file path=xl/sharedStrings.xml><?xml version="1.0" encoding="utf-8"?>
<sst xmlns="http://schemas.openxmlformats.org/spreadsheetml/2006/main" count="10265" uniqueCount="623">
  <si>
    <t>2000</t>
  </si>
  <si>
    <t>2001</t>
  </si>
  <si>
    <t>2002</t>
  </si>
  <si>
    <t>Subsector pecuario</t>
  </si>
  <si>
    <t xml:space="preserve">    Ave</t>
  </si>
  <si>
    <t>Ovino</t>
  </si>
  <si>
    <t>Porcino</t>
  </si>
  <si>
    <t>Vacuno</t>
  </si>
  <si>
    <t>Caprino</t>
  </si>
  <si>
    <t>Alpaca</t>
  </si>
  <si>
    <t>Llama</t>
  </si>
  <si>
    <t>Fibra Alpaca</t>
  </si>
  <si>
    <t>Fibra Llama</t>
  </si>
  <si>
    <t>Lana</t>
  </si>
  <si>
    <t>Ovino 1/</t>
  </si>
  <si>
    <t>Vacuno 1/</t>
  </si>
  <si>
    <t>Huevo</t>
  </si>
  <si>
    <t>Especie / Producto</t>
  </si>
  <si>
    <t>Región</t>
  </si>
  <si>
    <t>Ave</t>
  </si>
  <si>
    <t>LLama</t>
  </si>
  <si>
    <t>Tumbes</t>
  </si>
  <si>
    <t>Piura</t>
  </si>
  <si>
    <t>Lambayeque</t>
  </si>
  <si>
    <t>La Libertad</t>
  </si>
  <si>
    <t>Cajamarca</t>
  </si>
  <si>
    <t xml:space="preserve">    Cajamarca</t>
  </si>
  <si>
    <t xml:space="preserve">    Chota</t>
  </si>
  <si>
    <t xml:space="preserve">    Jaén</t>
  </si>
  <si>
    <t>Amazonas</t>
  </si>
  <si>
    <t>Ancash</t>
  </si>
  <si>
    <t>Lima</t>
  </si>
  <si>
    <t>Ica</t>
  </si>
  <si>
    <t>Huánuco</t>
  </si>
  <si>
    <t>Pasco</t>
  </si>
  <si>
    <t>Junín</t>
  </si>
  <si>
    <t>Huancavelica</t>
  </si>
  <si>
    <t>Arequipa</t>
  </si>
  <si>
    <t>Moquegua</t>
  </si>
  <si>
    <t>Tacna</t>
  </si>
  <si>
    <t>Ayacucho</t>
  </si>
  <si>
    <t>Apurímac</t>
  </si>
  <si>
    <t xml:space="preserve">    Abancay</t>
  </si>
  <si>
    <t xml:space="preserve">    Andahuaylas</t>
  </si>
  <si>
    <t>Cusco</t>
  </si>
  <si>
    <t>Puno</t>
  </si>
  <si>
    <t>San Martín</t>
  </si>
  <si>
    <t>Loreto</t>
  </si>
  <si>
    <t>Ucayali</t>
  </si>
  <si>
    <t>Madre de Dios</t>
  </si>
  <si>
    <t>-</t>
  </si>
  <si>
    <t>Población (Miles)</t>
  </si>
  <si>
    <t>Rdto. (Kg/Vaca/Año)</t>
  </si>
  <si>
    <t>Rdto. (Kg/Alpaca)</t>
  </si>
  <si>
    <t xml:space="preserve"> 1/  Precio en chacra de animales en  pie.</t>
  </si>
  <si>
    <t>Variable</t>
  </si>
  <si>
    <t>Anual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</si>
  <si>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</si>
  <si>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</si>
  <si>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</si>
  <si>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</si>
  <si>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</si>
  <si>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</si>
  <si>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</si>
  <si>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</si>
  <si>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</si>
  <si>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</si>
  <si>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</si>
  <si>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</si>
  <si>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 xml:space="preserve">Ave </t>
  </si>
  <si>
    <t xml:space="preserve">Porcino </t>
  </si>
  <si>
    <t xml:space="preserve">Vacuno </t>
  </si>
  <si>
    <t xml:space="preserve">Caprino </t>
  </si>
  <si>
    <t xml:space="preserve">Alpaca </t>
  </si>
  <si>
    <t xml:space="preserve">Llama </t>
  </si>
  <si>
    <t>Gallinas en producción 3/</t>
  </si>
  <si>
    <t>Vacas en producción 3/</t>
  </si>
  <si>
    <t>Alpacas esquiladas</t>
  </si>
  <si>
    <t>Llamas  esquiladas</t>
  </si>
  <si>
    <t>Ovinos   esquilados</t>
  </si>
  <si>
    <t>Lana ovino</t>
  </si>
  <si>
    <t xml:space="preserve"> -</t>
  </si>
  <si>
    <t>Vacas en Ordeño</t>
  </si>
  <si>
    <t>LLamas esquiladas</t>
  </si>
  <si>
    <t>Ovinos esquilados</t>
  </si>
  <si>
    <t>Leche fresca</t>
  </si>
  <si>
    <t xml:space="preserve">Leche fresca </t>
  </si>
  <si>
    <t>Producto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</si>
  <si>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</si>
  <si>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</si>
  <si>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</si>
  <si>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</si>
  <si>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</si>
  <si>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</si>
  <si>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</si>
  <si>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</si>
  <si>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</si>
  <si>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</si>
  <si>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</si>
  <si>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</si>
  <si>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Nacional</t>
  </si>
  <si>
    <t xml:space="preserve">   Cajamarca</t>
  </si>
  <si>
    <t xml:space="preserve">   Chota</t>
  </si>
  <si>
    <t xml:space="preserve">   Jaén</t>
  </si>
  <si>
    <t xml:space="preserve">   Abancay</t>
  </si>
  <si>
    <t xml:space="preserve">   Andahuaylas</t>
  </si>
  <si>
    <t>Total Nacional</t>
  </si>
  <si>
    <t xml:space="preserve">     Cajamarca</t>
  </si>
  <si>
    <t xml:space="preserve">     Chota</t>
  </si>
  <si>
    <t xml:space="preserve">     Jaén</t>
  </si>
  <si>
    <t xml:space="preserve">     Abancay</t>
  </si>
  <si>
    <t xml:space="preserve">     Andahuaylas</t>
  </si>
  <si>
    <t>San  Martín</t>
  </si>
  <si>
    <t>Promedio</t>
  </si>
  <si>
    <t>Especie</t>
  </si>
  <si>
    <t>Unidades</t>
  </si>
  <si>
    <t>Kg/Unidad</t>
  </si>
  <si>
    <t>Ene-Dic</t>
  </si>
  <si>
    <t xml:space="preserve">Total Nacional </t>
  </si>
  <si>
    <t xml:space="preserve">Promedio Nacional </t>
  </si>
  <si>
    <t>Total</t>
  </si>
  <si>
    <t>Mes</t>
  </si>
  <si>
    <t>Año</t>
  </si>
  <si>
    <t>Pavo</t>
  </si>
  <si>
    <t>Cuadro     87    .  Perú:Abastecimiento de carne y</t>
  </si>
  <si>
    <t>Carnes</t>
  </si>
  <si>
    <t>Pesca-</t>
  </si>
  <si>
    <t>do 2/</t>
  </si>
  <si>
    <t>Pollo</t>
  </si>
  <si>
    <t>Fuente:MINAG-DGIA.</t>
  </si>
  <si>
    <t xml:space="preserve">     2/Ministerio de Pesquería</t>
  </si>
  <si>
    <t>Leche</t>
  </si>
  <si>
    <t>Polvo</t>
  </si>
  <si>
    <t>Entera</t>
  </si>
  <si>
    <t xml:space="preserve">Grasa </t>
  </si>
  <si>
    <t>Anhidra</t>
  </si>
  <si>
    <t>Habitantes</t>
  </si>
  <si>
    <t>Gallina</t>
  </si>
  <si>
    <t xml:space="preserve">     Jaen</t>
  </si>
  <si>
    <t>anual</t>
  </si>
  <si>
    <t>Puno  *</t>
  </si>
  <si>
    <t>Departamento</t>
  </si>
  <si>
    <t xml:space="preserve">Moquegua </t>
  </si>
  <si>
    <t>Línea carne</t>
  </si>
  <si>
    <t>(Miles)</t>
  </si>
  <si>
    <t>Línea postura</t>
  </si>
  <si>
    <t xml:space="preserve">Carne pollo </t>
  </si>
  <si>
    <t>Volumen</t>
  </si>
  <si>
    <t>Rendimiento</t>
  </si>
  <si>
    <t>Postura</t>
  </si>
  <si>
    <t>Reproductoras</t>
  </si>
  <si>
    <t xml:space="preserve">  Importación</t>
  </si>
  <si>
    <t xml:space="preserve">  Producción</t>
  </si>
  <si>
    <t xml:space="preserve">  Colocación</t>
  </si>
  <si>
    <t xml:space="preserve">  Exportación</t>
  </si>
  <si>
    <t>NORTE</t>
  </si>
  <si>
    <t xml:space="preserve">   Tumbes</t>
  </si>
  <si>
    <t xml:space="preserve">   Piura</t>
  </si>
  <si>
    <t xml:space="preserve">   Lambayeque</t>
  </si>
  <si>
    <t xml:space="preserve">   La Libertad</t>
  </si>
  <si>
    <t xml:space="preserve">   Amazonas</t>
  </si>
  <si>
    <t>CENTRO</t>
  </si>
  <si>
    <t>SUR</t>
  </si>
  <si>
    <t xml:space="preserve">   Moquegua</t>
  </si>
  <si>
    <t xml:space="preserve">   Ayacucho</t>
  </si>
  <si>
    <t xml:space="preserve">   Apurímac</t>
  </si>
  <si>
    <t xml:space="preserve">   Cusco</t>
  </si>
  <si>
    <t xml:space="preserve">   Puno</t>
  </si>
  <si>
    <t>ORIENTE</t>
  </si>
  <si>
    <t xml:space="preserve">   Loreto</t>
  </si>
  <si>
    <t xml:space="preserve">   Ucayali</t>
  </si>
  <si>
    <t>--</t>
  </si>
  <si>
    <t xml:space="preserve">   Ancash </t>
  </si>
  <si>
    <t xml:space="preserve">   Lima</t>
  </si>
  <si>
    <t xml:space="preserve">   Ica </t>
  </si>
  <si>
    <t xml:space="preserve">   Huánuco</t>
  </si>
  <si>
    <t xml:space="preserve">   Huancavelica</t>
  </si>
  <si>
    <t xml:space="preserve">   Junín</t>
  </si>
  <si>
    <t xml:space="preserve">   Pasco</t>
  </si>
  <si>
    <t xml:space="preserve">   Arequipa</t>
  </si>
  <si>
    <t xml:space="preserve">   Tacna </t>
  </si>
  <si>
    <t xml:space="preserve">   San Martin</t>
  </si>
  <si>
    <t xml:space="preserve">   M. de Dios</t>
  </si>
  <si>
    <t>Kilos</t>
  </si>
  <si>
    <t>Gallina Negra</t>
  </si>
  <si>
    <t>Gallina Blanca</t>
  </si>
  <si>
    <t>Gallina Mora</t>
  </si>
  <si>
    <t>Pato</t>
  </si>
  <si>
    <t>Gallo</t>
  </si>
  <si>
    <t>Fuente:Sunat-Aduanas</t>
  </si>
  <si>
    <t xml:space="preserve">Población </t>
  </si>
  <si>
    <t>Sector agropecuario</t>
  </si>
  <si>
    <t>Subsector agrícola</t>
  </si>
  <si>
    <t>Sector / Producto</t>
  </si>
  <si>
    <t xml:space="preserve">    Subsector pecuario</t>
  </si>
  <si>
    <t xml:space="preserve"> </t>
  </si>
  <si>
    <t>Tasa</t>
  </si>
  <si>
    <t>Crec.</t>
  </si>
  <si>
    <t>Gallinas en Postura</t>
  </si>
  <si>
    <t>PROMEDIO</t>
  </si>
  <si>
    <t xml:space="preserve">Total </t>
  </si>
  <si>
    <t>Carne</t>
  </si>
  <si>
    <t>Pescado</t>
  </si>
  <si>
    <t xml:space="preserve">Leche </t>
  </si>
  <si>
    <t xml:space="preserve"> (LPD) </t>
  </si>
  <si>
    <t xml:space="preserve"> (LEP) </t>
  </si>
  <si>
    <t xml:space="preserve"> (GAL) </t>
  </si>
  <si>
    <t>Fresca</t>
  </si>
  <si>
    <t xml:space="preserve">       Pollo</t>
  </si>
  <si>
    <t xml:space="preserve">2017 </t>
  </si>
  <si>
    <t>2017</t>
  </si>
  <si>
    <t xml:space="preserve">2018 </t>
  </si>
  <si>
    <t>Gallina  Minidoble</t>
  </si>
  <si>
    <t>Gallina Colorada</t>
  </si>
  <si>
    <t xml:space="preserve">Camal </t>
  </si>
  <si>
    <r>
      <t xml:space="preserve">Industria avícola </t>
    </r>
    <r>
      <rPr>
        <vertAlign val="superscript"/>
        <sz val="8"/>
        <color theme="1"/>
        <rFont val="Arial Narrow"/>
        <family val="2"/>
      </rPr>
      <t>1</t>
    </r>
  </si>
  <si>
    <r>
      <t xml:space="preserve">Ave </t>
    </r>
    <r>
      <rPr>
        <vertAlign val="superscript"/>
        <sz val="8"/>
        <color theme="1"/>
        <rFont val="Arial Narrow"/>
        <family val="2"/>
      </rPr>
      <t>1</t>
    </r>
  </si>
  <si>
    <r>
      <t xml:space="preserve">   Pollo </t>
    </r>
    <r>
      <rPr>
        <vertAlign val="superscript"/>
        <sz val="8"/>
        <color theme="1"/>
        <rFont val="Arial Narrow"/>
        <family val="2"/>
      </rPr>
      <t>1</t>
    </r>
  </si>
  <si>
    <r>
      <t xml:space="preserve">Ovino </t>
    </r>
    <r>
      <rPr>
        <vertAlign val="superscript"/>
        <sz val="8"/>
        <color theme="1"/>
        <rFont val="Arial Narrow"/>
        <family val="2"/>
      </rPr>
      <t>1</t>
    </r>
  </si>
  <si>
    <r>
      <t xml:space="preserve">Porcino </t>
    </r>
    <r>
      <rPr>
        <vertAlign val="superscript"/>
        <sz val="8"/>
        <color theme="1"/>
        <rFont val="Arial Narrow"/>
        <family val="2"/>
      </rPr>
      <t>1</t>
    </r>
  </si>
  <si>
    <r>
      <t xml:space="preserve">Vacuno </t>
    </r>
    <r>
      <rPr>
        <vertAlign val="superscript"/>
        <sz val="8"/>
        <color theme="1"/>
        <rFont val="Arial Narrow"/>
        <family val="2"/>
      </rPr>
      <t>1</t>
    </r>
  </si>
  <si>
    <r>
      <t xml:space="preserve">Caprino </t>
    </r>
    <r>
      <rPr>
        <vertAlign val="superscript"/>
        <sz val="8"/>
        <color theme="1"/>
        <rFont val="Arial Narrow"/>
        <family val="2"/>
      </rPr>
      <t>1</t>
    </r>
  </si>
  <si>
    <r>
      <t xml:space="preserve">Alpaca </t>
    </r>
    <r>
      <rPr>
        <vertAlign val="superscript"/>
        <sz val="8"/>
        <color theme="1"/>
        <rFont val="Arial Narrow"/>
        <family val="2"/>
      </rPr>
      <t>1</t>
    </r>
  </si>
  <si>
    <r>
      <t xml:space="preserve">Llama </t>
    </r>
    <r>
      <rPr>
        <vertAlign val="superscript"/>
        <sz val="8"/>
        <color theme="1"/>
        <rFont val="Arial Narrow"/>
        <family val="2"/>
      </rPr>
      <t>1</t>
    </r>
  </si>
  <si>
    <r>
      <t xml:space="preserve">Carne ave </t>
    </r>
    <r>
      <rPr>
        <vertAlign val="superscript"/>
        <sz val="8"/>
        <color theme="1"/>
        <rFont val="Arial Narrow"/>
        <family val="2"/>
      </rPr>
      <t>1</t>
    </r>
  </si>
  <si>
    <r>
      <t xml:space="preserve">En granja </t>
    </r>
    <r>
      <rPr>
        <vertAlign val="superscript"/>
        <sz val="8"/>
        <color theme="1"/>
        <rFont val="Arial Narrow"/>
        <family val="2"/>
      </rPr>
      <t>2</t>
    </r>
  </si>
  <si>
    <r>
      <t xml:space="preserve">En centro de acopio </t>
    </r>
    <r>
      <rPr>
        <vertAlign val="superscript"/>
        <sz val="8"/>
        <color theme="1"/>
        <rFont val="Arial Narrow"/>
        <family val="2"/>
      </rPr>
      <t>2</t>
    </r>
  </si>
  <si>
    <r>
      <t xml:space="preserve">En camal </t>
    </r>
    <r>
      <rPr>
        <vertAlign val="superscript"/>
        <sz val="8"/>
        <color theme="1"/>
        <rFont val="Arial Narrow"/>
        <family val="2"/>
      </rPr>
      <t>3</t>
    </r>
  </si>
  <si>
    <r>
      <t xml:space="preserve">Al consumidor </t>
    </r>
    <r>
      <rPr>
        <vertAlign val="superscript"/>
        <sz val="8"/>
        <color theme="1"/>
        <rFont val="Arial Narrow"/>
        <family val="2"/>
      </rPr>
      <t>3</t>
    </r>
  </si>
  <si>
    <t>Saca (Unidades)</t>
  </si>
  <si>
    <t>Gallinas (Unidades)</t>
  </si>
  <si>
    <t>Abastecimiento (Lima Metropolitana)</t>
  </si>
  <si>
    <t>Saca (Miles)</t>
  </si>
  <si>
    <t>Vacas (Unidades)</t>
  </si>
  <si>
    <t>(Toneladas)</t>
  </si>
  <si>
    <t xml:space="preserve">        (%)</t>
  </si>
  <si>
    <t xml:space="preserve">        (Millones de soles a precios 2007)</t>
  </si>
  <si>
    <t xml:space="preserve">        (Unidades)</t>
  </si>
  <si>
    <t>Produción carne (t)</t>
  </si>
  <si>
    <t xml:space="preserve">Precio (S/ x Kg) </t>
  </si>
  <si>
    <t>Precio (S/ x Kg)</t>
  </si>
  <si>
    <t>Producción (t)</t>
  </si>
  <si>
    <t>Rendimiento (Kg/gallina)</t>
  </si>
  <si>
    <t>Precio (S/ x Litro)</t>
  </si>
  <si>
    <t>Precio (S/ x Libra)</t>
  </si>
  <si>
    <t>Esquilados (Unidades)</t>
  </si>
  <si>
    <t>Rendimiento (Kg/Llama)</t>
  </si>
  <si>
    <t>Rendimiento  (Kg/Ovino)</t>
  </si>
  <si>
    <t>Huevo Gallina</t>
  </si>
  <si>
    <t>Leche Vaca</t>
  </si>
  <si>
    <t>Lana Ovino</t>
  </si>
  <si>
    <t>Rendimiento (Kg/Unidad)</t>
  </si>
  <si>
    <t>Especie/    Producto</t>
  </si>
  <si>
    <t>sigue…</t>
  </si>
  <si>
    <t>Producción carne (t)</t>
  </si>
  <si>
    <t>Producción huevo (t)</t>
  </si>
  <si>
    <t>Producción leche (t)</t>
  </si>
  <si>
    <t>Producción fibra (t)</t>
  </si>
  <si>
    <t>Producción lana (t)</t>
  </si>
  <si>
    <t>Rendimiento (Kg/alpaca)</t>
  </si>
  <si>
    <t>Rendimiento (Kg/llama)</t>
  </si>
  <si>
    <t>Rendimiento (Kg/ovino)</t>
  </si>
  <si>
    <t>Precio (S/ x Kg) 1/</t>
  </si>
  <si>
    <t>Rendimiento (Kg/vaca/día)</t>
  </si>
  <si>
    <t>continúa C.6</t>
  </si>
  <si>
    <t>continúa C.5</t>
  </si>
  <si>
    <t xml:space="preserve">       (Unidades)</t>
  </si>
  <si>
    <t xml:space="preserve">        (Toneladas)</t>
  </si>
  <si>
    <t xml:space="preserve">       (Kg/Unidad )</t>
  </si>
  <si>
    <t xml:space="preserve">         (Unidades)</t>
  </si>
  <si>
    <t>Menudencia</t>
  </si>
  <si>
    <t>Huevo de Gallina</t>
  </si>
  <si>
    <t>Leche Fresca de Vaca</t>
  </si>
  <si>
    <t xml:space="preserve">          (Toneladas)</t>
  </si>
  <si>
    <t xml:space="preserve">    Huevo de Gallina</t>
  </si>
  <si>
    <t>Especie/ producto</t>
  </si>
  <si>
    <t xml:space="preserve">          (Unidades)</t>
  </si>
  <si>
    <t xml:space="preserve">          (Soles x kg)</t>
  </si>
  <si>
    <t xml:space="preserve">  -    </t>
  </si>
  <si>
    <t xml:space="preserve">  -      </t>
  </si>
  <si>
    <t xml:space="preserve">  -   </t>
  </si>
  <si>
    <t xml:space="preserve">  -       </t>
  </si>
  <si>
    <t xml:space="preserve"> -      </t>
  </si>
  <si>
    <t xml:space="preserve"> -        </t>
  </si>
  <si>
    <t xml:space="preserve">          (Soles x Kg)</t>
  </si>
  <si>
    <t xml:space="preserve">          (Unidades )</t>
  </si>
  <si>
    <t xml:space="preserve"> -    </t>
  </si>
  <si>
    <t>Toneladas</t>
  </si>
  <si>
    <t xml:space="preserve"> -       </t>
  </si>
  <si>
    <t xml:space="preserve">C.88  PERÚ: BENEFICIO DE GANADO OVINO EN CENTROS DE BENEFICIO SEGÚN REGIÓN, </t>
  </si>
  <si>
    <t xml:space="preserve">           (Unidades)</t>
  </si>
  <si>
    <t xml:space="preserve"> Tumbes</t>
  </si>
  <si>
    <t xml:space="preserve"> Piura</t>
  </si>
  <si>
    <t xml:space="preserve"> Lambayeque</t>
  </si>
  <si>
    <t xml:space="preserve"> La Libertad</t>
  </si>
  <si>
    <t xml:space="preserve"> Amazonas</t>
  </si>
  <si>
    <t xml:space="preserve"> Ancash</t>
  </si>
  <si>
    <t xml:space="preserve"> Lima</t>
  </si>
  <si>
    <t xml:space="preserve"> Ica</t>
  </si>
  <si>
    <t xml:space="preserve"> Huánuco</t>
  </si>
  <si>
    <t xml:space="preserve"> Pasco</t>
  </si>
  <si>
    <t xml:space="preserve"> Junín</t>
  </si>
  <si>
    <t xml:space="preserve"> Huancavelica</t>
  </si>
  <si>
    <t xml:space="preserve"> Arequipa</t>
  </si>
  <si>
    <t xml:space="preserve"> Moquegua</t>
  </si>
  <si>
    <t xml:space="preserve"> Tacna</t>
  </si>
  <si>
    <t xml:space="preserve"> Ayacucho</t>
  </si>
  <si>
    <t xml:space="preserve"> Apurimac</t>
  </si>
  <si>
    <t xml:space="preserve">      Abancay</t>
  </si>
  <si>
    <t xml:space="preserve">      Andahuaylas</t>
  </si>
  <si>
    <t xml:space="preserve"> Cusco   </t>
  </si>
  <si>
    <t xml:space="preserve"> Puno</t>
  </si>
  <si>
    <t xml:space="preserve"> San Martín</t>
  </si>
  <si>
    <t xml:space="preserve"> Loreto</t>
  </si>
  <si>
    <t xml:space="preserve"> Ucayali</t>
  </si>
  <si>
    <t xml:space="preserve"> Madre de Dios</t>
  </si>
  <si>
    <t xml:space="preserve"> Cajamarca</t>
  </si>
  <si>
    <t xml:space="preserve"> (  t  )</t>
  </si>
  <si>
    <t xml:space="preserve">                   1/Incleye nacional e importada</t>
  </si>
  <si>
    <t>Cuadro    88     .  Perú : Abastecimiento de carne y</t>
  </si>
  <si>
    <t>NACIONAL</t>
  </si>
  <si>
    <t>IMPORTADA ( Leche fluida )</t>
  </si>
  <si>
    <r>
      <t xml:space="preserve">Pescado </t>
    </r>
    <r>
      <rPr>
        <b/>
        <vertAlign val="superscript"/>
        <sz val="8"/>
        <rFont val="Arial Narrow"/>
        <family val="2"/>
      </rPr>
      <t>2</t>
    </r>
  </si>
  <si>
    <r>
      <t xml:space="preserve">Ave </t>
    </r>
    <r>
      <rPr>
        <b/>
        <vertAlign val="superscript"/>
        <sz val="8"/>
        <rFont val="Arial Narrow"/>
        <family val="2"/>
      </rPr>
      <t>1</t>
    </r>
  </si>
  <si>
    <r>
      <t xml:space="preserve">Pollo </t>
    </r>
    <r>
      <rPr>
        <b/>
        <vertAlign val="superscript"/>
        <sz val="8"/>
        <rFont val="Arial Narrow"/>
        <family val="2"/>
      </rPr>
      <t>1</t>
    </r>
  </si>
  <si>
    <r>
      <t xml:space="preserve">Ovino </t>
    </r>
    <r>
      <rPr>
        <b/>
        <vertAlign val="superscript"/>
        <sz val="8"/>
        <rFont val="Arial Narrow"/>
        <family val="2"/>
      </rPr>
      <t>1</t>
    </r>
  </si>
  <si>
    <r>
      <t xml:space="preserve">Porcino </t>
    </r>
    <r>
      <rPr>
        <b/>
        <vertAlign val="superscript"/>
        <sz val="8"/>
        <rFont val="Arial Narrow"/>
        <family val="2"/>
      </rPr>
      <t>1</t>
    </r>
  </si>
  <si>
    <r>
      <t xml:space="preserve">Vacuno </t>
    </r>
    <r>
      <rPr>
        <b/>
        <vertAlign val="superscript"/>
        <sz val="8"/>
        <rFont val="Arial Narrow"/>
        <family val="2"/>
      </rPr>
      <t>1</t>
    </r>
  </si>
  <si>
    <r>
      <t>Pescado</t>
    </r>
    <r>
      <rPr>
        <b/>
        <vertAlign val="superscript"/>
        <sz val="8"/>
        <rFont val="Arial Narrow"/>
        <family val="2"/>
      </rPr>
      <t>2</t>
    </r>
  </si>
  <si>
    <t xml:space="preserve">           (Toneladas)</t>
  </si>
  <si>
    <r>
      <t>Pescado</t>
    </r>
    <r>
      <rPr>
        <b/>
        <vertAlign val="superscript"/>
        <sz val="8"/>
        <rFont val="Arial Narrow"/>
        <family val="2"/>
      </rPr>
      <t xml:space="preserve"> 2</t>
    </r>
  </si>
  <si>
    <t xml:space="preserve">            (Toneladas)</t>
  </si>
  <si>
    <r>
      <rPr>
        <vertAlign val="superscript"/>
        <sz val="7"/>
        <rFont val="Arial Narrow"/>
        <family val="2"/>
      </rPr>
      <t>P</t>
    </r>
    <r>
      <rPr>
        <sz val="7"/>
        <rFont val="Arial Narrow"/>
        <family val="2"/>
      </rPr>
      <t xml:space="preserve"> Preliminar</t>
    </r>
  </si>
  <si>
    <t>IMPORTADA (Leche fluida)</t>
  </si>
  <si>
    <t xml:space="preserve">            (Kg/Hab./Año)</t>
  </si>
  <si>
    <r>
      <t xml:space="preserve">Granja  </t>
    </r>
    <r>
      <rPr>
        <b/>
        <vertAlign val="superscript"/>
        <sz val="8"/>
        <color theme="1"/>
        <rFont val="Arial Narrow"/>
        <family val="2"/>
      </rPr>
      <t>1</t>
    </r>
  </si>
  <si>
    <r>
      <t xml:space="preserve">Centro Acopio  </t>
    </r>
    <r>
      <rPr>
        <b/>
        <vertAlign val="superscript"/>
        <sz val="8"/>
        <color theme="1"/>
        <rFont val="Arial Narrow"/>
        <family val="2"/>
      </rPr>
      <t>1</t>
    </r>
  </si>
  <si>
    <r>
      <t xml:space="preserve">Público </t>
    </r>
    <r>
      <rPr>
        <b/>
        <vertAlign val="superscript"/>
        <sz val="8"/>
        <color theme="1"/>
        <rFont val="Arial Narrow"/>
        <family val="2"/>
      </rPr>
      <t>2</t>
    </r>
  </si>
  <si>
    <r>
      <t xml:space="preserve">Camal </t>
    </r>
    <r>
      <rPr>
        <b/>
        <vertAlign val="superscript"/>
        <sz val="8"/>
        <color theme="1"/>
        <rFont val="Arial Narrow"/>
        <family val="2"/>
      </rPr>
      <t>2</t>
    </r>
  </si>
  <si>
    <r>
      <t xml:space="preserve">Público </t>
    </r>
    <r>
      <rPr>
        <b/>
        <vertAlign val="superscript"/>
        <sz val="8"/>
        <color theme="1"/>
        <rFont val="Arial Narrow"/>
        <family val="2"/>
      </rPr>
      <t>3</t>
    </r>
  </si>
  <si>
    <r>
      <t xml:space="preserve">Leche </t>
    </r>
    <r>
      <rPr>
        <b/>
        <vertAlign val="superscript"/>
        <sz val="8"/>
        <color theme="1"/>
        <rFont val="Arial Narrow"/>
        <family val="2"/>
      </rPr>
      <t>1</t>
    </r>
  </si>
  <si>
    <r>
      <t xml:space="preserve">Fibra </t>
    </r>
    <r>
      <rPr>
        <b/>
        <vertAlign val="superscript"/>
        <sz val="8"/>
        <color theme="1"/>
        <rFont val="Arial Narrow"/>
        <family val="2"/>
      </rPr>
      <t>2</t>
    </r>
  </si>
  <si>
    <r>
      <t xml:space="preserve">Ovino </t>
    </r>
    <r>
      <rPr>
        <b/>
        <vertAlign val="superscript"/>
        <sz val="8"/>
        <color theme="1"/>
        <rFont val="Arial Narrow"/>
        <family val="2"/>
      </rPr>
      <t>2</t>
    </r>
  </si>
  <si>
    <t>(Kg/Unidad)</t>
  </si>
  <si>
    <t>(Kg/Hab/Año)</t>
  </si>
  <si>
    <t>(S/ x Kg)</t>
  </si>
  <si>
    <t>(S/ x US$)</t>
  </si>
  <si>
    <t>(Unidad/Hab/Año)</t>
  </si>
  <si>
    <t>Unidad de Medida</t>
  </si>
  <si>
    <t>LINEA CARNE</t>
  </si>
  <si>
    <t>LINEA POSTURA</t>
  </si>
  <si>
    <t xml:space="preserve">            (Unidades)</t>
  </si>
  <si>
    <t xml:space="preserve">  2018</t>
  </si>
  <si>
    <t xml:space="preserve">   2011</t>
  </si>
  <si>
    <t xml:space="preserve">   2012</t>
  </si>
  <si>
    <t xml:space="preserve">   2013</t>
  </si>
  <si>
    <t xml:space="preserve">   2014</t>
  </si>
  <si>
    <t xml:space="preserve">   2015</t>
  </si>
  <si>
    <t xml:space="preserve">   2016</t>
  </si>
  <si>
    <t xml:space="preserve">   2017</t>
  </si>
  <si>
    <t>Abuelos (HLH)</t>
  </si>
  <si>
    <t>Huevos Fértiles</t>
  </si>
  <si>
    <t>Padres (Hembras)</t>
  </si>
  <si>
    <t>Pollos BB</t>
  </si>
  <si>
    <t>Pollas BB</t>
  </si>
  <si>
    <t xml:space="preserve">Arequipa </t>
  </si>
  <si>
    <t xml:space="preserve">            (Soles x Kg)</t>
  </si>
  <si>
    <t>Unidad Medida</t>
  </si>
  <si>
    <t>Gallina Reproductora</t>
  </si>
  <si>
    <t xml:space="preserve">            (Miles de Unidades)</t>
  </si>
  <si>
    <t xml:space="preserve">            (Miles de Toneladas)</t>
  </si>
  <si>
    <t xml:space="preserve">Población de Habitantes Nacional </t>
  </si>
  <si>
    <t xml:space="preserve">Población de Habitantes Lima </t>
  </si>
  <si>
    <t>Producción a Nivel Nacional</t>
  </si>
  <si>
    <t>Venta de Pollos (Lima Metropolitana)</t>
  </si>
  <si>
    <t>Precios del Pollo (Lima Metropolitana)</t>
  </si>
  <si>
    <t>Venta de Gallinas (Lima Metropolitana)</t>
  </si>
  <si>
    <t xml:space="preserve">Abastecimiento a Nivel Nacional </t>
  </si>
  <si>
    <t>Consumo Percápita a Nivel Nacional</t>
  </si>
  <si>
    <t>Consumo Percápita (Lima Metropolitana)</t>
  </si>
  <si>
    <t>Tipo de Cambio</t>
  </si>
  <si>
    <t xml:space="preserve">            (Soles/Libra)</t>
  </si>
  <si>
    <t>(Soles/kg)</t>
  </si>
  <si>
    <t xml:space="preserve">           (Soles/Libra)</t>
  </si>
  <si>
    <t>( Soles/kg )</t>
  </si>
  <si>
    <t xml:space="preserve">            (Soles/Kg)</t>
  </si>
  <si>
    <t xml:space="preserve">            (Soles/kg)</t>
  </si>
  <si>
    <t xml:space="preserve">          (Kg/Unidad)</t>
  </si>
  <si>
    <t xml:space="preserve">          (Kg/vaca/día)</t>
  </si>
  <si>
    <t xml:space="preserve"> -  </t>
  </si>
  <si>
    <t>C.104  LIMA METROPOLITANA: EVOLUCIÓN DEL ABASTECIMIENTO DE PRINCIPALES PRODUCTOS PECUARIOS</t>
  </si>
  <si>
    <t>C.105  LIMA METROPOLITANA: EVOLUCIÓN DEL CONSUMO PERCÁPITA DE PRINCIPALES PRODUCTOS PECUARIOS</t>
  </si>
  <si>
    <t>Pasteu-</t>
  </si>
  <si>
    <t>rizada</t>
  </si>
  <si>
    <t>Evapo-</t>
  </si>
  <si>
    <t>rada</t>
  </si>
  <si>
    <t>Descre-</t>
  </si>
  <si>
    <t>mada</t>
  </si>
  <si>
    <t>Conden-</t>
  </si>
  <si>
    <t>sada</t>
  </si>
  <si>
    <t>en</t>
  </si>
  <si>
    <t xml:space="preserve">            (Tonelada)</t>
  </si>
  <si>
    <r>
      <t xml:space="preserve">2020 </t>
    </r>
    <r>
      <rPr>
        <b/>
        <vertAlign val="superscript"/>
        <sz val="8"/>
        <color theme="1"/>
        <rFont val="Arial Narrow"/>
        <family val="2"/>
      </rPr>
      <t>P</t>
    </r>
  </si>
  <si>
    <t xml:space="preserve">2019 </t>
  </si>
  <si>
    <t>2019</t>
  </si>
  <si>
    <r>
      <t>2020</t>
    </r>
    <r>
      <rPr>
        <b/>
        <vertAlign val="superscript"/>
        <sz val="8"/>
        <color theme="1"/>
        <rFont val="Arial Narrow"/>
        <family val="2"/>
      </rPr>
      <t>P</t>
    </r>
  </si>
  <si>
    <t>Var. % 20/19</t>
  </si>
  <si>
    <t>2020</t>
  </si>
  <si>
    <r>
      <t xml:space="preserve">2020 </t>
    </r>
    <r>
      <rPr>
        <b/>
        <vertAlign val="superscript"/>
        <sz val="8"/>
        <color indexed="63"/>
        <rFont val="Arial Narrow"/>
        <family val="2"/>
      </rPr>
      <t>P</t>
    </r>
  </si>
  <si>
    <t>|</t>
  </si>
  <si>
    <t xml:space="preserve">2020 </t>
  </si>
  <si>
    <t>2020 P</t>
  </si>
  <si>
    <t>Elaboración: Ministerio de Desarrollo Agrario y Riego - DGESEP-DEA.</t>
  </si>
  <si>
    <r>
      <t xml:space="preserve">2020 </t>
    </r>
    <r>
      <rPr>
        <vertAlign val="superscript"/>
        <sz val="8"/>
        <rFont val="Arial Narrow"/>
        <family val="2"/>
      </rPr>
      <t>P</t>
    </r>
  </si>
  <si>
    <t>C.121  PERÚ: PRECIOS PROMEDIO PAGADOS AL PRODUCTOR DE LECHE FRESCA DE VACA, POR REGIÓN SEGÚN MES, 2020 P.</t>
  </si>
  <si>
    <t>C. 122  PERÚ: PRECIOS PROMEDIO PAGADOS AL PRODUCTOR DE FIBRA DE ALPACA, POR REGIÓN SEGÚN MES, 2020 P.</t>
  </si>
  <si>
    <t>C.123  PERÚ: PRECIOS PROMEDIO PAGADOS AL PRODUCTOR DE FIBRA DE LLAMA, POR REGIÓN SEGÚN MES, 2020 P.</t>
  </si>
  <si>
    <t>C.124  PERÚ: PRECIOS PROMEDIO PAGADOS AL PRODUCTOR DE LANA DE OVINO, POR REGIÓN SEGÚN MES, 2020 P.</t>
  </si>
  <si>
    <r>
      <t xml:space="preserve">    2020 </t>
    </r>
    <r>
      <rPr>
        <b/>
        <vertAlign val="superscript"/>
        <sz val="8"/>
        <color theme="1"/>
        <rFont val="Arial Narrow"/>
        <family val="2"/>
      </rPr>
      <t>P</t>
    </r>
  </si>
  <si>
    <t>Población (Unidades)</t>
  </si>
  <si>
    <t>Huevo gallina</t>
  </si>
  <si>
    <t xml:space="preserve">          (Kg/gallina)</t>
  </si>
  <si>
    <t xml:space="preserve">          (Kg/ovino)</t>
  </si>
  <si>
    <t xml:space="preserve">          (Kg/ llama)</t>
  </si>
  <si>
    <t xml:space="preserve">          (Kg/ alpaca)</t>
  </si>
  <si>
    <t xml:space="preserve">          (Kg/ animal)</t>
  </si>
  <si>
    <t>…</t>
  </si>
  <si>
    <t>Elaboración: Ministerio de Desarrollo Agrario y Riego - DGESEP - DEIA</t>
  </si>
  <si>
    <t>Fuente: Direcciones Regionales de Agricultura</t>
  </si>
  <si>
    <t>P Preliminar</t>
  </si>
  <si>
    <t>1/ Precio de animal vivo</t>
  </si>
  <si>
    <t>C.86  PERÚ: EVOLUCIÓN DEL BENEFICIO DE GANADO EN CENTROS DE BENEFICIO POR AÑO SEGÚN ESPECIE, 2012-2020</t>
  </si>
  <si>
    <t>C.100  PERÚ: EVOLUCIÓN DEL ABASTECIMIENTO DE PRINCIPALES PRODUCTOS PECUARIOS SEGÚN AÑO, 2007-2020</t>
  </si>
  <si>
    <t>C.101  PERÚ: EVOLUCIÓN DEL CONSUMO PERCÁPITA DE PRINCIPALES PRODUCTOS PECUARIOS SEGÚN AÑO, 2007-2019</t>
  </si>
  <si>
    <t>C.103  PERÚ: ABASTECIMIENTO DE CARNE Y PESCADO Y HUEVO SEGÚN MES, 2019</t>
  </si>
  <si>
    <t xml:space="preserve">            SEGÚN AÑO, 2007-2020</t>
  </si>
  <si>
    <r>
      <t>C.106  LIMA: ABASTECIMIENTO DE CARNE Y PESCADO SEGÚN MES, 2020</t>
    </r>
    <r>
      <rPr>
        <b/>
        <vertAlign val="superscript"/>
        <sz val="9"/>
        <rFont val="Arial Narrow"/>
        <family val="2"/>
      </rPr>
      <t>P</t>
    </r>
  </si>
  <si>
    <t>C.107  LIMA: ABASTECIMIENTO DE CARNE Y PESCADO SEGÚN MES, 2019</t>
  </si>
  <si>
    <t>C.109  PERÚ: CONSUMO PERCÁPITA DE LECHE NACIONAL E IMPORTADA SEGÚN AÑO, 2007-2020</t>
  </si>
  <si>
    <r>
      <t>C.102  PERÚ: ABASTECIMIENTO DE CARNE Y PESCADO Y HUEVO SEGÚN MES, 2020</t>
    </r>
    <r>
      <rPr>
        <b/>
        <vertAlign val="superscript"/>
        <sz val="9"/>
        <rFont val="Arial Narrow"/>
        <family val="2"/>
      </rPr>
      <t>P</t>
    </r>
  </si>
  <si>
    <t xml:space="preserve">         (Toneladas)</t>
  </si>
  <si>
    <t>1  Incluye carne pollo,gallina pato y pavo</t>
  </si>
  <si>
    <t xml:space="preserve">     2  Animal vivo</t>
  </si>
  <si>
    <t>… No disponible</t>
  </si>
  <si>
    <r>
      <t xml:space="preserve"> </t>
    </r>
    <r>
      <rPr>
        <vertAlign val="superscript"/>
        <sz val="7"/>
        <rFont val="Arial Narrow"/>
        <family val="2"/>
      </rPr>
      <t>1</t>
    </r>
    <r>
      <rPr>
        <sz val="7"/>
        <rFont val="Arial Narrow"/>
        <family val="2"/>
      </rPr>
      <t xml:space="preserve">  Incluye nacional e importada</t>
    </r>
  </si>
  <si>
    <r>
      <rPr>
        <vertAlign val="superscript"/>
        <sz val="7"/>
        <rFont val="Arial Narrow"/>
        <family val="2"/>
      </rPr>
      <t>1</t>
    </r>
    <r>
      <rPr>
        <sz val="7"/>
        <rFont val="Arial Narrow"/>
        <family val="2"/>
      </rPr>
      <t xml:space="preserve">  Incluye nacional e importada</t>
    </r>
  </si>
  <si>
    <r>
      <t xml:space="preserve">     </t>
    </r>
    <r>
      <rPr>
        <vertAlign val="superscript"/>
        <sz val="7"/>
        <rFont val="Arial Narrow"/>
        <family val="2"/>
      </rPr>
      <t>2</t>
    </r>
    <r>
      <rPr>
        <sz val="7"/>
        <rFont val="Arial Narrow"/>
        <family val="2"/>
      </rPr>
      <t xml:space="preserve"> Ministerio de la Producción</t>
    </r>
  </si>
  <si>
    <r>
      <t xml:space="preserve"> </t>
    </r>
    <r>
      <rPr>
        <vertAlign val="superscript"/>
        <sz val="7"/>
        <rFont val="Arial Narrow"/>
        <family val="2"/>
      </rPr>
      <t>2</t>
    </r>
    <r>
      <rPr>
        <sz val="7"/>
        <rFont val="Arial Narrow"/>
        <family val="2"/>
      </rPr>
      <t xml:space="preserve">  Incluye fresco, congelado, curado y enlatado</t>
    </r>
  </si>
  <si>
    <r>
      <t xml:space="preserve"> </t>
    </r>
    <r>
      <rPr>
        <vertAlign val="superscript"/>
        <sz val="7"/>
        <rFont val="Arial Narrow"/>
        <family val="2"/>
      </rPr>
      <t>2</t>
    </r>
    <r>
      <rPr>
        <sz val="7"/>
        <rFont val="Arial Narrow"/>
        <family val="2"/>
      </rPr>
      <t xml:space="preserve"> Incluye fresco, congelado, curado y enlatado</t>
    </r>
  </si>
  <si>
    <t>Fuente:  Gerencias/Direcciones Regionales de Agricultura - Sub Gerencia/Dirección de Estadística /Direccion de Informacion Agraria</t>
  </si>
  <si>
    <t>1  Incluye nacional e importada</t>
  </si>
  <si>
    <t xml:space="preserve"> 2 Incluye fresco, congelado, curado y enlatado</t>
  </si>
  <si>
    <t xml:space="preserve">     2 Ministerio de la Producción</t>
  </si>
  <si>
    <t xml:space="preserve">            (Kg/Hab/Año)</t>
  </si>
  <si>
    <t>* Incluye IGV</t>
  </si>
  <si>
    <t xml:space="preserve"> Fuente:  1 Centros de Acopio</t>
  </si>
  <si>
    <t xml:space="preserve">              2 INEI - Dirección Técnica de Indicadores  Económicos Dirección Ejecutiva de Indices</t>
  </si>
  <si>
    <t>Fuente:  1 Centros de Acopio</t>
  </si>
  <si>
    <t xml:space="preserve">             2 Avinka SA</t>
  </si>
  <si>
    <t xml:space="preserve">             3 INEI - Dirección Técnica de Indicadores  Económicos Dirección Ejecutiva de Indices</t>
  </si>
  <si>
    <t>1 Soles por litro</t>
  </si>
  <si>
    <t>2 Soles por libra</t>
  </si>
  <si>
    <t>Fuente: SIEA</t>
  </si>
  <si>
    <t>Fuente: Sunat-Aduanas</t>
  </si>
  <si>
    <t>Fuente: Plantas de Incubación</t>
  </si>
  <si>
    <t>Fuente: Centros de Acopio de Aves Vivas de Lima Metropolitana y Callao</t>
  </si>
  <si>
    <r>
      <rPr>
        <vertAlign val="superscript"/>
        <sz val="7"/>
        <color theme="1"/>
        <rFont val="Arial Narrow"/>
        <family val="2"/>
      </rPr>
      <t xml:space="preserve">1 </t>
    </r>
    <r>
      <rPr>
        <sz val="7"/>
        <color theme="1"/>
        <rFont val="Arial Narrow"/>
        <family val="2"/>
      </rPr>
      <t xml:space="preserve"> Considera ave y huevo de gallina</t>
    </r>
  </si>
  <si>
    <r>
      <rPr>
        <vertAlign val="superscript"/>
        <sz val="7"/>
        <color theme="1"/>
        <rFont val="Arial Narrow"/>
        <family val="2"/>
      </rPr>
      <t xml:space="preserve">1  </t>
    </r>
    <r>
      <rPr>
        <sz val="7"/>
        <color theme="1"/>
        <rFont val="Arial Narrow"/>
        <family val="2"/>
      </rPr>
      <t>Considera ave y huevo de gallina</t>
    </r>
  </si>
  <si>
    <r>
      <rPr>
        <vertAlign val="superscript"/>
        <sz val="7"/>
        <color theme="1"/>
        <rFont val="Arial Narrow"/>
        <family val="2"/>
      </rPr>
      <t>1</t>
    </r>
    <r>
      <rPr>
        <sz val="7"/>
        <color theme="1"/>
        <rFont val="Arial Narrow"/>
        <family val="2"/>
      </rPr>
      <t xml:space="preserve">  Peso de animal vivo</t>
    </r>
  </si>
  <si>
    <t>C.2  PERÚ: PARTICIPACIÓN POR AÑO, SEGÚN SUB SECTORES Y PRINCIPALES ESPECIES Y PRODUCTOS PECUARIOS EN EL VALOR BRUTO, 2007-20</t>
  </si>
  <si>
    <r>
      <t>C.12  PERÚ: RENDIMIENTO PROMEDIO POR PRODUCTO, SEGÚN REGIÓN, 2020</t>
    </r>
    <r>
      <rPr>
        <b/>
        <vertAlign val="superscript"/>
        <sz val="9"/>
        <color theme="1"/>
        <rFont val="Arial Narrow"/>
        <family val="2"/>
      </rPr>
      <t>P</t>
    </r>
  </si>
  <si>
    <t xml:space="preserve">C.90  PERÚ: BENEFICIO DE GANADO VACUNO EN CENTROS DE BENEFICIO SEGÚN REGIÓN, </t>
  </si>
  <si>
    <t xml:space="preserve">C.89  PERÚ: BENEFICIO DE GANADO PORCINO EN CENTROS DE BENEFICIO SEGÚN REGIÓN, </t>
  </si>
  <si>
    <t>C.87   LIMA METROPOLITANA: EVOLUCIÓN DE BENEFICIO DE GANADO EN CENTROS DE BENEFICIO POR AÑO,</t>
  </si>
  <si>
    <t>C.49  PERÚ: PRECIO RECIBIDO POR EL PRODUCTOR DE FIBRA DE LLAMA POR  AÑO, SEGÚN REGIÓN, 2007-2020</t>
  </si>
  <si>
    <t>C.48  PERÚ: PRODUCCIÓN DE FIBRA DE LLAMA POR AÑO, SEGÚN  REGIÓN, 2007-2020</t>
  </si>
  <si>
    <t>C.47  PERÚ: LLAMAS ESQUILADAS  POR  AÑO, SEGÚN REGIÓN, 2007-2020</t>
  </si>
  <si>
    <t>C.46  PERÚ: PRECIO RECIBIDO POR EL PRODUCTOR DE LLAMAS POR  AÑO, SEGÚN REGIÓN, 2007-2020</t>
  </si>
  <si>
    <t>C.45  PERÚ: PRODUCCIÓN DE CARNE DE LLAMA POR  AÑO, SEGÚN REGIÓN, 2007-2020</t>
  </si>
  <si>
    <t>C.44  PERÚ: PRODUCCIÓN DE LLAMAS POR  AÑO, SEGÚN REGIÓN, 2007-2020</t>
  </si>
  <si>
    <t>C.43  PERÚ: POBLACIÓN DE LLAMAS POR  AÑO, SEGÚN REGIÓN, 2007-2020</t>
  </si>
  <si>
    <t>C.42  PERÚ: PRECIO RECIBIDO POR EL PRODUCTOR DE FIBRA DE ALPACA POR  AÑO, SEGÚN REGIÓN, 2007-2020</t>
  </si>
  <si>
    <t>C.41  PERÚ: PRODUCCIÓN DE FIBRA DE ALPACA POR  AÑO, SEGÚN REGIÓN, 2007-2020</t>
  </si>
  <si>
    <t>C.40  PERÚ: ALPACAS ESQUILADAS  POR  AÑO, SEGÚN REGIÓN, 2007-2020</t>
  </si>
  <si>
    <t>C.39  PERÚ: PRECIO RECIBIDO POR EL PRODUCTOR DE ALPACAS POR  AÑO, SEGÚN REGIÓN, 2007-2020</t>
  </si>
  <si>
    <t>C.38  PERÚ: PRODUCCIÓN DE CARNE DE ALPACA POR  AÑO, SEGÚN REGIÓN, 2007-2020</t>
  </si>
  <si>
    <t>C.37  PERÚ: PRODUCCIÓN DE ALPACAS POR  AÑO, SEGÚN REGION REGIÓN, 2007-2020</t>
  </si>
  <si>
    <t>C.36  PERÚ: POBLACIÓN DE ALPACAS POR AÑO, SEGÚN REGIÓN, 2007-2020</t>
  </si>
  <si>
    <t>C.35  PERÚ: PRECIO RECIBIDO POR EL PRODUCTOR DE PORCINOS POR AÑO, SEGÚN REGIÓN, 2007-2020</t>
  </si>
  <si>
    <t>C.32  PERÚ: POBLACIÓN DE PORCINOS POR  AÑO, SEGÚN REGIÓN, 2007-2020</t>
  </si>
  <si>
    <t>C.31  PERÚ: PRECIO RECIBIDO POR EL PRODUCTOR DE LANA DE OVINO POR  AÑO, SEGÚN REGIÓN, 2007-2020</t>
  </si>
  <si>
    <t>C.30  PERÚ: PRODUCCIÓN DE LANA  DE OVINO POR  AÑO, SEGÚN REGIÓN, 2007-2020</t>
  </si>
  <si>
    <t>C.29  PERÚ: OVINOS ESQUILADOS POR AÑO, SEGÚN  REGIÓN, 2007-2020</t>
  </si>
  <si>
    <t>C.28  PERÚ: PRECIO RECIBIDO POR EL PRODUCTOR DE OVINOS POR  AÑO, SEGÚN REGIÓN, 2007-2020</t>
  </si>
  <si>
    <t>C.27  PERÚ: PRODUCCIÓN DE CARNE DE OVINO POR  AÑO, SEGÚN REGIÓN, 2007-2020</t>
  </si>
  <si>
    <t>C.26  PERÚ: PRODUCCIÓN DE OVINOS POR  AÑO, SEGÚN REGIÓN, 2007-2020</t>
  </si>
  <si>
    <t>C.25  PERÚ: POBLACIÓN DE OVINOS POR  AÑO, SEGÚN REGIÓN, 2007-2020</t>
  </si>
  <si>
    <t>C.24  PERÚ: PRECIO RECIBIDO POR EL PRODUCTOR DE CAPRINOS POR AÑO, SEGÚN REGIÓN, 2007-2020</t>
  </si>
  <si>
    <t>C.23  PERÚ: PRODUCCIÓN DE CARNE DE CAPRINO POR  AÑO, SEGÚN REGIÓN, 2007-2020</t>
  </si>
  <si>
    <t>C.22  PERÚ: PRODUCCIÓN DE CAPRINOS POR  AÑO, SEGÚN REGIÓN, 2007-2020</t>
  </si>
  <si>
    <t>C.21  PERÚ: POBLACIÓN DE CAPRINOS POR  AÑO, SEGÚN REGIÓN, 2007-2020</t>
  </si>
  <si>
    <t>C.20  PERÚ: PRECIO RECIBIDO POR EL PRODUCTOR DE LECHE FRESCA DE VACA POR  AÑO, SEGÚN REGIÓN, 2007-2020</t>
  </si>
  <si>
    <t>C.19  PERÚ: PRODUCCIÓN DE LECHE FRESCA DE VACA POR  AÑO, SEGÚN REGIÓN, 2007-2020</t>
  </si>
  <si>
    <t>C.18  PERÚ: VACAS EN ORDEÑO POR  AÑO, SEGÚN REGIÓN, 2007-2020</t>
  </si>
  <si>
    <t>C.17  PERÚ: PRECIO RECIBIDO POR EL PRODUCTOR DE VACUNO POR  AÑO, SEGÚN REGIÓN, 2007-2020</t>
  </si>
  <si>
    <t>C.16  PERÚ: PRODUCCIÓN DE CARNE DE VACUNO POR  AÑO, SEGÚN REGIÓN, 2007-2020</t>
  </si>
  <si>
    <t>C.15  PERÚ: PRODUCCIÓN DE VACUNOS POR  AÑO, SEGÚN REGIÓN, 2007-2020</t>
  </si>
  <si>
    <t>C.14  PERÚ: POBLACIÓN DE VACUNOS POR  AÑO, SEGÚN REGIÓN, 2007-2020</t>
  </si>
  <si>
    <r>
      <t>C.13  PERÚ: PRODUCCIÓN PECUARIA POR MES, SEGÚN PRODUCTO, 2020</t>
    </r>
    <r>
      <rPr>
        <b/>
        <vertAlign val="superscript"/>
        <sz val="9"/>
        <color theme="1"/>
        <rFont val="Arial Narrow"/>
        <family val="2"/>
      </rPr>
      <t>P</t>
    </r>
  </si>
  <si>
    <r>
      <t>C.11   PERÚ: PRODUCCIÓN DE PRINCIPALES PRODUCTOS PECUARIOS SEGÚN REGIÓN, 2020</t>
    </r>
    <r>
      <rPr>
        <b/>
        <vertAlign val="superscript"/>
        <sz val="9"/>
        <color theme="1"/>
        <rFont val="Arial Narrow"/>
        <family val="2"/>
      </rPr>
      <t>P</t>
    </r>
  </si>
  <si>
    <r>
      <t>C.10  PERÚ: ESPECIES PECUARIAS EN PRODUCCIÓN Y ANIMALES ESQUILADOS POR ESPECIE, SEGÚN REGIÓN, 2020</t>
    </r>
    <r>
      <rPr>
        <b/>
        <vertAlign val="superscript"/>
        <sz val="9"/>
        <color theme="1"/>
        <rFont val="Arial Narrow"/>
        <family val="2"/>
      </rPr>
      <t>P</t>
    </r>
  </si>
  <si>
    <r>
      <t>C.9  PERÚ: RENDIMIENTO DE CARNES POR ESPECIE, SEGÚN REGIÓN, 2020</t>
    </r>
    <r>
      <rPr>
        <b/>
        <vertAlign val="superscript"/>
        <sz val="9"/>
        <color theme="1"/>
        <rFont val="Arial Narrow"/>
        <family val="2"/>
      </rPr>
      <t>P</t>
    </r>
  </si>
  <si>
    <r>
      <t>C.8  PERÚ: PRODUCCIÓN DE CARNES POR ESPECIE, SEGÚN REGIÓN, 2020</t>
    </r>
    <r>
      <rPr>
        <b/>
        <vertAlign val="superscript"/>
        <sz val="9"/>
        <color theme="1"/>
        <rFont val="Arial Narrow"/>
        <family val="2"/>
      </rPr>
      <t>P</t>
    </r>
  </si>
  <si>
    <r>
      <t>C.7  PERÚ: PRODUCCIÓN PECUARIA POR ESPECIE, SEGÚN REGIÓN, 2020</t>
    </r>
    <r>
      <rPr>
        <b/>
        <vertAlign val="superscript"/>
        <sz val="9"/>
        <color theme="1"/>
        <rFont val="Arial Narrow"/>
        <family val="2"/>
      </rPr>
      <t>P</t>
    </r>
  </si>
  <si>
    <r>
      <t>C.6  PERÚ: POBLACIÓN, SACA, PRODUCCIÓN, RENDIMIENTO Y PRECIOS RECIBIDOS POR EL PRODUCTOR POR MES, SEGÚN PRINCIPALES ESPECIES Y PRODUCTOS PECUARIOS, 2020</t>
    </r>
    <r>
      <rPr>
        <b/>
        <vertAlign val="superscript"/>
        <sz val="9"/>
        <color theme="1"/>
        <rFont val="Arial Narrow"/>
        <family val="2"/>
      </rPr>
      <t>P</t>
    </r>
  </si>
  <si>
    <t xml:space="preserve"> C.3  PERÚ: EVOLUCIÓN DE LA PRODUCCIÓN PECUARIA POR AÑO, SEGÚN ESPECIE Y PRODUCTO, 2007-20</t>
  </si>
  <si>
    <t xml:space="preserve">        (Miles de toneladas)</t>
  </si>
  <si>
    <t xml:space="preserve">C.1  PERÚ: EVOLUCIÓN  DEL VALOR  BRUTO DE LA PRODUCCIÓN (VBP) AGROPECUARIA POR AÑO, SEGÚN SUB SECTORES Y PRINCIPALES ESPECIES </t>
  </si>
  <si>
    <t xml:space="preserve">        Y PRODUCTOS PECUARIOS, 2007-20</t>
  </si>
  <si>
    <r>
      <t>C.4  PERÚ: POBLACIÓN PECUARIA POR ESPECIE, SEGÚN REGIÓN, 2020</t>
    </r>
    <r>
      <rPr>
        <b/>
        <vertAlign val="superscript"/>
        <sz val="9"/>
        <color theme="1"/>
        <rFont val="Arial Narrow"/>
        <family val="2"/>
      </rPr>
      <t>P</t>
    </r>
  </si>
  <si>
    <t>C.108  PERÚ: ABASTECIMIENTO DE LECHE NACIONAL E IMPORTADA FLUIDA SEGÚN AÑO, 2007-2020</t>
  </si>
  <si>
    <r>
      <t>C.112  PERÚ: PRECIOS PROMEDIO PAGADOS AL PRODUCTOR DE PRINCIPALES ESPECIES Y PRODUCTOS PECUARIOS SEGÚN REGIÓN, 2020</t>
    </r>
    <r>
      <rPr>
        <b/>
        <vertAlign val="superscript"/>
        <sz val="9"/>
        <color theme="1"/>
        <rFont val="Arial Narrow"/>
        <family val="2"/>
      </rPr>
      <t>P</t>
    </r>
  </si>
  <si>
    <r>
      <t>C.113  PERÚ: PRECIOS PROMEDIO PAGADOS AL PRODUCTOR DE AVES POR MES, SEGÚN REGIÓN, 2020</t>
    </r>
    <r>
      <rPr>
        <b/>
        <vertAlign val="superscript"/>
        <sz val="9"/>
        <color theme="1"/>
        <rFont val="Arial Narrow"/>
        <family val="2"/>
      </rPr>
      <t>P</t>
    </r>
  </si>
  <si>
    <r>
      <t>C.114   PERÚ: PRECIOS PROMEDIO PAGADOS AL PRODUCTOR DE OVINOS POR MES, SEGÚN REGIÓN, 2020</t>
    </r>
    <r>
      <rPr>
        <b/>
        <vertAlign val="superscript"/>
        <sz val="9"/>
        <color theme="1"/>
        <rFont val="Arial Narrow"/>
        <family val="2"/>
      </rPr>
      <t>P</t>
    </r>
  </si>
  <si>
    <r>
      <t>C.115  PERÚ: PRECIOS PROMEDIO PAGADOS AL PRODUCTOR DE PORCINOS POR MES, SEGÚN REGIÓN, 2020</t>
    </r>
    <r>
      <rPr>
        <b/>
        <vertAlign val="superscript"/>
        <sz val="9"/>
        <color theme="1"/>
        <rFont val="Arial Narrow"/>
        <family val="2"/>
      </rPr>
      <t>P</t>
    </r>
  </si>
  <si>
    <r>
      <t>C.116  PERÚ: PRECIOS PROMEDIO PAGADOS AL PRODUCTOR DE VACUNOS POR MES, SEGÚN REGIÓN, 2020</t>
    </r>
    <r>
      <rPr>
        <b/>
        <vertAlign val="superscript"/>
        <sz val="9"/>
        <color rgb="FF333333"/>
        <rFont val="Arial Narrow"/>
        <family val="2"/>
      </rPr>
      <t>P</t>
    </r>
  </si>
  <si>
    <r>
      <t>C.117  PERÚ: PRECIOS PROMEDIO PAGADOS AL PRODUCTOR DE CAPRINOS POR MES, SEGÚN REGIÓN, 2020</t>
    </r>
    <r>
      <rPr>
        <b/>
        <vertAlign val="superscript"/>
        <sz val="9"/>
        <color rgb="FF333333"/>
        <rFont val="Arial Narrow"/>
        <family val="2"/>
      </rPr>
      <t>P</t>
    </r>
  </si>
  <si>
    <r>
      <t>C.118  PERÚ: PRECIOS PROMEDIO PAGADOS AL PRODUCTOR DE ALPACAS POR MES, SEGÚN REGIÓN, 2020</t>
    </r>
    <r>
      <rPr>
        <b/>
        <vertAlign val="superscript"/>
        <sz val="9"/>
        <color rgb="FF333333"/>
        <rFont val="Arial Narrow"/>
        <family val="2"/>
      </rPr>
      <t>P</t>
    </r>
  </si>
  <si>
    <r>
      <t>C.119  PERÚ: PRECIOS PROMEDIO PAGADOS AL PRODUCTOR DE LLAMAS POR MES, SEGÚN  REGIÓN, 2020</t>
    </r>
    <r>
      <rPr>
        <b/>
        <vertAlign val="superscript"/>
        <sz val="9"/>
        <color rgb="FF333333"/>
        <rFont val="Arial Narrow"/>
        <family val="2"/>
      </rPr>
      <t>P</t>
    </r>
  </si>
  <si>
    <r>
      <t>C.120  PERÚ: PRECIOS PROMEDIO PAGADOS AL PRODUCTOR DE HUEVOS DE GALLINA POR MES, SEGÚN REGIÓN, 2020</t>
    </r>
    <r>
      <rPr>
        <b/>
        <vertAlign val="superscript"/>
        <sz val="9"/>
        <color rgb="FF333333"/>
        <rFont val="Arial Narrow"/>
        <family val="2"/>
      </rPr>
      <t>P</t>
    </r>
  </si>
  <si>
    <r>
      <t>C.121  PERÚ: PRECIOS PROMEDIO PAGADOS AL PRODUCTOR DE LECHE FRESCA DE VACA POR MES, SEGÚN REGIÓN, 2020</t>
    </r>
    <r>
      <rPr>
        <b/>
        <vertAlign val="superscript"/>
        <sz val="9"/>
        <color rgb="FF333333"/>
        <rFont val="Arial Narrow"/>
        <family val="2"/>
      </rPr>
      <t>P</t>
    </r>
  </si>
  <si>
    <r>
      <t>C.122  PERÚ: PRECIOS PROMEDIO PAGADOS AL PRODUCTOR DE FIBRA DE ALPACA POR MES, SEGÚN REGIÓN, 2020</t>
    </r>
    <r>
      <rPr>
        <b/>
        <vertAlign val="superscript"/>
        <sz val="9"/>
        <color rgb="FF333333"/>
        <rFont val="Arial Narrow"/>
        <family val="2"/>
      </rPr>
      <t>P</t>
    </r>
  </si>
  <si>
    <r>
      <t>C.123  PERÚ: PRECIOS PROMEDIO PAGADOS AL PRODUCTOR DE FIBRA DE LLAMA POR MES, SEGÚN REGIÓN, 2020</t>
    </r>
    <r>
      <rPr>
        <b/>
        <vertAlign val="superscript"/>
        <sz val="9"/>
        <color rgb="FF333333"/>
        <rFont val="Arial Narrow"/>
        <family val="2"/>
      </rPr>
      <t>P</t>
    </r>
  </si>
  <si>
    <r>
      <t>C.124  PERÚ: PRECIOS PROMEDIO PAGADOS AL PRODUCTOR DE LANA DE OVINO POR MES, SEGÚN REGIÓN, 2020</t>
    </r>
    <r>
      <rPr>
        <b/>
        <vertAlign val="superscript"/>
        <sz val="9"/>
        <color rgb="FF333333"/>
        <rFont val="Arial Narrow"/>
        <family val="2"/>
      </rPr>
      <t>P</t>
    </r>
  </si>
  <si>
    <t>Colocación de Pollos "BB" a nivel Nacional</t>
  </si>
  <si>
    <r>
      <t>C.144  PERÚ: COLOCACIÓN DE PADRES  BB  LÍNEA  CARNE (HEMBRAS) POR MES, SEGÚN REGIÓN, 2020</t>
    </r>
    <r>
      <rPr>
        <b/>
        <vertAlign val="superscript"/>
        <sz val="9"/>
        <color theme="1"/>
        <rFont val="Arial Narrow"/>
        <family val="2"/>
      </rPr>
      <t>P</t>
    </r>
  </si>
  <si>
    <r>
      <t>C.145  PERU: COLOCACIÓN DE POLLOS BB LÍINEA CARNE POR MES, SEGÚN REGIÓN, 2020</t>
    </r>
    <r>
      <rPr>
        <b/>
        <vertAlign val="superscript"/>
        <sz val="9"/>
        <color rgb="FF333333"/>
        <rFont val="Arial Narrow"/>
        <family val="2"/>
      </rPr>
      <t>P</t>
    </r>
  </si>
  <si>
    <r>
      <t>C.146  PERU: COLOCACION DE POLLAS BB LINEA POSTURA POR MES, SEGÚN REGIÓN, 2020</t>
    </r>
    <r>
      <rPr>
        <b/>
        <vertAlign val="superscript"/>
        <sz val="9"/>
        <color rgb="FF333333"/>
        <rFont val="Arial Narrow"/>
        <family val="2"/>
      </rPr>
      <t>P</t>
    </r>
  </si>
  <si>
    <t>C.147  PERÚ: POBLACIÓN DE AVES POR AÑO, SEGÚN REGIÓN, 2008-2020</t>
  </si>
  <si>
    <t>C.148  PERÚ: PRODUCCIÓN DE  AVES POR AÑO, SEGÚN REGIÓN, 2008-2020</t>
  </si>
  <si>
    <t>C.149  PERÚ: PRODUCCIÓN DE CARNE DE AVE POR AÑO, SEGÚN REGIÓN, 2008-2020</t>
  </si>
  <si>
    <t>C.150  PERÚ: PRECIO RECIBIDO POR EL PRODUCTOR DE AVES POR AÑO, SEGÚN REGIÓN, 2008-2020</t>
  </si>
  <si>
    <t>C.153  PERÚ: PRECIO RECIBIDO POR EL PRODUCTOR DE HUEVO DE GALLINA POR AÑO, SEGÚN REGIÓN, 2008-2020</t>
  </si>
  <si>
    <r>
      <t>C.154  LIMA METROPOLITANA: VENTA DE AVES POR MES, SEGÚN ESPECIE, 2020</t>
    </r>
    <r>
      <rPr>
        <b/>
        <vertAlign val="superscript"/>
        <sz val="9"/>
        <color theme="1"/>
        <rFont val="Arial Narrow"/>
        <family val="2"/>
      </rPr>
      <t>P</t>
    </r>
  </si>
  <si>
    <r>
      <rPr>
        <vertAlign val="superscript"/>
        <sz val="7"/>
        <color theme="1"/>
        <rFont val="Arial Narrow"/>
        <family val="2"/>
      </rPr>
      <t>P</t>
    </r>
    <r>
      <rPr>
        <sz val="7"/>
        <color theme="1"/>
        <rFont val="Arial Narrow"/>
        <family val="2"/>
      </rPr>
      <t xml:space="preserve"> Preliminar</t>
    </r>
  </si>
  <si>
    <t>C.5  PERÚ: EVOLUCIÓN DE LA POBLACIÓN, SACA, PRODUCCIÓN, RENDIMIENTO Y PRECIOS RECIBIDOS POR EL PRODUCTOR POR AÑO, SEGÚN ESPECIE Y PRODUCTO, 2007-20</t>
  </si>
  <si>
    <t xml:space="preserve">          (Kg/Unidad/Año)</t>
  </si>
  <si>
    <t xml:space="preserve">      -</t>
  </si>
  <si>
    <t xml:space="preserve">        -</t>
  </si>
  <si>
    <t xml:space="preserve">C.110  LIMA METROPOLITANA: PRECIOS PROMEDIO* DEL POLLO POR NIVELES DE COMERCIALIZACIÓN, </t>
  </si>
  <si>
    <t xml:space="preserve">            SEGÚN MES, 2019-20</t>
  </si>
  <si>
    <t xml:space="preserve">C.111  LIMA METROPOLITANA: PRECIOS PROMEDIO DEL POLLO POR NIVELES DE COMERCIALIZACIÓN, </t>
  </si>
  <si>
    <t xml:space="preserve">            SEGÚN MES, 2017-18</t>
  </si>
  <si>
    <t>C.34  PERÚ: PRODUCCIÓN DE CARNE DE PORCINO POR AÑO, SEGÚN REGIÓN, 2007-2019</t>
  </si>
  <si>
    <r>
      <t>C.50  PERÚ: PRODUCCIÓN DE AVES POR MES, SEGÚN REGIÓN, 2020</t>
    </r>
    <r>
      <rPr>
        <b/>
        <vertAlign val="superscript"/>
        <sz val="9"/>
        <color theme="1"/>
        <rFont val="Arial Narrow"/>
        <family val="2"/>
      </rPr>
      <t>P</t>
    </r>
  </si>
  <si>
    <r>
      <t>C.51  PERÚ: PRODUCCIÓN DE CARNE AVE POR MES, SEGÚN REGIÓN, 2020</t>
    </r>
    <r>
      <rPr>
        <b/>
        <vertAlign val="superscript"/>
        <sz val="9"/>
        <color rgb="FF333333"/>
        <rFont val="Arial Narrow"/>
        <family val="2"/>
      </rPr>
      <t>P</t>
    </r>
  </si>
  <si>
    <r>
      <t>C.52  PERÚ: RENDIMIENTO PROMEDIO DE CARNE AVE POR MES, SEGÚN REGIÓN, 2020</t>
    </r>
    <r>
      <rPr>
        <b/>
        <vertAlign val="superscript"/>
        <sz val="9"/>
        <color rgb="FF333333"/>
        <rFont val="Arial Narrow"/>
        <family val="2"/>
      </rPr>
      <t>P</t>
    </r>
  </si>
  <si>
    <r>
      <t>C.53  PERÚ: PRODUCCIÓN DE OVINOS POR MES, SEGÚN REGIÓN, 2020</t>
    </r>
    <r>
      <rPr>
        <b/>
        <vertAlign val="superscript"/>
        <sz val="9"/>
        <color rgb="FF333333"/>
        <rFont val="Arial Narrow"/>
        <family val="2"/>
      </rPr>
      <t>P</t>
    </r>
  </si>
  <si>
    <r>
      <t>C.54  PERÚ: PRODUCCIÓN DE CARNE OVINO POR MES, SEGÚN REGIÓN, 2020</t>
    </r>
    <r>
      <rPr>
        <b/>
        <vertAlign val="superscript"/>
        <sz val="9"/>
        <color rgb="FF333333"/>
        <rFont val="Arial Narrow"/>
        <family val="2"/>
      </rPr>
      <t>P</t>
    </r>
  </si>
  <si>
    <r>
      <t>C.55  PERÚ . RENDIMIENTO PROMEDIO DE CARNE  OVINO POR MES, SEGÚN REGIÓN, 2020</t>
    </r>
    <r>
      <rPr>
        <b/>
        <vertAlign val="superscript"/>
        <sz val="9"/>
        <color rgb="FF333333"/>
        <rFont val="Arial Narrow"/>
        <family val="2"/>
      </rPr>
      <t>P</t>
    </r>
  </si>
  <si>
    <r>
      <t>C.56   PERÚ: PRODUCCIÓN DE PORCINOS POR MES, SEGÚN REGIÓN, 2020</t>
    </r>
    <r>
      <rPr>
        <b/>
        <vertAlign val="superscript"/>
        <sz val="9"/>
        <color rgb="FF333333"/>
        <rFont val="Arial Narrow"/>
        <family val="2"/>
      </rPr>
      <t>P</t>
    </r>
  </si>
  <si>
    <r>
      <t>C.57  PERÚ: PRODUCCIÓN DE CARNE PORCINO POR MES, SEGÚN REGIÓN, 2020</t>
    </r>
    <r>
      <rPr>
        <b/>
        <vertAlign val="superscript"/>
        <sz val="9"/>
        <color rgb="FF333333"/>
        <rFont val="Arial Narrow"/>
        <family val="2"/>
      </rPr>
      <t>P</t>
    </r>
  </si>
  <si>
    <r>
      <t>C.58  PERÚ: RENDIMIENTO PROMEDIO DE CARNE PORCINO POR MES, SEGÚN REGIÓN, 2020</t>
    </r>
    <r>
      <rPr>
        <b/>
        <vertAlign val="superscript"/>
        <sz val="9"/>
        <color rgb="FF333333"/>
        <rFont val="Arial Narrow"/>
        <family val="2"/>
      </rPr>
      <t>P</t>
    </r>
  </si>
  <si>
    <r>
      <t>C.59   PERÚ: PRODUCCIÓN DE VACUNOS POR MES, SEGÚN REGIÓN, 2020</t>
    </r>
    <r>
      <rPr>
        <b/>
        <vertAlign val="superscript"/>
        <sz val="9"/>
        <color rgb="FF333333"/>
        <rFont val="Arial Narrow"/>
        <family val="2"/>
      </rPr>
      <t>P</t>
    </r>
  </si>
  <si>
    <r>
      <t>C.60  PERÚ: PRODUCCIÓN DE CARNE VACUNO POR MES, SEGÚN REGIÓN, 2020</t>
    </r>
    <r>
      <rPr>
        <b/>
        <vertAlign val="superscript"/>
        <sz val="9"/>
        <color rgb="FF333333"/>
        <rFont val="Arial Narrow"/>
        <family val="2"/>
      </rPr>
      <t>P</t>
    </r>
  </si>
  <si>
    <r>
      <t>C.61  PERÚ: RENDIMIENTO PROMEDIO DE CARNE VACUNO POR MES, SEGÚN REGIÓN, 2020</t>
    </r>
    <r>
      <rPr>
        <b/>
        <vertAlign val="superscript"/>
        <sz val="9"/>
        <color rgb="FF333333"/>
        <rFont val="Arial Narrow"/>
        <family val="2"/>
      </rPr>
      <t>P</t>
    </r>
  </si>
  <si>
    <r>
      <t>C.62   PERÚ: PRODUCCIÓN CAPRINO POR MES, SEGÚN REGIÓN, 2020</t>
    </r>
    <r>
      <rPr>
        <b/>
        <vertAlign val="superscript"/>
        <sz val="9"/>
        <color rgb="FF333333"/>
        <rFont val="Arial Narrow"/>
        <family val="2"/>
      </rPr>
      <t>P</t>
    </r>
  </si>
  <si>
    <r>
      <t>C.63  PERÚ: PRODUCCIÓN DE CARNE CAPRINO POR MES, SEGÚN REGIÓN, 2020</t>
    </r>
    <r>
      <rPr>
        <b/>
        <vertAlign val="superscript"/>
        <sz val="9"/>
        <color rgb="FF333333"/>
        <rFont val="Arial Narrow"/>
        <family val="2"/>
      </rPr>
      <t>P</t>
    </r>
  </si>
  <si>
    <r>
      <t>C.64  PERÚ: RENDIMIENTO PROMEDIO DE CARNE CAPRINO POR MES, SEGÚN REGIÓN, 2020</t>
    </r>
    <r>
      <rPr>
        <b/>
        <vertAlign val="superscript"/>
        <sz val="9"/>
        <color rgb="FF333333"/>
        <rFont val="Arial Narrow"/>
        <family val="2"/>
      </rPr>
      <t>P</t>
    </r>
  </si>
  <si>
    <r>
      <t>C.65  PERÚ: PRODUCCIÓN DE ALPACAS POR MES, SEGÚN REGIÓN, 2020</t>
    </r>
    <r>
      <rPr>
        <b/>
        <vertAlign val="superscript"/>
        <sz val="9"/>
        <color rgb="FF333333"/>
        <rFont val="Arial Narrow"/>
        <family val="2"/>
      </rPr>
      <t>P</t>
    </r>
  </si>
  <si>
    <r>
      <t>C.66  PERÚ: PRODUCCIÓN DE CARNE ALPACA POR MES, SEGÚN REGIÓN, 2020</t>
    </r>
    <r>
      <rPr>
        <b/>
        <vertAlign val="superscript"/>
        <sz val="9"/>
        <color rgb="FF333333"/>
        <rFont val="Arial Narrow"/>
        <family val="2"/>
      </rPr>
      <t>P</t>
    </r>
  </si>
  <si>
    <r>
      <t>C.67  PERÚ: RENDIMIENTO PROMEDIO DE CARNE ALPACA POR MES, SEGÚN REGIÓN, 2020</t>
    </r>
    <r>
      <rPr>
        <b/>
        <vertAlign val="superscript"/>
        <sz val="9"/>
        <color rgb="FF333333"/>
        <rFont val="Arial Narrow"/>
        <family val="2"/>
      </rPr>
      <t xml:space="preserve">P </t>
    </r>
  </si>
  <si>
    <r>
      <t>C.68  PERÚ: PRODUCCIÓN DE LLAMAS POR MES, SEGÚN REGIÓN, 2020</t>
    </r>
    <r>
      <rPr>
        <b/>
        <vertAlign val="superscript"/>
        <sz val="9"/>
        <color rgb="FF333333"/>
        <rFont val="Arial Narrow"/>
        <family val="2"/>
      </rPr>
      <t>P</t>
    </r>
  </si>
  <si>
    <r>
      <t>C.69   PERÚ: PRODUCCIÓN DE CARNE LLAMA POR MES, SEGÚN REGIÓN, 2020</t>
    </r>
    <r>
      <rPr>
        <b/>
        <vertAlign val="superscript"/>
        <sz val="9"/>
        <color rgb="FF333333"/>
        <rFont val="Arial Narrow"/>
        <family val="2"/>
      </rPr>
      <t>P</t>
    </r>
  </si>
  <si>
    <r>
      <t>C.70  PERÚ: RENDIMIENTO PROMEDIO DE CARNE LLAMA POR MES, SEGÚN REGIÓN, 2020</t>
    </r>
    <r>
      <rPr>
        <b/>
        <vertAlign val="superscript"/>
        <sz val="9"/>
        <color rgb="FF333333"/>
        <rFont val="Arial Narrow"/>
        <family val="2"/>
      </rPr>
      <t>P</t>
    </r>
  </si>
  <si>
    <r>
      <t>C.71  PERÚ: GALLINAS EN POSTURA PORMES, SEGÚN  REGIÓN, 2020</t>
    </r>
    <r>
      <rPr>
        <b/>
        <vertAlign val="superscript"/>
        <sz val="9"/>
        <color rgb="FF333333"/>
        <rFont val="Arial Narrow"/>
        <family val="2"/>
      </rPr>
      <t>P</t>
    </r>
  </si>
  <si>
    <r>
      <t>C.72  PERÚ: PRODUCCIÓN DE HUEVOS DE GALLINA  POR MES, SEGÚN REGIÓN, 2020</t>
    </r>
    <r>
      <rPr>
        <b/>
        <vertAlign val="superscript"/>
        <sz val="9"/>
        <color rgb="FF333333"/>
        <rFont val="Arial Narrow"/>
        <family val="2"/>
      </rPr>
      <t>P</t>
    </r>
  </si>
  <si>
    <r>
      <t>C.73  PERÚ: RENDIMIENTO PROMEDIO DE PRODUCCIÓN DE HUEVO DE GALLINA  POR MES, SEGÚN REGIÓN, 2020</t>
    </r>
    <r>
      <rPr>
        <b/>
        <vertAlign val="superscript"/>
        <sz val="9"/>
        <color rgb="FF333333"/>
        <rFont val="Arial Narrow"/>
        <family val="2"/>
      </rPr>
      <t>P</t>
    </r>
  </si>
  <si>
    <r>
      <t>C.74  PERÚ: VACAS EN ORDEÑO  POR MES, SEGÚN REGIÓN, 2020</t>
    </r>
    <r>
      <rPr>
        <b/>
        <vertAlign val="superscript"/>
        <sz val="9"/>
        <color rgb="FF333333"/>
        <rFont val="Arial Narrow"/>
        <family val="2"/>
      </rPr>
      <t>P</t>
    </r>
  </si>
  <si>
    <r>
      <t>C.75  PERÚ: PRODUCCIÓN DE LECHE FRESCA DE VACA POR MES, SEGÚN REGIÓN, 2020</t>
    </r>
    <r>
      <rPr>
        <b/>
        <vertAlign val="superscript"/>
        <sz val="9"/>
        <color rgb="FF333333"/>
        <rFont val="Arial Narrow"/>
        <family val="2"/>
      </rPr>
      <t>P</t>
    </r>
  </si>
  <si>
    <r>
      <t>C.76  PERÚ: RENDIMIENTO PROMEDIO DE PRODUCCION DE LECHE DE VACA POR MES, SEGÚN REGIÓN, 2020</t>
    </r>
    <r>
      <rPr>
        <b/>
        <vertAlign val="superscript"/>
        <sz val="9"/>
        <color rgb="FF333333"/>
        <rFont val="Arial Narrow"/>
        <family val="2"/>
      </rPr>
      <t>P</t>
    </r>
  </si>
  <si>
    <r>
      <t>C.77  PERÚ: ALPACAS ESQUILADAS POR REGIÓN, SEGÚN MES, 2020</t>
    </r>
    <r>
      <rPr>
        <b/>
        <vertAlign val="superscript"/>
        <sz val="9"/>
        <color rgb="FF333333"/>
        <rFont val="Arial Narrow"/>
        <family val="2"/>
      </rPr>
      <t>P</t>
    </r>
  </si>
  <si>
    <r>
      <t>C.78  PERÚ: PRODUCCIÓN DE FIBRA DE ALPACA POR REGIÓN, SEGÚN MES 2020</t>
    </r>
    <r>
      <rPr>
        <b/>
        <vertAlign val="superscript"/>
        <sz val="9"/>
        <color rgb="FF333333"/>
        <rFont val="Arial Narrow"/>
        <family val="2"/>
      </rPr>
      <t>P</t>
    </r>
  </si>
  <si>
    <r>
      <t>C.79  PERÚ: RENDIMIENTO PROMEDIO DE FIBRA DE ALPACA POR MES, SEGÚN REGIÓN, 2020</t>
    </r>
    <r>
      <rPr>
        <b/>
        <vertAlign val="superscript"/>
        <sz val="9"/>
        <color rgb="FF333333"/>
        <rFont val="Arial Narrow"/>
        <family val="2"/>
      </rPr>
      <t>P</t>
    </r>
  </si>
  <si>
    <r>
      <t>C.80  PERÚ: LLAMAS ESQUILADAS POR MES, SEGÚN REGIÓN, 2020</t>
    </r>
    <r>
      <rPr>
        <b/>
        <vertAlign val="superscript"/>
        <sz val="9"/>
        <color rgb="FF333333"/>
        <rFont val="Arial Narrow"/>
        <family val="2"/>
      </rPr>
      <t>P</t>
    </r>
  </si>
  <si>
    <r>
      <t>C.81  PERÚ: PRODUCCIÓN DE FIBRA DE LLAMA POR MES, SEGÚN REGIÓN, 2020</t>
    </r>
    <r>
      <rPr>
        <b/>
        <vertAlign val="superscript"/>
        <sz val="9"/>
        <color rgb="FF333333"/>
        <rFont val="Arial Narrow"/>
        <family val="2"/>
      </rPr>
      <t>P</t>
    </r>
  </si>
  <si>
    <r>
      <t>C.82  PERÚ: RENDIMIENTO PROMEDIO DE FIBRA  DE LLAMA POR MES, SEGÚN REGIÓN, 2020</t>
    </r>
    <r>
      <rPr>
        <b/>
        <vertAlign val="superscript"/>
        <sz val="9"/>
        <color rgb="FF333333"/>
        <rFont val="Arial Narrow"/>
        <family val="2"/>
      </rPr>
      <t>P</t>
    </r>
  </si>
  <si>
    <r>
      <t>C.83  PERÚ: OVINOS ESQUILADOS POR MES SEGÚ REGIÓN, 2020</t>
    </r>
    <r>
      <rPr>
        <b/>
        <sz val="9"/>
        <color rgb="FF333333"/>
        <rFont val="Arial Narrow"/>
        <family val="2"/>
      </rPr>
      <t>P</t>
    </r>
  </si>
  <si>
    <r>
      <t>C.84   PERÚ: PRODUCCIÓN DE LANA DE OVINO POR MES, SEGÚN REGIÓN, 2020</t>
    </r>
    <r>
      <rPr>
        <b/>
        <vertAlign val="superscript"/>
        <sz val="9"/>
        <color rgb="FF333333"/>
        <rFont val="Arial Narrow"/>
        <family val="2"/>
      </rPr>
      <t>P</t>
    </r>
  </si>
  <si>
    <r>
      <t>C.85  PERÚ: RENDIMIENTO PROMEDIO DE LANA DE OVINO POR MES, SEGÚN REGIÓN, 2020</t>
    </r>
    <r>
      <rPr>
        <b/>
        <vertAlign val="superscript"/>
        <sz val="9"/>
        <color rgb="FF333333"/>
        <rFont val="Arial Narrow"/>
        <family val="2"/>
      </rPr>
      <t>P</t>
    </r>
  </si>
  <si>
    <t xml:space="preserve">          SEGÚN ESPECIE, 2012-2020</t>
  </si>
  <si>
    <t xml:space="preserve">          2019-2020</t>
  </si>
  <si>
    <r>
      <t>C.91  PERÚ: BENEFICIO DE GANADO OVINO EN CENTROS DE BENEFICIO POR MES, SEGÚN REGIÓN, 2020</t>
    </r>
    <r>
      <rPr>
        <b/>
        <vertAlign val="superscript"/>
        <sz val="9"/>
        <color theme="1"/>
        <rFont val="Arial Narrow"/>
        <family val="2"/>
      </rPr>
      <t>P</t>
    </r>
  </si>
  <si>
    <r>
      <t>C.92  PERÚ: BENEFICIO DE GANADO OVINO EN CENTROS DE BENEFICIO POR MES, SEGÚN REGIÓN, 2020</t>
    </r>
    <r>
      <rPr>
        <b/>
        <vertAlign val="superscript"/>
        <sz val="9"/>
        <color theme="1"/>
        <rFont val="Arial Narrow"/>
        <family val="2"/>
      </rPr>
      <t>P</t>
    </r>
  </si>
  <si>
    <r>
      <t xml:space="preserve"> C.93  PERÚ: RENDIMIENTO  DE GANADO OVINO EN CENTROS DE BENEFICIO PORMES, SEGÚN REGIÓN, 2020</t>
    </r>
    <r>
      <rPr>
        <b/>
        <vertAlign val="superscript"/>
        <sz val="9"/>
        <color theme="1"/>
        <rFont val="Arial Narrow"/>
        <family val="2"/>
      </rPr>
      <t>P</t>
    </r>
  </si>
  <si>
    <r>
      <t>C.94  PERÚ: BENEFICIO DE GANADO PORCINO EN CENTROS DE BENEFICIO POR MES, SEGÚN REGIÓN, 2020</t>
    </r>
    <r>
      <rPr>
        <b/>
        <vertAlign val="superscript"/>
        <sz val="9"/>
        <color theme="1"/>
        <rFont val="Arial Narrow"/>
        <family val="2"/>
      </rPr>
      <t>P</t>
    </r>
  </si>
  <si>
    <r>
      <t>C.95  PERÚ: BENEFICIO DE GANADO PORCINO EN CENTROS DE BENEFICIO POR MES, SEGÚN REGIÓN, 2020</t>
    </r>
    <r>
      <rPr>
        <b/>
        <vertAlign val="superscript"/>
        <sz val="9"/>
        <color theme="1"/>
        <rFont val="Arial Narrow"/>
        <family val="2"/>
      </rPr>
      <t>P</t>
    </r>
  </si>
  <si>
    <r>
      <t xml:space="preserve"> C.96  PERÚ: RENDIMIENTO  DE GANADO PORCINO EN CENTROS DE BENEFICIO POR MES, SEGÚN REGIÓN, 2020</t>
    </r>
    <r>
      <rPr>
        <b/>
        <vertAlign val="superscript"/>
        <sz val="9"/>
        <color theme="1"/>
        <rFont val="Arial Narrow"/>
        <family val="2"/>
      </rPr>
      <t>P</t>
    </r>
  </si>
  <si>
    <r>
      <t>C.97  PERÚ: BENEFICIO DE GANADO VACUNO EN CENTROS DE BENEFICIO POR MES, SEGÚN REGIÓN, 2020</t>
    </r>
    <r>
      <rPr>
        <b/>
        <vertAlign val="superscript"/>
        <sz val="9"/>
        <color theme="1"/>
        <rFont val="Arial Narrow"/>
        <family val="2"/>
      </rPr>
      <t>P</t>
    </r>
  </si>
  <si>
    <r>
      <t>C.98  PERÚ: BENEFICIO DE GANADO VACUNO EN CENTROS DE BENEFICIO POR MES, SEGÚN REGIÓN, 2020</t>
    </r>
    <r>
      <rPr>
        <b/>
        <vertAlign val="superscript"/>
        <sz val="9"/>
        <color theme="1"/>
        <rFont val="Arial Narrow"/>
        <family val="2"/>
      </rPr>
      <t>P</t>
    </r>
  </si>
  <si>
    <r>
      <t xml:space="preserve"> C.99  PERÚ: RENDIMIENTO  DE GANADO VACUNO EN CENTROS DE BENEFICIO POR MES, SEGÚN REGIÓN, 2020</t>
    </r>
    <r>
      <rPr>
        <b/>
        <vertAlign val="superscript"/>
        <sz val="9"/>
        <color theme="1"/>
        <rFont val="Arial Narrow"/>
        <family val="2"/>
      </rPr>
      <t>P</t>
    </r>
  </si>
  <si>
    <t>C.125  PRINCIPALES INDICADORES DE LA ACTIVIDAD AVÍCOLA, 2011-2020</t>
  </si>
  <si>
    <t>C.126  PERÚ: MOVIMIENTO DE POLLOS  "BB"  POR AÑO, SEGÚN LINEA DE PRODUCCION, 2011-2020</t>
  </si>
  <si>
    <t>C.127  IMPORTACIÓN DE ABUELOS (HLH) LíNEA CARNE POR AÑO, SEGÚN MES, 2010-2020</t>
  </si>
  <si>
    <t>C.128  PERÚ: COLOCACIÓN DE ABUELOS (HLH) LÍNEA CARNE POR AÑO, SEGÚN MES, 2010-2020</t>
  </si>
  <si>
    <t>C.129  PERÚ: IMPORTACIÓN DE PADRES LÍNEA CARNE (HEMBRAS) POR AÑO, SEGÚN MES, 2010-2020</t>
  </si>
  <si>
    <t>C.130  PERÚ: PRODUCCIÓN DE PADRES LÍNEA CARNE POR AÑO, SEGÚN MES, 2010-2020</t>
  </si>
  <si>
    <t>C.131  PERÚ: EXPORTACIÓN DE PADRES LÍNEA CARNE (HEMBRAS), SEGÚN MES, 2010-2020</t>
  </si>
  <si>
    <t>C.132  PERÚ: COLOCACION DE PADRES LÍNEA CARNE (HEMBRAS), SEGÚN MES, 2010-2020</t>
  </si>
  <si>
    <t>C.133  PERÚ: IMPORTACIÓN DE HUEVOS FÉRTILES PADRES, POR AÑO SEGÚN MES, 2010-2020</t>
  </si>
  <si>
    <t>C.134  PERÚ: EXPORTACIÓN DE HUEVOS FÉRTILES PADRES POR AÑO, SEGÚN MES, 2010-2020</t>
  </si>
  <si>
    <t>C.135  PERÚ: PRODUCCIÓN DE POLLOS  "BB" LÍNEA CARNE POR AÑO SEGÚN MES, 2007-2020</t>
  </si>
  <si>
    <t>C.136  PERÚ: EXPORTACIÓN DE POLLOS  "BB" LÍNEA CARNE POR AÑO, SEGÚN MES, 2010-2020</t>
  </si>
  <si>
    <t>C.137  PERÚ: COLOCACIÓN DE POLLOS  "BB" LÍNEA CARNE, POR AÑO SEGÚN MES, 2010-2020</t>
  </si>
  <si>
    <t>C.138  PERÚ: IMPORTACIÓN DE HUEVOS FÉRTILES POLLOS POR AÑO, SEGÚN MES, 2010-2020</t>
  </si>
  <si>
    <t>C.139  PERÚ: EXPORTACIÓN DE HUEVOS FÉRTILES POLLOS POR AÑO, SEGÚN MES, 2010-2020</t>
  </si>
  <si>
    <t>C.140  PERÚ: IMPORTACIÓN DE PADRES (HEMBRAS) LÍNEA POSTURA POR AÑO, SEGÚN MES, 2010-2020</t>
  </si>
  <si>
    <t>C.141  PERÚ: COLOCACIÓN DE PADRES (HEMBRAS) LÍNEA POSTURA POR AÑO, SEGÚN MES, 2010-2020</t>
  </si>
  <si>
    <t>C.142  PERÚ: PRODUCCIÓN DE POLLAS "BB" LÍNEA POSTURA POR AÑO, SEGÚN MES, 2010-2020</t>
  </si>
  <si>
    <t>C.143  PERÚ: COLOCACIÓN DE POLLAS "BB" LÍNEA POSTURA POR AÑO, SEGÚN MES, 2010-2020</t>
  </si>
  <si>
    <t>C.151  PERÚ: GALLINAS EN PRODUCCIÓN POR AÑO, SEGÚN REGIÓN, 2008-2020</t>
  </si>
  <si>
    <t>C.152  PERÚ: PRODUCCIÓN DE HUEVO DE GALLINA POR AÑO, SEGÚN REGIÓN, 2008-2020</t>
  </si>
  <si>
    <t>C.33  PERÚ: PRODUCCIÓN DE PORCINOS POR  AÑO, SEGÚN REGIÓN, 2007-2020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</si>
</sst>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3">
    <numFmt numFmtId="164" formatCode="_ * #,##0.00_ ;_ * \-#,##0.00_ ;_ * &quot;-&quot;??_ ;_ @_ "/>
    <numFmt numFmtId="165" formatCode="_-* #,##0.00\ _P_t_s_-;\-* #,##0.00\ _P_t_s_-;_-* &quot;-&quot;??\ _P_t_s_-;_-@_-"/>
    <numFmt numFmtId="166" formatCode="_-* #,##0\ _S_/_._-;\-* #,##0\ _S_/_._-;_-* &quot;-&quot;\ _S_/_._-;_-@_-"/>
    <numFmt numFmtId="167" formatCode="_-* #,##0.00\ _S_/_._-;\-* #,##0.00\ _S_/_._-;_-* &quot;-&quot;??\ _S_/_._-;_-@_-"/>
    <numFmt numFmtId="168" formatCode="#,##0.0_);\(#,##0.0\)"/>
    <numFmt numFmtId="169" formatCode="General_)"/>
    <numFmt numFmtId="170" formatCode="0_)"/>
    <numFmt numFmtId="171" formatCode="0.000_)"/>
    <numFmt numFmtId="172" formatCode="0.0_)"/>
    <numFmt numFmtId="173" formatCode="0.000"/>
    <numFmt numFmtId="174" formatCode="#,##0.000"/>
    <numFmt numFmtId="175" formatCode="#,##0.0"/>
    <numFmt numFmtId="176" formatCode="0.00_)"/>
    <numFmt numFmtId="177" formatCode="_-* #,##0.000_-;\-* #,##0.000_-;_-* &quot;-&quot;??_-;_-@_-"/>
    <numFmt numFmtId="178" formatCode=";;;"/>
    <numFmt numFmtId="179" formatCode="_ * #,##0.0_ ;_ * \-#,##0.0_ ;_ * &quot;-&quot;_ ;_ @_ "/>
    <numFmt numFmtId="180" formatCode="0.0_);\(0.0\)"/>
    <numFmt numFmtId="181" formatCode="0.0"/>
    <numFmt numFmtId="182" formatCode="_([$€-2]\ * #,##0.00_);_([$€-2]\ * \(#,##0.00\);_([$€-2]\ * &quot;-&quot;??_)"/>
    <numFmt numFmtId="183" formatCode="_-* #,##0.0_-;\-* #,##0.0_-;_-* &quot;-&quot;??_-;_-@_-"/>
    <numFmt numFmtId="184" formatCode="#,##0.0_ ;\-#,##0.0\ "/>
    <numFmt numFmtId="185" formatCode="#\ ###\ ###\ ###"/>
    <numFmt numFmtId="186" formatCode="###\ ###\ ###"/>
    <numFmt numFmtId="187" formatCode="##\ ###\ ##0"/>
    <numFmt numFmtId="188" formatCode="##\ ###\ ##0.0"/>
    <numFmt numFmtId="189" formatCode="#,##0.00000"/>
    <numFmt numFmtId="190" formatCode="#,##0.0;\-#,##0.0"/>
    <numFmt numFmtId="191" formatCode="#,##0_);\(#,##0\)"/>
    <numFmt numFmtId="192" formatCode="#,##0.0__"/>
    <numFmt numFmtId="193" formatCode="#,##0.0____"/>
    <numFmt numFmtId="194" formatCode="#,##0.00000_);\(#,##0.00000\)"/>
    <numFmt numFmtId="195" formatCode="#,##0__"/>
    <numFmt numFmtId="196" formatCode="#,##0________"/>
    <numFmt numFmtId="197" formatCode="#,##0__________"/>
    <numFmt numFmtId="198" formatCode="#,##0.0______"/>
    <numFmt numFmtId="199" formatCode="#,##0____"/>
    <numFmt numFmtId="200" formatCode="#,##0______"/>
    <numFmt numFmtId="201" formatCode="#,##0.0________"/>
    <numFmt numFmtId="202" formatCode="#,##0____________"/>
    <numFmt numFmtId="203" formatCode="#,##0.000__"/>
    <numFmt numFmtId="204" formatCode="#,##0.00__"/>
    <numFmt numFmtId="205" formatCode="#,##0.0__________"/>
    <numFmt numFmtId="206" formatCode="#,##0.00______"/>
  </numFmts>
  <fonts count="61" x14ac:knownFonts="1">
    <font>
      <sz val="9"/>
      <name val="Courier"/>
    </font>
    <font>
      <sz val="10"/>
      <name val="Arial"/>
      <family val="2"/>
    </font>
    <font>
      <sz val="8"/>
      <name val="Courier"/>
      <family val="1"/>
    </font>
    <font>
      <sz val="9"/>
      <name val="Courier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8"/>
      <name val="Calibri"/>
      <family val="2"/>
    </font>
    <font>
      <sz val="8"/>
      <name val="Tms Rmn"/>
    </font>
    <font>
      <sz val="8"/>
      <name val="Times"/>
      <family val="1"/>
    </font>
    <font>
      <sz val="10"/>
      <name val="Courier"/>
      <family val="1"/>
    </font>
    <font>
      <sz val="10"/>
      <name val="Arial"/>
      <family val="2"/>
    </font>
    <font>
      <sz val="10"/>
      <name val="Tms Rmn"/>
    </font>
    <font>
      <sz val="10"/>
      <name val="Helv"/>
    </font>
    <font>
      <sz val="12"/>
      <name val="Helv"/>
    </font>
    <font>
      <sz val="9"/>
      <name val="Helv"/>
    </font>
    <font>
      <sz val="11"/>
      <color theme="1"/>
      <name val="Calibri"/>
      <family val="2"/>
      <scheme val="minor"/>
    </font>
    <font>
      <sz val="8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vertAlign val="superscript"/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7"/>
      <color theme="1"/>
      <name val="Arial Narrow"/>
      <family val="2"/>
    </font>
    <font>
      <vertAlign val="superscript"/>
      <sz val="7"/>
      <color theme="1"/>
      <name val="Arial Narrow"/>
      <family val="2"/>
    </font>
    <font>
      <b/>
      <vertAlign val="superscript"/>
      <sz val="8"/>
      <color theme="1"/>
      <name val="Arial Narrow"/>
      <family val="2"/>
    </font>
    <font>
      <b/>
      <sz val="9"/>
      <color theme="1"/>
      <name val="Arial Narrow"/>
      <family val="2"/>
    </font>
    <font>
      <u/>
      <sz val="8"/>
      <color theme="1"/>
      <name val="Arial Narrow"/>
      <family val="2"/>
    </font>
    <font>
      <b/>
      <sz val="7"/>
      <color theme="1"/>
      <name val="Arial Narrow"/>
      <family val="2"/>
    </font>
    <font>
      <b/>
      <i/>
      <sz val="8"/>
      <color theme="1"/>
      <name val="Arial Narrow"/>
      <family val="2"/>
    </font>
    <font>
      <i/>
      <sz val="8"/>
      <color theme="1"/>
      <name val="Arial Narrow"/>
      <family val="2"/>
    </font>
    <font>
      <b/>
      <vertAlign val="superscript"/>
      <sz val="9"/>
      <color theme="1"/>
      <name val="Arial Narrow"/>
      <family val="2"/>
    </font>
    <font>
      <sz val="8"/>
      <name val="Arial Narrow"/>
      <family val="2"/>
    </font>
    <font>
      <b/>
      <sz val="8"/>
      <color indexed="63"/>
      <name val="Arial Narrow"/>
      <family val="2"/>
    </font>
    <font>
      <b/>
      <vertAlign val="superscript"/>
      <sz val="8"/>
      <color indexed="63"/>
      <name val="Arial Narrow"/>
      <family val="2"/>
    </font>
    <font>
      <b/>
      <u/>
      <sz val="7"/>
      <color theme="1"/>
      <name val="Arial Narrow"/>
      <family val="2"/>
    </font>
    <font>
      <b/>
      <sz val="9"/>
      <color indexed="63"/>
      <name val="Arial Narrow"/>
      <family val="2"/>
    </font>
    <font>
      <b/>
      <vertAlign val="superscript"/>
      <sz val="9"/>
      <color rgb="FF333333"/>
      <name val="Arial Narrow"/>
      <family val="2"/>
    </font>
    <font>
      <sz val="8"/>
      <color indexed="63"/>
      <name val="Arial Narrow"/>
      <family val="2"/>
    </font>
    <font>
      <vertAlign val="superscript"/>
      <sz val="8"/>
      <name val="Arial Narrow"/>
      <family val="2"/>
    </font>
    <font>
      <sz val="7"/>
      <name val="Arial Narrow"/>
      <family val="2"/>
    </font>
    <font>
      <vertAlign val="superscript"/>
      <sz val="7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sz val="9"/>
      <name val="Arial Narrow"/>
      <family val="2"/>
    </font>
    <font>
      <sz val="7"/>
      <color indexed="63"/>
      <name val="Arial Narrow"/>
      <family val="2"/>
    </font>
    <font>
      <b/>
      <vertAlign val="superscript"/>
      <sz val="8"/>
      <name val="Arial Narrow"/>
      <family val="2"/>
    </font>
    <font>
      <b/>
      <vertAlign val="superscript"/>
      <sz val="9"/>
      <name val="Arial Narrow"/>
      <family val="2"/>
    </font>
    <font>
      <b/>
      <sz val="9"/>
      <color rgb="FF000000"/>
      <name val="Arial Narrow"/>
      <family val="2"/>
    </font>
    <font>
      <b/>
      <sz val="9"/>
      <color rgb="FF333333"/>
      <name val="Arial Narrow"/>
      <family val="2"/>
    </font>
  </fonts>
  <fills count="2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rgb="FFC9BAB2"/>
        <bgColor indexed="64"/>
      </patternFill>
    </fill>
    <fill>
      <patternFill patternType="solid">
        <fgColor rgb="FFC6DDCE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slantDashDot">
        <color auto="1"/>
      </top>
      <bottom/>
      <diagonal/>
    </border>
  </borders>
  <cellStyleXfs count="59">
    <xf numFmtId="168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3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3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6" fillId="9" borderId="1" applyNumberFormat="0" applyAlignment="0" applyProtection="0"/>
    <xf numFmtId="0" fontId="7" fillId="13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10" fillId="3" borderId="1" applyNumberFormat="0" applyAlignment="0" applyProtection="0"/>
    <xf numFmtId="182" fontId="3" fillId="0" borderId="0" applyFont="0" applyFill="0" applyBorder="0" applyAlignment="0" applyProtection="0"/>
    <xf numFmtId="0" fontId="11" fillId="17" borderId="0" applyNumberFormat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2" fillId="10" borderId="0" applyNumberFormat="0" applyBorder="0" applyAlignment="0" applyProtection="0"/>
    <xf numFmtId="0" fontId="20" fillId="0" borderId="0"/>
    <xf numFmtId="0" fontId="22" fillId="0" borderId="0"/>
    <xf numFmtId="0" fontId="23" fillId="0" borderId="0"/>
    <xf numFmtId="169" fontId="20" fillId="0" borderId="0"/>
    <xf numFmtId="169" fontId="24" fillId="0" borderId="0"/>
    <xf numFmtId="169" fontId="27" fillId="0" borderId="0"/>
    <xf numFmtId="37" fontId="26" fillId="0" borderId="0"/>
    <xf numFmtId="0" fontId="28" fillId="0" borderId="0"/>
    <xf numFmtId="0" fontId="20" fillId="0" borderId="0"/>
    <xf numFmtId="169" fontId="21" fillId="0" borderId="0"/>
    <xf numFmtId="169" fontId="20" fillId="0" borderId="0"/>
    <xf numFmtId="0" fontId="4" fillId="5" borderId="5" applyNumberFormat="0" applyFont="0" applyAlignment="0" applyProtection="0"/>
    <xf numFmtId="9" fontId="25" fillId="0" borderId="0" applyFont="0" applyFill="0" applyBorder="0" applyAlignment="0" applyProtection="0"/>
    <xf numFmtId="0" fontId="13" fillId="9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7" applyNumberFormat="0" applyFill="0" applyAlignment="0" applyProtection="0"/>
    <xf numFmtId="0" fontId="9" fillId="0" borderId="8" applyNumberFormat="0" applyFill="0" applyAlignment="0" applyProtection="0"/>
    <xf numFmtId="0" fontId="19" fillId="0" borderId="9" applyNumberFormat="0" applyFill="0" applyAlignment="0" applyProtection="0"/>
  </cellStyleXfs>
  <cellXfs count="1173">
    <xf numFmtId="168" fontId="0" fillId="0" borderId="0" xfId="0"/>
    <xf numFmtId="169" fontId="31" fillId="0" borderId="0" xfId="0" applyNumberFormat="1" applyFont="1" applyFill="1" applyAlignment="1" applyProtection="1">
      <alignment horizontal="left" vertical="center"/>
    </xf>
    <xf numFmtId="170" fontId="29" fillId="0" borderId="0" xfId="0" applyNumberFormat="1" applyFont="1" applyFill="1" applyAlignment="1" applyProtection="1">
      <alignment vertical="center"/>
    </xf>
    <xf numFmtId="175" fontId="31" fillId="0" borderId="0" xfId="0" applyNumberFormat="1" applyFont="1" applyFill="1" applyBorder="1" applyAlignment="1" applyProtection="1">
      <alignment vertical="center"/>
    </xf>
    <xf numFmtId="175" fontId="29" fillId="0" borderId="0" xfId="0" applyNumberFormat="1" applyFont="1" applyFill="1" applyBorder="1" applyAlignment="1" applyProtection="1">
      <alignment vertical="center"/>
    </xf>
    <xf numFmtId="178" fontId="29" fillId="0" borderId="0" xfId="0" applyNumberFormat="1" applyFont="1" applyFill="1" applyAlignment="1" applyProtection="1">
      <alignment vertical="center"/>
    </xf>
    <xf numFmtId="169" fontId="29" fillId="0" borderId="0" xfId="0" applyNumberFormat="1" applyFont="1" applyFill="1" applyAlignment="1" applyProtection="1">
      <alignment horizontal="left" vertical="center"/>
    </xf>
    <xf numFmtId="178" fontId="29" fillId="0" borderId="0" xfId="0" applyNumberFormat="1" applyFont="1" applyFill="1" applyAlignment="1">
      <alignment vertical="center"/>
    </xf>
    <xf numFmtId="178" fontId="29" fillId="0" borderId="12" xfId="0" applyNumberFormat="1" applyFont="1" applyFill="1" applyBorder="1" applyAlignment="1">
      <alignment vertical="center"/>
    </xf>
    <xf numFmtId="169" fontId="29" fillId="0" borderId="12" xfId="0" applyNumberFormat="1" applyFont="1" applyFill="1" applyBorder="1" applyAlignment="1" applyProtection="1">
      <alignment horizontal="left" vertical="center"/>
    </xf>
    <xf numFmtId="169" fontId="29" fillId="0" borderId="0" xfId="0" quotePrefix="1" applyNumberFormat="1" applyFont="1" applyFill="1" applyAlignment="1" applyProtection="1">
      <alignment horizontal="left" vertical="center"/>
    </xf>
    <xf numFmtId="172" fontId="29" fillId="0" borderId="0" xfId="0" applyNumberFormat="1" applyFont="1" applyFill="1" applyAlignment="1" applyProtection="1">
      <alignment vertical="center"/>
    </xf>
    <xf numFmtId="0" fontId="29" fillId="0" borderId="0" xfId="38" applyFont="1" applyFill="1" applyAlignment="1">
      <alignment vertical="center"/>
    </xf>
    <xf numFmtId="169" fontId="29" fillId="0" borderId="0" xfId="0" applyNumberFormat="1" applyFont="1" applyFill="1" applyBorder="1" applyAlignment="1" applyProtection="1">
      <alignment horizontal="left" vertical="center"/>
    </xf>
    <xf numFmtId="171" fontId="29" fillId="0" borderId="0" xfId="0" applyNumberFormat="1" applyFont="1" applyFill="1" applyBorder="1" applyAlignment="1" applyProtection="1">
      <alignment vertical="center"/>
    </xf>
    <xf numFmtId="172" fontId="29" fillId="0" borderId="0" xfId="0" applyNumberFormat="1" applyFont="1" applyFill="1" applyBorder="1" applyAlignment="1" applyProtection="1">
      <alignment vertical="center"/>
    </xf>
    <xf numFmtId="177" fontId="29" fillId="0" borderId="0" xfId="36" applyNumberFormat="1" applyFont="1" applyFill="1" applyAlignment="1" applyProtection="1">
      <alignment vertical="center"/>
    </xf>
    <xf numFmtId="184" fontId="29" fillId="0" borderId="0" xfId="32" quotePrefix="1" applyNumberFormat="1" applyFont="1" applyFill="1" applyBorder="1" applyAlignment="1" applyProtection="1">
      <alignment horizontal="right" vertical="center"/>
    </xf>
    <xf numFmtId="178" fontId="29" fillId="0" borderId="12" xfId="0" applyNumberFormat="1" applyFont="1" applyFill="1" applyBorder="1" applyAlignment="1" applyProtection="1">
      <alignment vertical="center"/>
    </xf>
    <xf numFmtId="184" fontId="29" fillId="0" borderId="12" xfId="32" quotePrefix="1" applyNumberFormat="1" applyFont="1" applyFill="1" applyBorder="1" applyAlignment="1" applyProtection="1">
      <alignment horizontal="right" vertical="center"/>
    </xf>
    <xf numFmtId="172" fontId="31" fillId="0" borderId="0" xfId="0" applyNumberFormat="1" applyFont="1" applyFill="1" applyAlignment="1" applyProtection="1">
      <alignment vertical="center"/>
    </xf>
    <xf numFmtId="168" fontId="29" fillId="0" borderId="0" xfId="0" applyFont="1" applyFill="1" applyAlignment="1">
      <alignment vertical="center"/>
    </xf>
    <xf numFmtId="175" fontId="29" fillId="0" borderId="0" xfId="0" applyNumberFormat="1" applyFont="1" applyFill="1" applyAlignment="1" applyProtection="1">
      <alignment vertical="center"/>
    </xf>
    <xf numFmtId="174" fontId="29" fillId="0" borderId="0" xfId="0" applyNumberFormat="1" applyFont="1" applyFill="1" applyAlignment="1" applyProtection="1">
      <alignment vertical="center"/>
    </xf>
    <xf numFmtId="168" fontId="29" fillId="0" borderId="12" xfId="0" applyFont="1" applyFill="1" applyBorder="1" applyAlignment="1">
      <alignment vertical="center"/>
    </xf>
    <xf numFmtId="175" fontId="29" fillId="0" borderId="12" xfId="0" applyNumberFormat="1" applyFont="1" applyFill="1" applyBorder="1" applyAlignment="1" applyProtection="1">
      <alignment vertical="center"/>
    </xf>
    <xf numFmtId="175" fontId="29" fillId="0" borderId="0" xfId="36" applyNumberFormat="1" applyFont="1" applyFill="1" applyAlignment="1" applyProtection="1">
      <alignment vertical="center"/>
    </xf>
    <xf numFmtId="175" fontId="29" fillId="0" borderId="0" xfId="36" applyNumberFormat="1" applyFont="1" applyFill="1" applyBorder="1" applyAlignment="1" applyProtection="1">
      <alignment vertical="center"/>
    </xf>
    <xf numFmtId="169" fontId="34" fillId="0" borderId="0" xfId="0" quotePrefix="1" applyNumberFormat="1" applyFont="1" applyFill="1" applyAlignment="1" applyProtection="1">
      <alignment horizontal="left" vertical="center"/>
    </xf>
    <xf numFmtId="169" fontId="29" fillId="0" borderId="0" xfId="45" applyNumberFormat="1" applyFont="1" applyFill="1" applyAlignment="1" applyProtection="1">
      <alignment horizontal="left" vertical="center"/>
    </xf>
    <xf numFmtId="169" fontId="29" fillId="0" borderId="0" xfId="45" applyNumberFormat="1" applyFont="1" applyFill="1" applyBorder="1" applyAlignment="1" applyProtection="1">
      <alignment horizontal="left" vertical="center"/>
    </xf>
    <xf numFmtId="169" fontId="29" fillId="0" borderId="0" xfId="40" quotePrefix="1" applyNumberFormat="1" applyFont="1" applyFill="1" applyAlignment="1" applyProtection="1">
      <alignment horizontal="left" vertical="center"/>
    </xf>
    <xf numFmtId="0" fontId="31" fillId="0" borderId="12" xfId="38" applyFont="1" applyFill="1" applyBorder="1" applyAlignment="1">
      <alignment vertical="center"/>
    </xf>
    <xf numFmtId="9" fontId="31" fillId="0" borderId="12" xfId="50" applyFont="1" applyFill="1" applyBorder="1" applyAlignment="1">
      <alignment vertical="center"/>
    </xf>
    <xf numFmtId="0" fontId="31" fillId="0" borderId="0" xfId="38" applyFont="1" applyFill="1" applyAlignment="1">
      <alignment vertical="center"/>
    </xf>
    <xf numFmtId="0" fontId="29" fillId="0" borderId="0" xfId="38" applyFont="1" applyFill="1" applyBorder="1" applyAlignment="1">
      <alignment vertical="center"/>
    </xf>
    <xf numFmtId="0" fontId="29" fillId="0" borderId="0" xfId="38" applyNumberFormat="1" applyFont="1" applyFill="1" applyAlignment="1" applyProtection="1">
      <alignment horizontal="left" vertical="center"/>
    </xf>
    <xf numFmtId="0" fontId="29" fillId="0" borderId="0" xfId="38" applyNumberFormat="1" applyFont="1" applyFill="1" applyBorder="1" applyAlignment="1" applyProtection="1">
      <alignment horizontal="left" vertical="center"/>
    </xf>
    <xf numFmtId="187" fontId="29" fillId="0" borderId="0" xfId="38" applyNumberFormat="1" applyFont="1" applyFill="1" applyBorder="1" applyAlignment="1">
      <alignment vertical="center"/>
    </xf>
    <xf numFmtId="188" fontId="29" fillId="0" borderId="0" xfId="38" applyNumberFormat="1" applyFont="1" applyFill="1" applyBorder="1" applyAlignment="1">
      <alignment vertical="center"/>
    </xf>
    <xf numFmtId="0" fontId="34" fillId="0" borderId="0" xfId="38" applyFont="1" applyFill="1" applyAlignment="1">
      <alignment vertical="center"/>
    </xf>
    <xf numFmtId="181" fontId="29" fillId="0" borderId="0" xfId="38" applyNumberFormat="1" applyFont="1" applyFill="1" applyBorder="1" applyAlignment="1">
      <alignment vertical="center"/>
    </xf>
    <xf numFmtId="187" fontId="29" fillId="0" borderId="0" xfId="38" applyNumberFormat="1" applyFont="1" applyFill="1" applyBorder="1" applyAlignment="1" applyProtection="1">
      <alignment vertical="center"/>
    </xf>
    <xf numFmtId="188" fontId="29" fillId="0" borderId="0" xfId="38" applyNumberFormat="1" applyFont="1" applyFill="1" applyBorder="1" applyAlignment="1" applyProtection="1">
      <alignment vertical="center"/>
    </xf>
    <xf numFmtId="181" fontId="31" fillId="0" borderId="0" xfId="38" applyNumberFormat="1" applyFont="1" applyFill="1" applyBorder="1" applyAlignment="1" applyProtection="1">
      <alignment horizontal="right" vertical="center"/>
    </xf>
    <xf numFmtId="188" fontId="31" fillId="0" borderId="0" xfId="38" applyNumberFormat="1" applyFont="1" applyFill="1" applyBorder="1" applyAlignment="1" applyProtection="1">
      <alignment horizontal="center" vertical="center"/>
    </xf>
    <xf numFmtId="188" fontId="31" fillId="0" borderId="0" xfId="38" applyNumberFormat="1" applyFont="1" applyFill="1" applyBorder="1" applyAlignment="1" applyProtection="1">
      <alignment horizontal="right" vertical="center"/>
    </xf>
    <xf numFmtId="169" fontId="31" fillId="0" borderId="0" xfId="38" applyNumberFormat="1" applyFont="1" applyFill="1" applyBorder="1" applyAlignment="1" applyProtection="1">
      <alignment horizontal="center" vertical="center"/>
    </xf>
    <xf numFmtId="188" fontId="31" fillId="0" borderId="0" xfId="38" quotePrefix="1" applyNumberFormat="1" applyFont="1" applyFill="1" applyBorder="1" applyAlignment="1" applyProtection="1">
      <alignment horizontal="right" vertical="center"/>
    </xf>
    <xf numFmtId="181" fontId="31" fillId="0" borderId="0" xfId="38" applyNumberFormat="1" applyFont="1" applyFill="1" applyBorder="1" applyAlignment="1">
      <alignment vertical="center"/>
    </xf>
    <xf numFmtId="188" fontId="31" fillId="0" borderId="0" xfId="38" applyNumberFormat="1" applyFont="1" applyFill="1" applyBorder="1" applyAlignment="1">
      <alignment vertical="center"/>
    </xf>
    <xf numFmtId="0" fontId="31" fillId="0" borderId="0" xfId="38" applyFont="1" applyFill="1" applyBorder="1" applyAlignment="1">
      <alignment vertical="center"/>
    </xf>
    <xf numFmtId="188" fontId="31" fillId="0" borderId="0" xfId="38" applyNumberFormat="1" applyFont="1" applyFill="1" applyBorder="1" applyAlignment="1">
      <alignment horizontal="centerContinuous" vertical="center"/>
    </xf>
    <xf numFmtId="169" fontId="31" fillId="0" borderId="0" xfId="38" applyNumberFormat="1" applyFont="1" applyFill="1" applyBorder="1" applyAlignment="1" applyProtection="1">
      <alignment horizontal="right" vertical="center"/>
    </xf>
    <xf numFmtId="169" fontId="31" fillId="0" borderId="0" xfId="38" quotePrefix="1" applyNumberFormat="1" applyFont="1" applyFill="1" applyBorder="1" applyAlignment="1" applyProtection="1">
      <alignment horizontal="right" vertical="center"/>
    </xf>
    <xf numFmtId="169" fontId="29" fillId="0" borderId="0" xfId="38" applyNumberFormat="1" applyFont="1" applyFill="1" applyBorder="1" applyAlignment="1" applyProtection="1">
      <alignment horizontal="left" vertical="center"/>
    </xf>
    <xf numFmtId="169" fontId="29" fillId="0" borderId="0" xfId="38" applyNumberFormat="1" applyFont="1" applyFill="1" applyAlignment="1" applyProtection="1">
      <alignment horizontal="left" vertical="center"/>
    </xf>
    <xf numFmtId="169" fontId="29" fillId="0" borderId="12" xfId="38" applyNumberFormat="1" applyFont="1" applyFill="1" applyBorder="1" applyAlignment="1" applyProtection="1">
      <alignment horizontal="left" vertical="center"/>
    </xf>
    <xf numFmtId="169" fontId="29" fillId="0" borderId="0" xfId="40" applyNumberFormat="1" applyFont="1" applyFill="1" applyAlignment="1" applyProtection="1">
      <alignment horizontal="left" vertical="center"/>
    </xf>
    <xf numFmtId="170" fontId="31" fillId="0" borderId="0" xfId="45" quotePrefix="1" applyNumberFormat="1" applyFont="1" applyFill="1" applyBorder="1" applyAlignment="1" applyProtection="1">
      <alignment horizontal="left" vertical="center"/>
    </xf>
    <xf numFmtId="169" fontId="29" fillId="0" borderId="0" xfId="45" quotePrefix="1" applyNumberFormat="1" applyFont="1" applyFill="1" applyBorder="1" applyAlignment="1" applyProtection="1">
      <alignment horizontal="left" vertical="center"/>
    </xf>
    <xf numFmtId="169" fontId="29" fillId="0" borderId="0" xfId="45" quotePrefix="1" applyNumberFormat="1" applyFont="1" applyFill="1" applyAlignment="1" applyProtection="1">
      <alignment horizontal="left" vertical="center"/>
    </xf>
    <xf numFmtId="169" fontId="31" fillId="0" borderId="0" xfId="0" applyNumberFormat="1" applyFont="1" applyFill="1" applyAlignment="1" applyProtection="1">
      <alignment vertical="center"/>
    </xf>
    <xf numFmtId="0" fontId="31" fillId="0" borderId="12" xfId="45" applyFont="1" applyFill="1" applyBorder="1" applyAlignment="1">
      <alignment vertical="center"/>
    </xf>
    <xf numFmtId="0" fontId="31" fillId="0" borderId="0" xfId="45" applyFont="1" applyFill="1" applyAlignment="1">
      <alignment horizontal="centerContinuous" vertical="center"/>
    </xf>
    <xf numFmtId="0" fontId="29" fillId="0" borderId="12" xfId="45" applyFont="1" applyFill="1" applyBorder="1" applyAlignment="1">
      <alignment vertical="center"/>
    </xf>
    <xf numFmtId="3" fontId="29" fillId="0" borderId="0" xfId="47" applyNumberFormat="1" applyFont="1" applyFill="1" applyAlignment="1" applyProtection="1">
      <alignment horizontal="right" vertical="center"/>
    </xf>
    <xf numFmtId="168" fontId="30" fillId="0" borderId="0" xfId="0" applyFont="1" applyFill="1"/>
    <xf numFmtId="37" fontId="29" fillId="0" borderId="0" xfId="38" applyNumberFormat="1" applyFont="1" applyFill="1" applyAlignment="1" applyProtection="1">
      <alignment vertical="center"/>
    </xf>
    <xf numFmtId="37" fontId="29" fillId="0" borderId="0" xfId="38" applyNumberFormat="1" applyFont="1" applyFill="1" applyBorder="1" applyAlignment="1" applyProtection="1">
      <alignment vertical="center"/>
    </xf>
    <xf numFmtId="169" fontId="29" fillId="0" borderId="0" xfId="48" quotePrefix="1" applyNumberFormat="1" applyFont="1" applyFill="1" applyAlignment="1" applyProtection="1">
      <alignment horizontal="left" vertical="center"/>
    </xf>
    <xf numFmtId="180" fontId="29" fillId="0" borderId="0" xfId="0" applyNumberFormat="1" applyFont="1" applyFill="1" applyAlignment="1">
      <alignment vertical="center"/>
    </xf>
    <xf numFmtId="168" fontId="29" fillId="0" borderId="0" xfId="0" applyNumberFormat="1" applyFont="1" applyFill="1" applyAlignment="1">
      <alignment vertical="center"/>
    </xf>
    <xf numFmtId="168" fontId="31" fillId="0" borderId="0" xfId="0" applyFont="1" applyFill="1" applyAlignment="1">
      <alignment vertical="center"/>
    </xf>
    <xf numFmtId="168" fontId="29" fillId="0" borderId="0" xfId="0" applyFont="1" applyFill="1" applyAlignment="1">
      <alignment horizontal="center" vertical="center"/>
    </xf>
    <xf numFmtId="181" fontId="29" fillId="0" borderId="0" xfId="0" applyNumberFormat="1" applyFont="1" applyFill="1" applyAlignment="1">
      <alignment horizontal="center" vertical="center"/>
    </xf>
    <xf numFmtId="181" fontId="29" fillId="0" borderId="12" xfId="0" applyNumberFormat="1" applyFont="1" applyFill="1" applyBorder="1" applyAlignment="1">
      <alignment horizontal="center" vertical="center"/>
    </xf>
    <xf numFmtId="191" fontId="29" fillId="0" borderId="0" xfId="0" applyNumberFormat="1" applyFont="1" applyFill="1" applyAlignment="1">
      <alignment vertical="center"/>
    </xf>
    <xf numFmtId="168" fontId="29" fillId="0" borderId="0" xfId="0" applyFont="1" applyFill="1" applyBorder="1" applyAlignment="1">
      <alignment vertical="center"/>
    </xf>
    <xf numFmtId="168" fontId="29" fillId="0" borderId="0" xfId="0" applyNumberFormat="1" applyFont="1" applyFill="1" applyAlignment="1" applyProtection="1">
      <alignment vertical="center"/>
    </xf>
    <xf numFmtId="171" fontId="29" fillId="0" borderId="0" xfId="0" applyNumberFormat="1" applyFont="1" applyFill="1" applyAlignment="1">
      <alignment vertical="center"/>
    </xf>
    <xf numFmtId="194" fontId="29" fillId="0" borderId="0" xfId="0" applyNumberFormat="1" applyFont="1" applyFill="1" applyAlignment="1">
      <alignment vertical="center"/>
    </xf>
    <xf numFmtId="168" fontId="31" fillId="0" borderId="0" xfId="0" applyNumberFormat="1" applyFont="1" applyFill="1" applyAlignment="1" applyProtection="1">
      <alignment vertical="center"/>
    </xf>
    <xf numFmtId="170" fontId="34" fillId="0" borderId="0" xfId="0" applyNumberFormat="1" applyFont="1" applyFill="1" applyAlignment="1" applyProtection="1">
      <alignment vertical="center"/>
    </xf>
    <xf numFmtId="172" fontId="34" fillId="0" borderId="0" xfId="0" applyNumberFormat="1" applyFont="1" applyFill="1" applyAlignment="1" applyProtection="1">
      <alignment vertical="center"/>
    </xf>
    <xf numFmtId="179" fontId="39" fillId="0" borderId="0" xfId="33" applyNumberFormat="1" applyFont="1" applyFill="1" applyAlignment="1">
      <alignment vertical="center"/>
    </xf>
    <xf numFmtId="168" fontId="34" fillId="0" borderId="0" xfId="0" applyFont="1" applyFill="1" applyAlignment="1">
      <alignment vertical="center"/>
    </xf>
    <xf numFmtId="169" fontId="34" fillId="0" borderId="0" xfId="0" applyNumberFormat="1" applyFont="1" applyFill="1" applyBorder="1" applyAlignment="1" applyProtection="1">
      <alignment horizontal="left" vertical="center"/>
    </xf>
    <xf numFmtId="171" fontId="34" fillId="0" borderId="0" xfId="0" applyNumberFormat="1" applyFont="1" applyFill="1" applyBorder="1" applyAlignment="1" applyProtection="1">
      <alignment vertical="center"/>
    </xf>
    <xf numFmtId="168" fontId="37" fillId="0" borderId="0" xfId="0" applyFont="1" applyFill="1" applyAlignment="1">
      <alignment vertical="center"/>
    </xf>
    <xf numFmtId="168" fontId="37" fillId="0" borderId="0" xfId="0" applyFont="1" applyFill="1" applyBorder="1" applyAlignment="1">
      <alignment vertical="top"/>
    </xf>
    <xf numFmtId="168" fontId="37" fillId="0" borderId="0" xfId="0" applyFont="1" applyFill="1" applyAlignment="1"/>
    <xf numFmtId="169" fontId="37" fillId="0" borderId="0" xfId="0" applyNumberFormat="1" applyFont="1" applyFill="1" applyAlignment="1" applyProtection="1">
      <alignment vertical="center"/>
    </xf>
    <xf numFmtId="168" fontId="37" fillId="0" borderId="0" xfId="0" applyFont="1" applyFill="1" applyAlignment="1">
      <alignment vertical="top"/>
    </xf>
    <xf numFmtId="169" fontId="34" fillId="0" borderId="0" xfId="0" applyNumberFormat="1" applyFont="1" applyFill="1" applyAlignment="1" applyProtection="1">
      <alignment horizontal="left" vertical="center"/>
    </xf>
    <xf numFmtId="168" fontId="30" fillId="0" borderId="0" xfId="0" applyFont="1" applyFill="1" applyAlignment="1">
      <alignment vertical="center"/>
    </xf>
    <xf numFmtId="179" fontId="34" fillId="0" borderId="0" xfId="33" applyNumberFormat="1" applyFont="1" applyFill="1" applyAlignment="1">
      <alignment vertical="center"/>
    </xf>
    <xf numFmtId="169" fontId="31" fillId="0" borderId="0" xfId="38" applyNumberFormat="1" applyFont="1" applyFill="1" applyAlignment="1" applyProtection="1">
      <alignment horizontal="centerContinuous" vertical="center"/>
    </xf>
    <xf numFmtId="173" fontId="31" fillId="0" borderId="0" xfId="38" applyNumberFormat="1" applyFont="1" applyFill="1" applyAlignment="1" applyProtection="1">
      <alignment horizontal="centerContinuous" vertical="center"/>
    </xf>
    <xf numFmtId="187" fontId="31" fillId="0" borderId="0" xfId="38" applyNumberFormat="1" applyFont="1" applyFill="1" applyBorder="1" applyAlignment="1" applyProtection="1">
      <alignment horizontal="centerContinuous" vertical="center"/>
    </xf>
    <xf numFmtId="188" fontId="31" fillId="0" borderId="0" xfId="38" applyNumberFormat="1" applyFont="1" applyFill="1" applyBorder="1" applyAlignment="1" applyProtection="1">
      <alignment horizontal="centerContinuous" vertical="center"/>
    </xf>
    <xf numFmtId="181" fontId="31" fillId="0" borderId="0" xfId="38" applyNumberFormat="1" applyFont="1" applyFill="1" applyBorder="1" applyAlignment="1" applyProtection="1">
      <alignment horizontal="centerContinuous" vertical="center"/>
    </xf>
    <xf numFmtId="169" fontId="31" fillId="0" borderId="0" xfId="38" applyNumberFormat="1" applyFont="1" applyFill="1" applyBorder="1" applyAlignment="1" applyProtection="1">
      <alignment horizontal="centerContinuous" vertical="center"/>
    </xf>
    <xf numFmtId="3" fontId="29" fillId="0" borderId="0" xfId="38" applyNumberFormat="1" applyFont="1" applyFill="1" applyAlignment="1">
      <alignment vertical="center"/>
    </xf>
    <xf numFmtId="0" fontId="29" fillId="0" borderId="0" xfId="38" quotePrefix="1" applyFont="1" applyFill="1" applyAlignment="1">
      <alignment vertical="center"/>
    </xf>
    <xf numFmtId="1" fontId="31" fillId="0" borderId="0" xfId="38" quotePrefix="1" applyNumberFormat="1" applyFont="1" applyFill="1" applyAlignment="1">
      <alignment vertical="center"/>
    </xf>
    <xf numFmtId="0" fontId="29" fillId="0" borderId="12" xfId="38" applyFont="1" applyFill="1" applyBorder="1" applyAlignment="1">
      <alignment vertical="center"/>
    </xf>
    <xf numFmtId="181" fontId="31" fillId="0" borderId="0" xfId="38" applyNumberFormat="1" applyFont="1" applyFill="1" applyAlignment="1">
      <alignment vertical="center"/>
    </xf>
    <xf numFmtId="0" fontId="29" fillId="0" borderId="0" xfId="38" applyFont="1" applyFill="1" applyAlignment="1" applyProtection="1">
      <alignment horizontal="left" vertical="center"/>
    </xf>
    <xf numFmtId="3" fontId="29" fillId="0" borderId="0" xfId="0" applyNumberFormat="1" applyFont="1" applyFill="1" applyAlignment="1" applyProtection="1">
      <alignment horizontal="right" vertical="center"/>
    </xf>
    <xf numFmtId="37" fontId="29" fillId="0" borderId="0" xfId="46" applyNumberFormat="1" applyFont="1" applyFill="1" applyAlignment="1" applyProtection="1">
      <alignment horizontal="right" vertical="center"/>
    </xf>
    <xf numFmtId="37" fontId="29" fillId="0" borderId="0" xfId="38" applyNumberFormat="1" applyFont="1" applyFill="1" applyAlignment="1" applyProtection="1">
      <alignment horizontal="right" vertical="center"/>
    </xf>
    <xf numFmtId="37" fontId="41" fillId="0" borderId="0" xfId="46" applyNumberFormat="1" applyFont="1" applyFill="1" applyAlignment="1" applyProtection="1">
      <alignment horizontal="right" vertical="center"/>
    </xf>
    <xf numFmtId="37" fontId="41" fillId="0" borderId="0" xfId="38" applyNumberFormat="1" applyFont="1" applyFill="1" applyAlignment="1" applyProtection="1">
      <alignment horizontal="right" vertical="center"/>
    </xf>
    <xf numFmtId="0" fontId="29" fillId="0" borderId="0" xfId="38" quotePrefix="1" applyFont="1" applyFill="1" applyAlignment="1" applyProtection="1">
      <alignment horizontal="left" vertical="center"/>
    </xf>
    <xf numFmtId="37" fontId="29" fillId="0" borderId="12" xfId="38" applyNumberFormat="1" applyFont="1" applyFill="1" applyBorder="1" applyAlignment="1" applyProtection="1">
      <alignment horizontal="right" vertical="center"/>
    </xf>
    <xf numFmtId="0" fontId="29" fillId="0" borderId="0" xfId="38" quotePrefix="1" applyFont="1" applyFill="1" applyAlignment="1">
      <alignment horizontal="left" vertical="center"/>
    </xf>
    <xf numFmtId="3" fontId="29" fillId="0" borderId="0" xfId="38" applyNumberFormat="1" applyFont="1" applyFill="1" applyAlignment="1" applyProtection="1">
      <alignment horizontal="right" vertical="center"/>
    </xf>
    <xf numFmtId="37" fontId="29" fillId="0" borderId="0" xfId="40" applyNumberFormat="1" applyFont="1" applyFill="1" applyAlignment="1" applyProtection="1">
      <alignment vertical="center"/>
    </xf>
    <xf numFmtId="0" fontId="29" fillId="0" borderId="0" xfId="40" applyFont="1" applyFill="1" applyAlignment="1">
      <alignment vertical="center"/>
    </xf>
    <xf numFmtId="0" fontId="29" fillId="0" borderId="12" xfId="40" applyFont="1" applyFill="1" applyBorder="1" applyAlignment="1">
      <alignment vertical="center"/>
    </xf>
    <xf numFmtId="0" fontId="29" fillId="0" borderId="13" xfId="40" applyFont="1" applyFill="1" applyBorder="1" applyAlignment="1">
      <alignment horizontal="center" vertical="center"/>
    </xf>
    <xf numFmtId="0" fontId="29" fillId="0" borderId="0" xfId="40" applyFont="1" applyFill="1" applyAlignment="1">
      <alignment horizontal="center" vertical="center"/>
    </xf>
    <xf numFmtId="3" fontId="29" fillId="0" borderId="0" xfId="40" applyNumberFormat="1" applyFont="1" applyFill="1" applyAlignment="1">
      <alignment vertical="center"/>
    </xf>
    <xf numFmtId="174" fontId="29" fillId="0" borderId="0" xfId="40" applyNumberFormat="1" applyFont="1" applyFill="1" applyAlignment="1">
      <alignment vertical="center"/>
    </xf>
    <xf numFmtId="0" fontId="29" fillId="0" borderId="12" xfId="40" applyFont="1" applyFill="1" applyBorder="1" applyAlignment="1">
      <alignment horizontal="center" vertical="center"/>
    </xf>
    <xf numFmtId="174" fontId="29" fillId="0" borderId="12" xfId="40" applyNumberFormat="1" applyFont="1" applyFill="1" applyBorder="1" applyAlignment="1">
      <alignment vertical="center"/>
    </xf>
    <xf numFmtId="0" fontId="29" fillId="0" borderId="0" xfId="40" applyFont="1" applyFill="1" applyBorder="1" applyAlignment="1">
      <alignment horizontal="left" vertical="center"/>
    </xf>
    <xf numFmtId="0" fontId="29" fillId="0" borderId="0" xfId="45" applyFont="1" applyFill="1" applyAlignment="1">
      <alignment vertical="center"/>
    </xf>
    <xf numFmtId="169" fontId="31" fillId="0" borderId="0" xfId="45" applyNumberFormat="1" applyFont="1" applyFill="1" applyBorder="1" applyAlignment="1" applyProtection="1">
      <alignment horizontal="left" vertical="center"/>
    </xf>
    <xf numFmtId="0" fontId="33" fillId="0" borderId="0" xfId="45" applyFont="1" applyFill="1" applyBorder="1" applyAlignment="1">
      <alignment vertical="center"/>
    </xf>
    <xf numFmtId="4" fontId="31" fillId="0" borderId="0" xfId="35" applyNumberFormat="1" applyFont="1" applyFill="1" applyBorder="1" applyAlignment="1" applyProtection="1">
      <alignment vertical="center"/>
    </xf>
    <xf numFmtId="4" fontId="29" fillId="0" borderId="0" xfId="35" applyNumberFormat="1" applyFont="1" applyFill="1" applyBorder="1" applyAlignment="1" applyProtection="1">
      <alignment horizontal="right" vertical="center"/>
    </xf>
    <xf numFmtId="174" fontId="29" fillId="0" borderId="0" xfId="45" applyNumberFormat="1" applyFont="1" applyFill="1" applyAlignment="1">
      <alignment vertical="center"/>
    </xf>
    <xf numFmtId="4" fontId="29" fillId="0" borderId="0" xfId="35" applyNumberFormat="1" applyFont="1" applyFill="1" applyBorder="1" applyAlignment="1" applyProtection="1">
      <alignment vertical="center"/>
    </xf>
    <xf numFmtId="169" fontId="31" fillId="0" borderId="12" xfId="45" applyNumberFormat="1" applyFont="1" applyFill="1" applyBorder="1" applyAlignment="1" applyProtection="1">
      <alignment horizontal="left" vertical="center"/>
    </xf>
    <xf numFmtId="3" fontId="29" fillId="0" borderId="12" xfId="35" applyNumberFormat="1" applyFont="1" applyFill="1" applyBorder="1" applyAlignment="1" applyProtection="1">
      <alignment vertical="center"/>
    </xf>
    <xf numFmtId="3" fontId="29" fillId="0" borderId="0" xfId="45" applyNumberFormat="1" applyFont="1" applyFill="1" applyAlignment="1">
      <alignment vertical="center"/>
    </xf>
    <xf numFmtId="3" fontId="31" fillId="0" borderId="0" xfId="35" applyNumberFormat="1" applyFont="1" applyFill="1" applyBorder="1" applyAlignment="1" applyProtection="1">
      <alignment vertical="center"/>
    </xf>
    <xf numFmtId="37" fontId="29" fillId="0" borderId="0" xfId="45" applyNumberFormat="1" applyFont="1" applyFill="1" applyAlignment="1" applyProtection="1">
      <alignment horizontal="right" vertical="center"/>
    </xf>
    <xf numFmtId="3" fontId="29" fillId="0" borderId="0" xfId="45" applyNumberFormat="1" applyFont="1" applyFill="1" applyAlignment="1">
      <alignment horizontal="right" vertical="center"/>
    </xf>
    <xf numFmtId="37" fontId="29" fillId="0" borderId="0" xfId="45" applyNumberFormat="1" applyFont="1" applyFill="1" applyBorder="1" applyAlignment="1" applyProtection="1">
      <alignment horizontal="right" vertical="center"/>
    </xf>
    <xf numFmtId="190" fontId="29" fillId="0" borderId="0" xfId="45" applyNumberFormat="1" applyFont="1" applyFill="1" applyAlignment="1" applyProtection="1">
      <alignment horizontal="right" vertical="center"/>
    </xf>
    <xf numFmtId="37" fontId="29" fillId="0" borderId="0" xfId="44" applyNumberFormat="1" applyFont="1" applyFill="1" applyAlignment="1" applyProtection="1">
      <alignment horizontal="left" vertical="center"/>
    </xf>
    <xf numFmtId="37" fontId="29" fillId="0" borderId="0" xfId="44" applyFont="1" applyFill="1" applyAlignment="1">
      <alignment horizontal="centerContinuous" vertical="center"/>
    </xf>
    <xf numFmtId="37" fontId="29" fillId="0" borderId="0" xfId="44" applyFont="1" applyFill="1" applyAlignment="1">
      <alignment vertical="center"/>
    </xf>
    <xf numFmtId="37" fontId="29" fillId="0" borderId="12" xfId="44" applyFont="1" applyFill="1" applyBorder="1" applyAlignment="1">
      <alignment vertical="center"/>
    </xf>
    <xf numFmtId="37" fontId="29" fillId="0" borderId="0" xfId="44" applyFont="1" applyFill="1" applyBorder="1" applyAlignment="1">
      <alignment vertical="center"/>
    </xf>
    <xf numFmtId="3" fontId="29" fillId="0" borderId="0" xfId="44" applyNumberFormat="1" applyFont="1" applyFill="1" applyAlignment="1">
      <alignment vertical="center"/>
    </xf>
    <xf numFmtId="37" fontId="29" fillId="0" borderId="12" xfId="44" applyNumberFormat="1" applyFont="1" applyFill="1" applyBorder="1" applyAlignment="1" applyProtection="1">
      <alignment horizontal="left" vertical="center"/>
    </xf>
    <xf numFmtId="37" fontId="29" fillId="0" borderId="0" xfId="44" applyFont="1" applyFill="1" applyAlignment="1">
      <alignment horizontal="left" vertical="center"/>
    </xf>
    <xf numFmtId="3" fontId="29" fillId="0" borderId="0" xfId="40" applyNumberFormat="1" applyFont="1" applyFill="1" applyBorder="1" applyAlignment="1">
      <alignment vertical="center"/>
    </xf>
    <xf numFmtId="3" fontId="29" fillId="0" borderId="12" xfId="40" applyNumberFormat="1" applyFont="1" applyFill="1" applyBorder="1" applyAlignment="1">
      <alignment vertical="center"/>
    </xf>
    <xf numFmtId="37" fontId="29" fillId="0" borderId="0" xfId="44" quotePrefix="1" applyNumberFormat="1" applyFont="1" applyFill="1" applyAlignment="1" applyProtection="1">
      <alignment vertical="center"/>
    </xf>
    <xf numFmtId="37" fontId="29" fillId="0" borderId="0" xfId="44" applyNumberFormat="1" applyFont="1" applyFill="1" applyAlignment="1" applyProtection="1">
      <alignment vertical="center"/>
    </xf>
    <xf numFmtId="37" fontId="31" fillId="0" borderId="0" xfId="44" applyFont="1" applyFill="1" applyAlignment="1">
      <alignment horizontal="left" vertical="center"/>
    </xf>
    <xf numFmtId="37" fontId="29" fillId="0" borderId="12" xfId="44" applyFont="1" applyFill="1" applyBorder="1" applyAlignment="1">
      <alignment horizontal="left" vertical="center"/>
    </xf>
    <xf numFmtId="3" fontId="29" fillId="0" borderId="12" xfId="44" applyNumberFormat="1" applyFont="1" applyFill="1" applyBorder="1" applyAlignment="1">
      <alignment vertical="center"/>
    </xf>
    <xf numFmtId="37" fontId="31" fillId="0" borderId="0" xfId="44" applyFont="1" applyFill="1" applyAlignment="1">
      <alignment vertical="center"/>
    </xf>
    <xf numFmtId="0" fontId="29" fillId="0" borderId="0" xfId="40" quotePrefix="1" applyFont="1" applyFill="1" applyAlignment="1">
      <alignment vertical="center"/>
    </xf>
    <xf numFmtId="0" fontId="31" fillId="0" borderId="0" xfId="40" quotePrefix="1" applyFont="1" applyFill="1" applyAlignment="1">
      <alignment vertical="center"/>
    </xf>
    <xf numFmtId="0" fontId="29" fillId="0" borderId="0" xfId="40" quotePrefix="1" applyFont="1" applyFill="1" applyAlignment="1">
      <alignment horizontal="left" vertical="center"/>
    </xf>
    <xf numFmtId="175" fontId="29" fillId="0" borderId="0" xfId="40" applyNumberFormat="1" applyFont="1" applyFill="1" applyAlignment="1">
      <alignment vertical="center"/>
    </xf>
    <xf numFmtId="3" fontId="29" fillId="0" borderId="0" xfId="40" applyNumberFormat="1" applyFont="1" applyFill="1" applyAlignment="1">
      <alignment horizontal="right" vertical="center"/>
    </xf>
    <xf numFmtId="0" fontId="29" fillId="0" borderId="0" xfId="40" applyFont="1" applyFill="1" applyAlignment="1">
      <alignment horizontal="left" vertical="center"/>
    </xf>
    <xf numFmtId="4" fontId="29" fillId="0" borderId="0" xfId="40" applyNumberFormat="1" applyFont="1" applyFill="1" applyAlignment="1">
      <alignment vertical="center"/>
    </xf>
    <xf numFmtId="0" fontId="31" fillId="0" borderId="0" xfId="40" applyFont="1" applyFill="1" applyAlignment="1">
      <alignment vertical="center"/>
    </xf>
    <xf numFmtId="0" fontId="29" fillId="0" borderId="12" xfId="40" quotePrefix="1" applyFont="1" applyFill="1" applyBorder="1" applyAlignment="1">
      <alignment horizontal="center" vertical="center"/>
    </xf>
    <xf numFmtId="0" fontId="29" fillId="0" borderId="0" xfId="40" applyFont="1" applyFill="1" applyBorder="1" applyAlignment="1">
      <alignment vertical="center"/>
    </xf>
    <xf numFmtId="0" fontId="31" fillId="0" borderId="0" xfId="40" applyFont="1" applyFill="1" applyAlignment="1">
      <alignment horizontal="centerContinuous" vertical="center"/>
    </xf>
    <xf numFmtId="0" fontId="29" fillId="0" borderId="0" xfId="40" applyFont="1" applyFill="1" applyAlignment="1">
      <alignment horizontal="centerContinuous" vertical="center"/>
    </xf>
    <xf numFmtId="0" fontId="31" fillId="0" borderId="10" xfId="40" applyFont="1" applyFill="1" applyBorder="1" applyAlignment="1">
      <alignment horizontal="centerContinuous" vertical="center"/>
    </xf>
    <xf numFmtId="2" fontId="31" fillId="0" borderId="10" xfId="40" applyNumberFormat="1" applyFont="1" applyFill="1" applyBorder="1" applyAlignment="1">
      <alignment horizontal="centerContinuous" vertical="center"/>
    </xf>
    <xf numFmtId="0" fontId="29" fillId="0" borderId="13" xfId="40" applyFont="1" applyFill="1" applyBorder="1" applyAlignment="1" applyProtection="1">
      <alignment vertical="center"/>
    </xf>
    <xf numFmtId="0" fontId="29" fillId="0" borderId="13" xfId="40" applyFont="1" applyFill="1" applyBorder="1" applyAlignment="1">
      <alignment horizontal="centerContinuous" vertical="center"/>
    </xf>
    <xf numFmtId="0" fontId="29" fillId="0" borderId="10" xfId="40" applyFont="1" applyFill="1" applyBorder="1" applyAlignment="1">
      <alignment vertical="center"/>
    </xf>
    <xf numFmtId="2" fontId="29" fillId="0" borderId="10" xfId="40" applyNumberFormat="1" applyFont="1" applyFill="1" applyBorder="1" applyAlignment="1">
      <alignment vertical="center"/>
    </xf>
    <xf numFmtId="2" fontId="29" fillId="0" borderId="0" xfId="40" applyNumberFormat="1" applyFont="1" applyFill="1" applyAlignment="1">
      <alignment horizontal="right" vertical="center"/>
    </xf>
    <xf numFmtId="2" fontId="29" fillId="0" borderId="0" xfId="40" applyNumberFormat="1" applyFont="1" applyFill="1" applyAlignment="1">
      <alignment vertical="center"/>
    </xf>
    <xf numFmtId="0" fontId="29" fillId="0" borderId="12" xfId="40" quotePrefix="1" applyFont="1" applyFill="1" applyBorder="1" applyAlignment="1">
      <alignment horizontal="left" vertical="center"/>
    </xf>
    <xf numFmtId="2" fontId="29" fillId="0" borderId="12" xfId="40" applyNumberFormat="1" applyFont="1" applyFill="1" applyBorder="1" applyAlignment="1">
      <alignment horizontal="right" vertical="center"/>
    </xf>
    <xf numFmtId="0" fontId="31" fillId="0" borderId="0" xfId="40" quotePrefix="1" applyFont="1" applyFill="1" applyAlignment="1">
      <alignment horizontal="left" vertical="center"/>
    </xf>
    <xf numFmtId="2" fontId="29" fillId="0" borderId="11" xfId="40" applyNumberFormat="1" applyFont="1" applyFill="1" applyBorder="1" applyAlignment="1">
      <alignment horizontal="right" vertical="center"/>
    </xf>
    <xf numFmtId="2" fontId="29" fillId="0" borderId="0" xfId="40" applyNumberFormat="1" applyFont="1" applyFill="1" applyBorder="1" applyAlignment="1">
      <alignment horizontal="right" vertical="center"/>
    </xf>
    <xf numFmtId="2" fontId="29" fillId="0" borderId="12" xfId="40" applyNumberFormat="1" applyFont="1" applyFill="1" applyBorder="1" applyAlignment="1">
      <alignment vertical="center"/>
    </xf>
    <xf numFmtId="2" fontId="31" fillId="0" borderId="0" xfId="40" applyNumberFormat="1" applyFont="1" applyFill="1" applyAlignment="1">
      <alignment vertical="center"/>
    </xf>
    <xf numFmtId="2" fontId="31" fillId="0" borderId="0" xfId="40" applyNumberFormat="1" applyFont="1" applyFill="1" applyBorder="1" applyAlignment="1">
      <alignment vertical="center"/>
    </xf>
    <xf numFmtId="0" fontId="31" fillId="0" borderId="0" xfId="40" applyFont="1" applyFill="1" applyBorder="1" applyAlignment="1">
      <alignment horizontal="centerContinuous" vertical="center"/>
    </xf>
    <xf numFmtId="169" fontId="29" fillId="0" borderId="0" xfId="41" quotePrefix="1" applyFont="1" applyFill="1" applyAlignment="1">
      <alignment horizontal="left" vertical="center"/>
    </xf>
    <xf numFmtId="169" fontId="29" fillId="0" borderId="0" xfId="41" quotePrefix="1" applyFont="1" applyFill="1" applyAlignment="1">
      <alignment horizontal="center" vertical="center"/>
    </xf>
    <xf numFmtId="169" fontId="29" fillId="0" borderId="0" xfId="41" applyFont="1" applyFill="1" applyAlignment="1">
      <alignment vertical="center"/>
    </xf>
    <xf numFmtId="169" fontId="29" fillId="0" borderId="0" xfId="41" applyFont="1" applyFill="1" applyAlignment="1">
      <alignment horizontal="center" vertical="center"/>
    </xf>
    <xf numFmtId="169" fontId="29" fillId="0" borderId="0" xfId="41" applyFont="1" applyFill="1" applyBorder="1" applyAlignment="1" applyProtection="1">
      <alignment horizontal="center" vertical="center"/>
    </xf>
    <xf numFmtId="169" fontId="29" fillId="0" borderId="0" xfId="41" applyFont="1" applyFill="1" applyBorder="1" applyAlignment="1">
      <alignment horizontal="center" vertical="center"/>
    </xf>
    <xf numFmtId="169" fontId="29" fillId="0" borderId="0" xfId="41" applyFont="1" applyFill="1" applyBorder="1" applyAlignment="1">
      <alignment vertical="center"/>
    </xf>
    <xf numFmtId="4" fontId="31" fillId="0" borderId="0" xfId="41" applyNumberFormat="1" applyFont="1" applyFill="1" applyBorder="1" applyAlignment="1">
      <alignment vertical="center"/>
    </xf>
    <xf numFmtId="174" fontId="31" fillId="0" borderId="0" xfId="41" applyNumberFormat="1" applyFont="1" applyFill="1" applyBorder="1" applyAlignment="1">
      <alignment vertical="center"/>
    </xf>
    <xf numFmtId="4" fontId="29" fillId="0" borderId="0" xfId="41" applyNumberFormat="1" applyFont="1" applyFill="1" applyAlignment="1">
      <alignment vertical="center"/>
    </xf>
    <xf numFmtId="176" fontId="29" fillId="0" borderId="0" xfId="41" applyNumberFormat="1" applyFont="1" applyFill="1" applyAlignment="1" applyProtection="1">
      <alignment horizontal="right" vertical="center"/>
    </xf>
    <xf numFmtId="4" fontId="29" fillId="0" borderId="0" xfId="41" applyNumberFormat="1" applyFont="1" applyFill="1" applyBorder="1" applyAlignment="1">
      <alignment vertical="center"/>
    </xf>
    <xf numFmtId="175" fontId="29" fillId="0" borderId="0" xfId="41" applyNumberFormat="1" applyFont="1" applyFill="1" applyAlignment="1">
      <alignment vertical="center"/>
    </xf>
    <xf numFmtId="169" fontId="29" fillId="0" borderId="12" xfId="41" applyFont="1" applyFill="1" applyBorder="1" applyAlignment="1">
      <alignment vertical="center"/>
    </xf>
    <xf numFmtId="176" fontId="29" fillId="0" borderId="0" xfId="41" applyNumberFormat="1" applyFont="1" applyFill="1" applyBorder="1" applyAlignment="1" applyProtection="1">
      <alignment horizontal="right" vertical="center"/>
    </xf>
    <xf numFmtId="169" fontId="29" fillId="0" borderId="0" xfId="41" quotePrefix="1" applyFont="1" applyFill="1" applyAlignment="1" applyProtection="1">
      <alignment horizontal="left" vertical="center"/>
    </xf>
    <xf numFmtId="169" fontId="29" fillId="0" borderId="0" xfId="41" quotePrefix="1" applyFont="1" applyFill="1" applyAlignment="1">
      <alignment vertical="center"/>
    </xf>
    <xf numFmtId="171" fontId="31" fillId="0" borderId="0" xfId="41" applyNumberFormat="1" applyFont="1" applyFill="1" applyAlignment="1" applyProtection="1">
      <alignment vertical="center"/>
    </xf>
    <xf numFmtId="174" fontId="29" fillId="0" borderId="0" xfId="41" applyNumberFormat="1" applyFont="1" applyFill="1" applyAlignment="1">
      <alignment vertical="center"/>
    </xf>
    <xf numFmtId="169" fontId="29" fillId="0" borderId="0" xfId="42" applyFont="1" applyFill="1" applyAlignment="1">
      <alignment vertical="center"/>
    </xf>
    <xf numFmtId="169" fontId="29" fillId="0" borderId="0" xfId="42" applyFont="1" applyFill="1" applyAlignment="1" applyProtection="1">
      <alignment horizontal="center" vertical="center"/>
    </xf>
    <xf numFmtId="169" fontId="29" fillId="0" borderId="0" xfId="42" quotePrefix="1" applyFont="1" applyFill="1" applyAlignment="1" applyProtection="1">
      <alignment vertical="center"/>
    </xf>
    <xf numFmtId="169" fontId="29" fillId="0" borderId="0" xfId="42" quotePrefix="1" applyFont="1" applyFill="1" applyAlignment="1" applyProtection="1">
      <alignment horizontal="center" vertical="center"/>
    </xf>
    <xf numFmtId="169" fontId="29" fillId="0" borderId="0" xfId="42" applyFont="1" applyFill="1" applyBorder="1" applyAlignment="1" applyProtection="1">
      <alignment horizontal="center" vertical="center"/>
    </xf>
    <xf numFmtId="169" fontId="29" fillId="0" borderId="0" xfId="42" applyFont="1" applyFill="1" applyBorder="1" applyAlignment="1">
      <alignment vertical="center"/>
    </xf>
    <xf numFmtId="3" fontId="29" fillId="0" borderId="0" xfId="42" applyNumberFormat="1" applyFont="1" applyFill="1" applyAlignment="1">
      <alignment vertical="center"/>
    </xf>
    <xf numFmtId="169" fontId="29" fillId="0" borderId="12" xfId="42" applyFont="1" applyFill="1" applyBorder="1" applyAlignment="1" applyProtection="1">
      <alignment horizontal="center" vertical="center"/>
    </xf>
    <xf numFmtId="169" fontId="29" fillId="0" borderId="0" xfId="42" quotePrefix="1" applyFont="1" applyFill="1" applyAlignment="1" applyProtection="1">
      <alignment horizontal="left" vertical="center"/>
    </xf>
    <xf numFmtId="169" fontId="29" fillId="0" borderId="0" xfId="42" applyFont="1" applyFill="1" applyAlignment="1" applyProtection="1">
      <alignment horizontal="left" vertical="center"/>
    </xf>
    <xf numFmtId="169" fontId="29" fillId="0" borderId="12" xfId="42" applyFont="1" applyFill="1" applyBorder="1" applyAlignment="1">
      <alignment vertical="center"/>
    </xf>
    <xf numFmtId="169" fontId="29" fillId="0" borderId="0" xfId="42" applyFont="1" applyFill="1" applyBorder="1" applyAlignment="1">
      <alignment horizontal="center" vertical="center"/>
    </xf>
    <xf numFmtId="3" fontId="29" fillId="0" borderId="0" xfId="41" applyNumberFormat="1" applyFont="1" applyFill="1" applyBorder="1" applyAlignment="1" applyProtection="1">
      <alignment vertical="center"/>
    </xf>
    <xf numFmtId="173" fontId="31" fillId="0" borderId="12" xfId="38" applyNumberFormat="1" applyFont="1" applyFill="1" applyBorder="1" applyAlignment="1">
      <alignment vertical="center"/>
    </xf>
    <xf numFmtId="181" fontId="29" fillId="0" borderId="0" xfId="38" applyNumberFormat="1" applyFont="1" applyFill="1" applyBorder="1" applyAlignment="1" applyProtection="1">
      <alignment vertical="center"/>
    </xf>
    <xf numFmtId="181" fontId="31" fillId="0" borderId="0" xfId="38" applyNumberFormat="1" applyFont="1" applyFill="1" applyBorder="1" applyAlignment="1" applyProtection="1">
      <alignment vertical="center"/>
    </xf>
    <xf numFmtId="187" fontId="31" fillId="0" borderId="0" xfId="38" applyNumberFormat="1" applyFont="1" applyFill="1" applyAlignment="1" applyProtection="1">
      <alignment vertical="center"/>
    </xf>
    <xf numFmtId="188" fontId="31" fillId="0" borderId="0" xfId="38" applyNumberFormat="1" applyFont="1" applyFill="1" applyBorder="1" applyAlignment="1" applyProtection="1">
      <alignment vertical="center"/>
    </xf>
    <xf numFmtId="188" fontId="31" fillId="0" borderId="0" xfId="38" applyNumberFormat="1" applyFont="1" applyFill="1" applyBorder="1" applyAlignment="1">
      <alignment horizontal="right" vertical="center"/>
    </xf>
    <xf numFmtId="0" fontId="31" fillId="0" borderId="0" xfId="38" applyFont="1" applyFill="1" applyBorder="1" applyAlignment="1">
      <alignment horizontal="right" vertical="center"/>
    </xf>
    <xf numFmtId="0" fontId="31" fillId="0" borderId="0" xfId="38" quotePrefix="1" applyFont="1" applyFill="1" applyBorder="1" applyAlignment="1">
      <alignment horizontal="left" vertical="center"/>
    </xf>
    <xf numFmtId="188" fontId="40" fillId="0" borderId="0" xfId="38" applyNumberFormat="1" applyFont="1" applyFill="1" applyBorder="1" applyAlignment="1" applyProtection="1">
      <alignment vertical="center"/>
    </xf>
    <xf numFmtId="188" fontId="29" fillId="0" borderId="0" xfId="38" applyNumberFormat="1" applyFont="1" applyFill="1" applyBorder="1" applyAlignment="1" applyProtection="1">
      <alignment horizontal="right" vertical="center"/>
    </xf>
    <xf numFmtId="169" fontId="31" fillId="0" borderId="0" xfId="38" applyNumberFormat="1" applyFont="1" applyFill="1" applyBorder="1" applyAlignment="1" applyProtection="1">
      <alignment horizontal="left" vertical="center"/>
    </xf>
    <xf numFmtId="169" fontId="31" fillId="0" borderId="0" xfId="38" quotePrefix="1" applyNumberFormat="1" applyFont="1" applyFill="1" applyBorder="1" applyAlignment="1" applyProtection="1">
      <alignment horizontal="left" vertical="center"/>
    </xf>
    <xf numFmtId="3" fontId="29" fillId="0" borderId="0" xfId="38" applyNumberFormat="1" applyFont="1" applyFill="1" applyBorder="1" applyAlignment="1">
      <alignment vertical="center"/>
    </xf>
    <xf numFmtId="3" fontId="29" fillId="0" borderId="0" xfId="38" applyNumberFormat="1" applyFont="1" applyFill="1" applyBorder="1" applyAlignment="1" applyProtection="1">
      <alignment vertical="center"/>
    </xf>
    <xf numFmtId="37" fontId="31" fillId="0" borderId="0" xfId="38" applyNumberFormat="1" applyFont="1" applyFill="1" applyBorder="1" applyAlignment="1" applyProtection="1">
      <alignment vertical="center"/>
    </xf>
    <xf numFmtId="37" fontId="31" fillId="0" borderId="0" xfId="38" applyNumberFormat="1" applyFont="1" applyFill="1" applyBorder="1" applyAlignment="1" applyProtection="1">
      <alignment horizontal="right" vertical="center"/>
    </xf>
    <xf numFmtId="37" fontId="31" fillId="0" borderId="0" xfId="38" applyNumberFormat="1" applyFont="1" applyFill="1" applyAlignment="1" applyProtection="1">
      <alignment vertical="center"/>
    </xf>
    <xf numFmtId="169" fontId="31" fillId="0" borderId="0" xfId="38" applyNumberFormat="1" applyFont="1" applyFill="1" applyAlignment="1" applyProtection="1">
      <alignment horizontal="left" vertical="center"/>
    </xf>
    <xf numFmtId="175" fontId="29" fillId="0" borderId="0" xfId="42" applyNumberFormat="1" applyFont="1" applyFill="1" applyAlignment="1" applyProtection="1">
      <alignment vertical="center"/>
    </xf>
    <xf numFmtId="3" fontId="29" fillId="0" borderId="0" xfId="42" applyNumberFormat="1" applyFont="1" applyFill="1" applyAlignment="1" applyProtection="1">
      <alignment vertical="center"/>
    </xf>
    <xf numFmtId="175" fontId="29" fillId="0" borderId="0" xfId="42" applyNumberFormat="1" applyFont="1" applyFill="1" applyBorder="1" applyAlignment="1" applyProtection="1">
      <alignment vertical="center"/>
    </xf>
    <xf numFmtId="3" fontId="29" fillId="0" borderId="0" xfId="42" applyNumberFormat="1" applyFont="1" applyFill="1" applyBorder="1" applyAlignment="1" applyProtection="1">
      <alignment vertical="center"/>
    </xf>
    <xf numFmtId="169" fontId="29" fillId="0" borderId="12" xfId="42" applyFont="1" applyFill="1" applyBorder="1" applyAlignment="1" applyProtection="1">
      <alignment horizontal="left" vertical="center"/>
    </xf>
    <xf numFmtId="175" fontId="31" fillId="0" borderId="0" xfId="42" applyNumberFormat="1" applyFont="1" applyFill="1" applyBorder="1" applyAlignment="1" applyProtection="1">
      <alignment vertical="center"/>
    </xf>
    <xf numFmtId="175" fontId="29" fillId="0" borderId="0" xfId="42" applyNumberFormat="1" applyFont="1" applyFill="1" applyAlignment="1" applyProtection="1">
      <alignment horizontal="right" vertical="center"/>
    </xf>
    <xf numFmtId="169" fontId="29" fillId="0" borderId="0" xfId="42" quotePrefix="1" applyFont="1" applyFill="1" applyAlignment="1">
      <alignment vertical="center"/>
    </xf>
    <xf numFmtId="169" fontId="29" fillId="0" borderId="0" xfId="41" applyFont="1" applyFill="1" applyBorder="1" applyAlignment="1" applyProtection="1">
      <alignment horizontal="left" vertical="center"/>
    </xf>
    <xf numFmtId="174" fontId="29" fillId="0" borderId="0" xfId="41" applyNumberFormat="1" applyFont="1" applyFill="1" applyBorder="1" applyAlignment="1" applyProtection="1">
      <alignment horizontal="right" vertical="center"/>
    </xf>
    <xf numFmtId="169" fontId="29" fillId="0" borderId="0" xfId="41" quotePrefix="1" applyFont="1" applyFill="1" applyBorder="1" applyAlignment="1" applyProtection="1">
      <alignment horizontal="left" vertical="center"/>
    </xf>
    <xf numFmtId="169" fontId="29" fillId="0" borderId="12" xfId="41" applyFont="1" applyFill="1" applyBorder="1" applyAlignment="1" applyProtection="1">
      <alignment horizontal="left" vertical="center"/>
    </xf>
    <xf numFmtId="175" fontId="29" fillId="0" borderId="0" xfId="41" applyNumberFormat="1" applyFont="1" applyFill="1" applyBorder="1" applyAlignment="1" applyProtection="1">
      <alignment horizontal="right" vertical="center"/>
    </xf>
    <xf numFmtId="169" fontId="29" fillId="0" borderId="0" xfId="41" applyFont="1" applyFill="1" applyAlignment="1">
      <alignment horizontal="right" vertical="center"/>
    </xf>
    <xf numFmtId="175" fontId="29" fillId="0" borderId="0" xfId="41" applyNumberFormat="1" applyFont="1" applyFill="1" applyBorder="1" applyAlignment="1" applyProtection="1">
      <alignment vertical="center"/>
    </xf>
    <xf numFmtId="169" fontId="29" fillId="0" borderId="0" xfId="41" quotePrefix="1" applyFont="1" applyFill="1" applyBorder="1" applyAlignment="1" applyProtection="1">
      <alignment horizontal="center" vertical="center"/>
    </xf>
    <xf numFmtId="3" fontId="29" fillId="0" borderId="0" xfId="41" applyNumberFormat="1" applyFont="1" applyFill="1" applyAlignment="1">
      <alignment vertical="center"/>
    </xf>
    <xf numFmtId="3" fontId="29" fillId="0" borderId="12" xfId="41" applyNumberFormat="1" applyFont="1" applyFill="1" applyBorder="1" applyAlignment="1" applyProtection="1">
      <alignment vertical="center"/>
    </xf>
    <xf numFmtId="37" fontId="29" fillId="0" borderId="0" xfId="41" applyNumberFormat="1" applyFont="1" applyFill="1" applyBorder="1" applyAlignment="1" applyProtection="1">
      <alignment vertical="center"/>
    </xf>
    <xf numFmtId="0" fontId="29" fillId="0" borderId="0" xfId="40" applyFont="1" applyFill="1" applyBorder="1" applyAlignment="1" applyProtection="1">
      <alignment horizontal="left" vertical="center"/>
    </xf>
    <xf numFmtId="0" fontId="29" fillId="0" borderId="0" xfId="40" quotePrefix="1" applyFont="1" applyFill="1" applyBorder="1" applyAlignment="1" applyProtection="1">
      <alignment horizontal="left" vertical="center"/>
    </xf>
    <xf numFmtId="0" fontId="29" fillId="0" borderId="0" xfId="40" applyFont="1" applyFill="1" applyAlignment="1">
      <alignment horizontal="right" vertical="center"/>
    </xf>
    <xf numFmtId="3" fontId="29" fillId="0" borderId="0" xfId="40" applyNumberFormat="1" applyFont="1" applyFill="1" applyBorder="1" applyAlignment="1" applyProtection="1">
      <alignment vertical="center"/>
    </xf>
    <xf numFmtId="169" fontId="29" fillId="0" borderId="0" xfId="41" applyFont="1" applyFill="1" applyBorder="1" applyAlignment="1">
      <alignment horizontal="right" vertical="center"/>
    </xf>
    <xf numFmtId="169" fontId="29" fillId="0" borderId="0" xfId="41" applyFont="1" applyFill="1" applyBorder="1" applyAlignment="1" applyProtection="1">
      <alignment horizontal="right" vertical="center"/>
    </xf>
    <xf numFmtId="3" fontId="29" fillId="0" borderId="0" xfId="41" applyNumberFormat="1" applyFont="1" applyFill="1" applyBorder="1" applyAlignment="1">
      <alignment vertical="center"/>
    </xf>
    <xf numFmtId="175" fontId="29" fillId="0" borderId="0" xfId="41" applyNumberFormat="1" applyFont="1" applyFill="1" applyBorder="1" applyAlignment="1">
      <alignment vertical="center"/>
    </xf>
    <xf numFmtId="181" fontId="29" fillId="0" borderId="0" xfId="41" applyNumberFormat="1" applyFont="1" applyFill="1" applyBorder="1" applyAlignment="1">
      <alignment vertical="center"/>
    </xf>
    <xf numFmtId="169" fontId="29" fillId="0" borderId="0" xfId="41" quotePrefix="1" applyFont="1" applyFill="1" applyAlignment="1" applyProtection="1">
      <alignment horizontal="center" vertical="center"/>
    </xf>
    <xf numFmtId="169" fontId="29" fillId="0" borderId="0" xfId="41" applyFont="1" applyFill="1" applyAlignment="1" applyProtection="1">
      <alignment horizontal="left" vertical="center"/>
    </xf>
    <xf numFmtId="169" fontId="29" fillId="0" borderId="0" xfId="41" quotePrefix="1" applyFont="1" applyFill="1" applyBorder="1" applyAlignment="1">
      <alignment horizontal="left" vertical="center"/>
    </xf>
    <xf numFmtId="3" fontId="29" fillId="0" borderId="0" xfId="41" applyNumberFormat="1" applyFont="1" applyFill="1" applyAlignment="1" applyProtection="1">
      <alignment vertical="center"/>
    </xf>
    <xf numFmtId="4" fontId="29" fillId="0" borderId="0" xfId="45" applyNumberFormat="1" applyFont="1" applyFill="1" applyAlignment="1">
      <alignment vertical="center"/>
    </xf>
    <xf numFmtId="0" fontId="29" fillId="0" borderId="0" xfId="45" applyFont="1" applyFill="1" applyBorder="1" applyAlignment="1">
      <alignment vertical="center"/>
    </xf>
    <xf numFmtId="0" fontId="31" fillId="0" borderId="0" xfId="45" applyFont="1" applyFill="1" applyAlignment="1">
      <alignment horizontal="center" vertical="center"/>
    </xf>
    <xf numFmtId="0" fontId="31" fillId="0" borderId="0" xfId="45" applyFont="1" applyFill="1" applyAlignment="1">
      <alignment vertical="center"/>
    </xf>
    <xf numFmtId="0" fontId="31" fillId="0" borderId="0" xfId="40" applyFont="1" applyFill="1" applyBorder="1" applyAlignment="1">
      <alignment vertical="center"/>
    </xf>
    <xf numFmtId="185" fontId="29" fillId="0" borderId="0" xfId="40" applyNumberFormat="1" applyFont="1" applyFill="1" applyAlignment="1">
      <alignment vertical="center"/>
    </xf>
    <xf numFmtId="3" fontId="29" fillId="0" borderId="0" xfId="40" applyNumberFormat="1" applyFont="1" applyFill="1" applyBorder="1" applyAlignment="1">
      <alignment horizontal="right" vertical="center"/>
    </xf>
    <xf numFmtId="185" fontId="29" fillId="0" borderId="0" xfId="40" applyNumberFormat="1" applyFont="1" applyFill="1" applyBorder="1" applyAlignment="1">
      <alignment horizontal="right" vertical="center"/>
    </xf>
    <xf numFmtId="175" fontId="29" fillId="0" borderId="0" xfId="40" applyNumberFormat="1" applyFont="1" applyFill="1" applyAlignment="1">
      <alignment horizontal="right" vertical="center"/>
    </xf>
    <xf numFmtId="174" fontId="29" fillId="0" borderId="0" xfId="34" applyNumberFormat="1" applyFont="1" applyFill="1" applyAlignment="1">
      <alignment vertical="center"/>
    </xf>
    <xf numFmtId="4" fontId="29" fillId="0" borderId="12" xfId="40" applyNumberFormat="1" applyFont="1" applyFill="1" applyBorder="1" applyAlignment="1">
      <alignment vertical="center"/>
    </xf>
    <xf numFmtId="4" fontId="29" fillId="0" borderId="0" xfId="40" applyNumberFormat="1" applyFont="1" applyFill="1" applyBorder="1" applyAlignment="1">
      <alignment vertical="center"/>
    </xf>
    <xf numFmtId="0" fontId="29" fillId="0" borderId="0" xfId="39" applyFont="1" applyFill="1" applyAlignment="1">
      <alignment vertical="center"/>
    </xf>
    <xf numFmtId="3" fontId="29" fillId="0" borderId="0" xfId="39" applyNumberFormat="1" applyFont="1" applyFill="1" applyAlignment="1">
      <alignment vertical="center"/>
    </xf>
    <xf numFmtId="0" fontId="29" fillId="0" borderId="0" xfId="39" applyFont="1" applyFill="1" applyAlignment="1" applyProtection="1">
      <alignment vertical="center"/>
    </xf>
    <xf numFmtId="0" fontId="29" fillId="0" borderId="0" xfId="39" applyFont="1" applyFill="1" applyAlignment="1" applyProtection="1">
      <alignment horizontal="fill" vertical="center"/>
    </xf>
    <xf numFmtId="0" fontId="29" fillId="0" borderId="0" xfId="39" applyFont="1" applyFill="1" applyAlignment="1" applyProtection="1">
      <alignment horizontal="left" vertical="center"/>
    </xf>
    <xf numFmtId="3" fontId="29" fillId="0" borderId="0" xfId="39" applyNumberFormat="1" applyFont="1" applyFill="1" applyAlignment="1" applyProtection="1">
      <alignment vertical="center"/>
    </xf>
    <xf numFmtId="3" fontId="29" fillId="0" borderId="0" xfId="39" applyNumberFormat="1" applyFont="1" applyFill="1" applyBorder="1" applyAlignment="1" applyProtection="1">
      <alignment vertical="center"/>
    </xf>
    <xf numFmtId="0" fontId="37" fillId="0" borderId="0" xfId="38" quotePrefix="1" applyFont="1" applyFill="1" applyAlignment="1"/>
    <xf numFmtId="3" fontId="34" fillId="0" borderId="0" xfId="38" applyNumberFormat="1" applyFont="1" applyFill="1" applyAlignment="1" applyProtection="1">
      <alignment horizontal="right" vertical="center"/>
    </xf>
    <xf numFmtId="195" fontId="29" fillId="0" borderId="0" xfId="38" applyNumberFormat="1" applyFont="1" applyFill="1" applyAlignment="1">
      <alignment vertical="center"/>
    </xf>
    <xf numFmtId="195" fontId="29" fillId="0" borderId="0" xfId="46" applyNumberFormat="1" applyFont="1" applyFill="1" applyAlignment="1" applyProtection="1">
      <alignment horizontal="right" vertical="center"/>
    </xf>
    <xf numFmtId="195" fontId="29" fillId="0" borderId="0" xfId="38" applyNumberFormat="1" applyFont="1" applyFill="1" applyAlignment="1" applyProtection="1">
      <alignment horizontal="right" vertical="center"/>
    </xf>
    <xf numFmtId="195" fontId="41" fillId="0" borderId="0" xfId="38" applyNumberFormat="1" applyFont="1" applyFill="1" applyAlignment="1" applyProtection="1">
      <alignment horizontal="right" vertical="center"/>
    </xf>
    <xf numFmtId="0" fontId="37" fillId="0" borderId="0" xfId="38" quotePrefix="1" applyFont="1" applyFill="1" applyAlignment="1">
      <alignment vertical="top"/>
    </xf>
    <xf numFmtId="3" fontId="29" fillId="0" borderId="0" xfId="38" quotePrefix="1" applyNumberFormat="1" applyFont="1" applyFill="1" applyAlignment="1">
      <alignment horizontal="center" vertical="top"/>
    </xf>
    <xf numFmtId="3" fontId="29" fillId="0" borderId="0" xfId="38" quotePrefix="1" applyNumberFormat="1" applyFont="1" applyFill="1" applyAlignment="1">
      <alignment vertical="top"/>
    </xf>
    <xf numFmtId="0" fontId="29" fillId="0" borderId="0" xfId="38" applyFont="1" applyFill="1" applyAlignment="1">
      <alignment vertical="top"/>
    </xf>
    <xf numFmtId="169" fontId="37" fillId="0" borderId="0" xfId="0" applyNumberFormat="1" applyFont="1" applyFill="1" applyAlignment="1" applyProtection="1"/>
    <xf numFmtId="0" fontId="34" fillId="0" borderId="0" xfId="39" applyFont="1" applyFill="1" applyAlignment="1" applyProtection="1">
      <alignment horizontal="fill" vertical="center"/>
    </xf>
    <xf numFmtId="0" fontId="34" fillId="0" borderId="0" xfId="39" applyFont="1" applyFill="1" applyAlignment="1">
      <alignment vertical="center"/>
    </xf>
    <xf numFmtId="0" fontId="29" fillId="0" borderId="10" xfId="39" applyFont="1" applyFill="1" applyBorder="1" applyAlignment="1">
      <alignment vertical="center"/>
    </xf>
    <xf numFmtId="0" fontId="34" fillId="0" borderId="0" xfId="39" applyFont="1" applyFill="1" applyAlignment="1" applyProtection="1">
      <alignment horizontal="right" vertical="center"/>
    </xf>
    <xf numFmtId="0" fontId="34" fillId="0" borderId="0" xfId="39" applyFont="1" applyFill="1" applyAlignment="1" applyProtection="1">
      <alignment horizontal="left" vertical="center"/>
    </xf>
    <xf numFmtId="3" fontId="34" fillId="0" borderId="0" xfId="39" applyNumberFormat="1" applyFont="1" applyFill="1" applyAlignment="1" applyProtection="1">
      <alignment vertical="center"/>
    </xf>
    <xf numFmtId="3" fontId="34" fillId="0" borderId="0" xfId="39" applyNumberFormat="1" applyFont="1" applyFill="1" applyBorder="1" applyAlignment="1" applyProtection="1">
      <alignment vertical="center"/>
    </xf>
    <xf numFmtId="175" fontId="34" fillId="0" borderId="0" xfId="39" applyNumberFormat="1" applyFont="1" applyFill="1" applyBorder="1" applyAlignment="1" applyProtection="1">
      <alignment vertical="center"/>
    </xf>
    <xf numFmtId="0" fontId="34" fillId="0" borderId="10" xfId="39" applyFont="1" applyFill="1" applyBorder="1" applyAlignment="1" applyProtection="1">
      <alignment horizontal="left" vertical="center"/>
    </xf>
    <xf numFmtId="4" fontId="34" fillId="0" borderId="10" xfId="39" applyNumberFormat="1" applyFont="1" applyFill="1" applyBorder="1" applyAlignment="1" applyProtection="1">
      <alignment vertical="center"/>
      <protection locked="0"/>
    </xf>
    <xf numFmtId="174" fontId="34" fillId="0" borderId="0" xfId="39" applyNumberFormat="1" applyFont="1" applyFill="1" applyBorder="1" applyAlignment="1" applyProtection="1">
      <alignment vertical="center"/>
    </xf>
    <xf numFmtId="2" fontId="34" fillId="0" borderId="10" xfId="39" applyNumberFormat="1" applyFont="1" applyFill="1" applyBorder="1" applyAlignment="1">
      <alignment horizontal="right" vertical="center"/>
    </xf>
    <xf numFmtId="2" fontId="34" fillId="0" borderId="10" xfId="39" applyNumberFormat="1" applyFont="1" applyFill="1" applyBorder="1" applyAlignment="1">
      <alignment vertical="center"/>
    </xf>
    <xf numFmtId="0" fontId="37" fillId="0" borderId="0" xfId="39" applyFont="1" applyFill="1" applyAlignment="1" applyProtection="1"/>
    <xf numFmtId="0" fontId="29" fillId="0" borderId="0" xfId="39" applyFont="1" applyFill="1" applyAlignment="1"/>
    <xf numFmtId="3" fontId="34" fillId="0" borderId="0" xfId="40" applyNumberFormat="1" applyFont="1" applyFill="1" applyBorder="1" applyAlignment="1">
      <alignment vertical="center"/>
    </xf>
    <xf numFmtId="4" fontId="34" fillId="0" borderId="0" xfId="40" applyNumberFormat="1" applyFont="1" applyFill="1" applyBorder="1" applyAlignment="1">
      <alignment vertical="center"/>
    </xf>
    <xf numFmtId="0" fontId="34" fillId="0" borderId="0" xfId="40" applyFont="1" applyFill="1" applyAlignment="1">
      <alignment vertical="center"/>
    </xf>
    <xf numFmtId="169" fontId="34" fillId="0" borderId="0" xfId="40" quotePrefix="1" applyNumberFormat="1" applyFont="1" applyFill="1" applyAlignment="1" applyProtection="1">
      <alignment horizontal="left" vertical="center"/>
    </xf>
    <xf numFmtId="3" fontId="34" fillId="0" borderId="0" xfId="40" applyNumberFormat="1" applyFont="1" applyFill="1" applyAlignment="1">
      <alignment vertical="center"/>
    </xf>
    <xf numFmtId="0" fontId="29" fillId="0" borderId="17" xfId="39" applyFont="1" applyFill="1" applyBorder="1" applyAlignment="1">
      <alignment vertical="center"/>
    </xf>
    <xf numFmtId="0" fontId="34" fillId="0" borderId="17" xfId="39" applyFont="1" applyFill="1" applyBorder="1" applyAlignment="1" applyProtection="1">
      <alignment horizontal="left" vertical="center"/>
    </xf>
    <xf numFmtId="4" fontId="34" fillId="0" borderId="17" xfId="39" applyNumberFormat="1" applyFont="1" applyFill="1" applyBorder="1" applyAlignment="1" applyProtection="1">
      <alignment vertical="center"/>
      <protection locked="0"/>
    </xf>
    <xf numFmtId="3" fontId="43" fillId="0" borderId="0" xfId="40" applyNumberFormat="1" applyFont="1"/>
    <xf numFmtId="3" fontId="43" fillId="0" borderId="12" xfId="40" applyNumberFormat="1" applyFont="1" applyBorder="1"/>
    <xf numFmtId="3" fontId="43" fillId="0" borderId="10" xfId="40" applyNumberFormat="1" applyFont="1" applyBorder="1"/>
    <xf numFmtId="4" fontId="29" fillId="0" borderId="10" xfId="40" applyNumberFormat="1" applyFont="1" applyFill="1" applyBorder="1" applyAlignment="1">
      <alignment vertical="center"/>
    </xf>
    <xf numFmtId="3" fontId="29" fillId="0" borderId="0" xfId="40" applyNumberFormat="1" applyFont="1" applyFill="1" applyBorder="1" applyAlignment="1">
      <alignment horizontal="left" vertical="center"/>
    </xf>
    <xf numFmtId="3" fontId="43" fillId="0" borderId="0" xfId="40" applyNumberFormat="1" applyFont="1" applyBorder="1"/>
    <xf numFmtId="4" fontId="31" fillId="0" borderId="0" xfId="40" applyNumberFormat="1" applyFont="1" applyFill="1" applyBorder="1" applyAlignment="1">
      <alignment vertical="center"/>
    </xf>
    <xf numFmtId="3" fontId="37" fillId="0" borderId="0" xfId="40" applyNumberFormat="1" applyFont="1" applyFill="1" applyAlignment="1"/>
    <xf numFmtId="0" fontId="37" fillId="0" borderId="0" xfId="40" applyFont="1" applyFill="1" applyAlignment="1">
      <alignment vertical="center"/>
    </xf>
    <xf numFmtId="0" fontId="37" fillId="0" borderId="0" xfId="40" applyFont="1" applyFill="1" applyAlignment="1"/>
    <xf numFmtId="0" fontId="37" fillId="0" borderId="0" xfId="40" applyFont="1" applyFill="1" applyAlignment="1">
      <alignment vertical="top"/>
    </xf>
    <xf numFmtId="3" fontId="34" fillId="0" borderId="0" xfId="40" applyNumberFormat="1" applyFont="1" applyFill="1" applyBorder="1" applyAlignment="1">
      <alignment horizontal="right" vertical="center"/>
    </xf>
    <xf numFmtId="185" fontId="34" fillId="0" borderId="0" xfId="40" applyNumberFormat="1" applyFont="1" applyFill="1" applyAlignment="1">
      <alignment vertical="center"/>
    </xf>
    <xf numFmtId="0" fontId="34" fillId="0" borderId="0" xfId="40" quotePrefix="1" applyFont="1" applyFill="1" applyAlignment="1">
      <alignment horizontal="left" vertical="center"/>
    </xf>
    <xf numFmtId="0" fontId="29" fillId="0" borderId="17" xfId="40" applyFont="1" applyFill="1" applyBorder="1" applyAlignment="1">
      <alignment vertical="center"/>
    </xf>
    <xf numFmtId="0" fontId="37" fillId="0" borderId="0" xfId="40" quotePrefix="1" applyFont="1" applyFill="1" applyAlignment="1">
      <alignment vertical="top"/>
    </xf>
    <xf numFmtId="195" fontId="31" fillId="0" borderId="0" xfId="40" applyNumberFormat="1" applyFont="1" applyFill="1" applyBorder="1" applyAlignment="1" applyProtection="1">
      <alignment vertical="center"/>
    </xf>
    <xf numFmtId="195" fontId="29" fillId="0" borderId="0" xfId="40" applyNumberFormat="1" applyFont="1" applyFill="1" applyAlignment="1">
      <alignment vertical="center"/>
    </xf>
    <xf numFmtId="195" fontId="29" fillId="0" borderId="17" xfId="40" applyNumberFormat="1" applyFont="1" applyFill="1" applyBorder="1" applyAlignment="1">
      <alignment vertical="center"/>
    </xf>
    <xf numFmtId="195" fontId="29" fillId="0" borderId="0" xfId="40" applyNumberFormat="1" applyFont="1" applyFill="1" applyBorder="1" applyAlignment="1">
      <alignment vertical="center"/>
    </xf>
    <xf numFmtId="196" fontId="31" fillId="0" borderId="0" xfId="40" applyNumberFormat="1" applyFont="1" applyFill="1" applyBorder="1" applyAlignment="1" applyProtection="1">
      <alignment vertical="center"/>
    </xf>
    <xf numFmtId="196" fontId="29" fillId="0" borderId="0" xfId="40" applyNumberFormat="1" applyFont="1" applyFill="1" applyAlignment="1">
      <alignment vertical="center"/>
    </xf>
    <xf numFmtId="196" fontId="29" fillId="0" borderId="0" xfId="40" applyNumberFormat="1" applyFont="1" applyFill="1" applyBorder="1" applyAlignment="1">
      <alignment vertical="center"/>
    </xf>
    <xf numFmtId="196" fontId="29" fillId="0" borderId="17" xfId="40" applyNumberFormat="1" applyFont="1" applyFill="1" applyBorder="1" applyAlignment="1">
      <alignment vertical="center"/>
    </xf>
    <xf numFmtId="197" fontId="31" fillId="0" borderId="0" xfId="40" applyNumberFormat="1" applyFont="1" applyFill="1" applyBorder="1" applyAlignment="1" applyProtection="1">
      <alignment vertical="center"/>
    </xf>
    <xf numFmtId="197" fontId="29" fillId="0" borderId="0" xfId="40" applyNumberFormat="1" applyFont="1" applyFill="1" applyAlignment="1">
      <alignment vertical="center"/>
    </xf>
    <xf numFmtId="197" fontId="29" fillId="0" borderId="0" xfId="40" applyNumberFormat="1" applyFont="1" applyFill="1" applyBorder="1" applyAlignment="1">
      <alignment vertical="center"/>
    </xf>
    <xf numFmtId="197" fontId="29" fillId="0" borderId="17" xfId="40" applyNumberFormat="1" applyFont="1" applyFill="1" applyBorder="1" applyAlignment="1">
      <alignment vertical="center"/>
    </xf>
    <xf numFmtId="0" fontId="37" fillId="0" borderId="0" xfId="40" quotePrefix="1" applyFont="1" applyFill="1" applyAlignment="1"/>
    <xf numFmtId="0" fontId="31" fillId="0" borderId="17" xfId="40" applyFont="1" applyFill="1" applyBorder="1" applyAlignment="1">
      <alignment vertical="center"/>
    </xf>
    <xf numFmtId="192" fontId="31" fillId="0" borderId="0" xfId="0" applyNumberFormat="1" applyFont="1" applyFill="1" applyBorder="1" applyAlignment="1" applyProtection="1">
      <alignment vertical="center"/>
    </xf>
    <xf numFmtId="192" fontId="29" fillId="0" borderId="0" xfId="0" applyNumberFormat="1" applyFont="1" applyFill="1" applyBorder="1" applyAlignment="1" applyProtection="1">
      <alignment vertical="center"/>
    </xf>
    <xf numFmtId="192" fontId="29" fillId="0" borderId="0" xfId="0" applyNumberFormat="1" applyFont="1" applyFill="1" applyAlignment="1" applyProtection="1">
      <alignment vertical="center"/>
    </xf>
    <xf numFmtId="192" fontId="29" fillId="0" borderId="12" xfId="0" applyNumberFormat="1" applyFont="1" applyFill="1" applyBorder="1" applyAlignment="1" applyProtection="1">
      <alignment vertical="center"/>
    </xf>
    <xf numFmtId="193" fontId="29" fillId="0" borderId="0" xfId="0" applyNumberFormat="1" applyFont="1" applyFill="1" applyBorder="1" applyAlignment="1" applyProtection="1">
      <alignment vertical="center"/>
    </xf>
    <xf numFmtId="198" fontId="29" fillId="0" borderId="0" xfId="0" applyNumberFormat="1" applyFont="1" applyFill="1" applyBorder="1" applyAlignment="1" applyProtection="1">
      <alignment vertical="center"/>
    </xf>
    <xf numFmtId="198" fontId="29" fillId="0" borderId="0" xfId="32" quotePrefix="1" applyNumberFormat="1" applyFont="1" applyFill="1" applyBorder="1" applyAlignment="1" applyProtection="1">
      <alignment horizontal="right" vertical="center"/>
    </xf>
    <xf numFmtId="198" fontId="29" fillId="0" borderId="12" xfId="32" quotePrefix="1" applyNumberFormat="1" applyFont="1" applyFill="1" applyBorder="1" applyAlignment="1" applyProtection="1">
      <alignment horizontal="right" vertical="center"/>
    </xf>
    <xf numFmtId="193" fontId="29" fillId="0" borderId="0" xfId="0" applyNumberFormat="1" applyFont="1" applyFill="1" applyAlignment="1" applyProtection="1">
      <alignment vertical="center"/>
    </xf>
    <xf numFmtId="193" fontId="29" fillId="0" borderId="12" xfId="0" applyNumberFormat="1" applyFont="1" applyFill="1" applyBorder="1" applyAlignment="1" applyProtection="1">
      <alignment vertical="center"/>
    </xf>
    <xf numFmtId="0" fontId="39" fillId="0" borderId="0" xfId="45" applyFont="1" applyFill="1" applyAlignment="1">
      <alignment horizontal="centerContinuous" vertical="center"/>
    </xf>
    <xf numFmtId="0" fontId="37" fillId="0" borderId="0" xfId="45" applyFont="1" applyFill="1" applyAlignment="1">
      <alignment vertical="center"/>
    </xf>
    <xf numFmtId="0" fontId="37" fillId="0" borderId="0" xfId="45" applyFont="1" applyFill="1" applyAlignment="1">
      <alignment vertical="top"/>
    </xf>
    <xf numFmtId="0" fontId="37" fillId="0" borderId="0" xfId="45" applyFont="1" applyFill="1" applyAlignment="1"/>
    <xf numFmtId="169" fontId="31" fillId="0" borderId="17" xfId="45" applyNumberFormat="1" applyFont="1" applyFill="1" applyBorder="1" applyAlignment="1" applyProtection="1">
      <alignment horizontal="left" vertical="center"/>
    </xf>
    <xf numFmtId="169" fontId="29" fillId="0" borderId="17" xfId="45" applyNumberFormat="1" applyFont="1" applyFill="1" applyBorder="1" applyAlignment="1" applyProtection="1">
      <alignment horizontal="left" vertical="center"/>
    </xf>
    <xf numFmtId="195" fontId="29" fillId="0" borderId="0" xfId="45" applyNumberFormat="1" applyFont="1" applyFill="1" applyAlignment="1" applyProtection="1">
      <alignment horizontal="right" vertical="center"/>
    </xf>
    <xf numFmtId="195" fontId="29" fillId="0" borderId="0" xfId="45" applyNumberFormat="1" applyFont="1" applyFill="1" applyBorder="1" applyAlignment="1" applyProtection="1">
      <alignment horizontal="right" vertical="center"/>
    </xf>
    <xf numFmtId="195" fontId="29" fillId="0" borderId="0" xfId="45" applyNumberFormat="1" applyFont="1" applyFill="1" applyAlignment="1">
      <alignment horizontal="right" vertical="center"/>
    </xf>
    <xf numFmtId="195" fontId="29" fillId="0" borderId="17" xfId="45" applyNumberFormat="1" applyFont="1" applyFill="1" applyBorder="1" applyAlignment="1" applyProtection="1">
      <alignment horizontal="right" vertical="center"/>
    </xf>
    <xf numFmtId="0" fontId="31" fillId="0" borderId="0" xfId="45" applyFont="1" applyFill="1" applyBorder="1" applyAlignment="1">
      <alignment vertical="center"/>
    </xf>
    <xf numFmtId="195" fontId="31" fillId="0" borderId="0" xfId="35" applyNumberFormat="1" applyFont="1" applyFill="1" applyBorder="1" applyAlignment="1" applyProtection="1">
      <alignment horizontal="right" vertical="center"/>
    </xf>
    <xf numFmtId="195" fontId="29" fillId="0" borderId="0" xfId="35" applyNumberFormat="1" applyFont="1" applyFill="1" applyBorder="1" applyAlignment="1" applyProtection="1">
      <alignment horizontal="right" vertical="center"/>
    </xf>
    <xf numFmtId="0" fontId="46" fillId="0" borderId="0" xfId="45" applyFont="1" applyFill="1" applyBorder="1" applyAlignment="1">
      <alignment vertical="center"/>
    </xf>
    <xf numFmtId="0" fontId="34" fillId="0" borderId="0" xfId="45" applyFont="1" applyFill="1" applyAlignment="1">
      <alignment vertical="center"/>
    </xf>
    <xf numFmtId="3" fontId="46" fillId="0" borderId="0" xfId="45" applyNumberFormat="1" applyFont="1" applyFill="1" applyBorder="1" applyAlignment="1">
      <alignment vertical="center"/>
    </xf>
    <xf numFmtId="3" fontId="34" fillId="0" borderId="0" xfId="45" applyNumberFormat="1" applyFont="1" applyFill="1" applyAlignment="1">
      <alignment vertical="center"/>
    </xf>
    <xf numFmtId="4" fontId="34" fillId="0" borderId="0" xfId="45" applyNumberFormat="1" applyFont="1" applyFill="1" applyAlignment="1">
      <alignment vertical="center"/>
    </xf>
    <xf numFmtId="0" fontId="47" fillId="0" borderId="0" xfId="45" applyFont="1" applyFill="1" applyAlignment="1"/>
    <xf numFmtId="0" fontId="47" fillId="0" borderId="0" xfId="45" applyFont="1" applyFill="1" applyAlignment="1">
      <alignment vertical="center"/>
    </xf>
    <xf numFmtId="0" fontId="47" fillId="0" borderId="0" xfId="45" applyFont="1" applyFill="1" applyAlignment="1">
      <alignment vertical="top"/>
    </xf>
    <xf numFmtId="0" fontId="29" fillId="0" borderId="17" xfId="45" applyFont="1" applyFill="1" applyBorder="1" applyAlignment="1">
      <alignment vertical="center"/>
    </xf>
    <xf numFmtId="169" fontId="29" fillId="0" borderId="17" xfId="48" quotePrefix="1" applyNumberFormat="1" applyFont="1" applyFill="1" applyBorder="1" applyAlignment="1" applyProtection="1">
      <alignment horizontal="left" vertical="center"/>
    </xf>
    <xf numFmtId="195" fontId="29" fillId="0" borderId="17" xfId="35" applyNumberFormat="1" applyFont="1" applyFill="1" applyBorder="1" applyAlignment="1" applyProtection="1">
      <alignment horizontal="right" vertical="center"/>
    </xf>
    <xf numFmtId="199" fontId="31" fillId="0" borderId="0" xfId="35" applyNumberFormat="1" applyFont="1" applyFill="1" applyBorder="1" applyAlignment="1" applyProtection="1">
      <alignment horizontal="right" vertical="center"/>
    </xf>
    <xf numFmtId="199" fontId="29" fillId="0" borderId="0" xfId="45" applyNumberFormat="1" applyFont="1" applyFill="1" applyAlignment="1" applyProtection="1">
      <alignment horizontal="right" vertical="center"/>
    </xf>
    <xf numFmtId="199" fontId="29" fillId="0" borderId="0" xfId="46" applyNumberFormat="1" applyFont="1" applyFill="1" applyAlignment="1" applyProtection="1">
      <alignment horizontal="right" vertical="center"/>
    </xf>
    <xf numFmtId="199" fontId="29" fillId="0" borderId="0" xfId="45" applyNumberFormat="1" applyFont="1" applyFill="1" applyBorder="1" applyAlignment="1" applyProtection="1">
      <alignment horizontal="right" vertical="center"/>
    </xf>
    <xf numFmtId="199" fontId="29" fillId="0" borderId="0" xfId="46" applyNumberFormat="1" applyFont="1" applyFill="1" applyBorder="1" applyAlignment="1" applyProtection="1">
      <alignment horizontal="right" vertical="center"/>
    </xf>
    <xf numFmtId="199" fontId="29" fillId="0" borderId="0" xfId="45" applyNumberFormat="1" applyFont="1" applyFill="1" applyAlignment="1">
      <alignment horizontal="right" vertical="center"/>
    </xf>
    <xf numFmtId="199" fontId="29" fillId="0" borderId="17" xfId="45" applyNumberFormat="1" applyFont="1" applyFill="1" applyBorder="1" applyAlignment="1" applyProtection="1">
      <alignment horizontal="right" vertical="center"/>
    </xf>
    <xf numFmtId="199" fontId="29" fillId="0" borderId="17" xfId="46" applyNumberFormat="1" applyFont="1" applyFill="1" applyBorder="1" applyAlignment="1" applyProtection="1">
      <alignment horizontal="right" vertical="center"/>
    </xf>
    <xf numFmtId="200" fontId="31" fillId="0" borderId="0" xfId="35" applyNumberFormat="1" applyFont="1" applyFill="1" applyBorder="1" applyAlignment="1" applyProtection="1">
      <alignment horizontal="right" vertical="center"/>
    </xf>
    <xf numFmtId="200" fontId="29" fillId="0" borderId="0" xfId="45" applyNumberFormat="1" applyFont="1" applyFill="1" applyAlignment="1" applyProtection="1">
      <alignment horizontal="right" vertical="center"/>
    </xf>
    <xf numFmtId="200" fontId="29" fillId="0" borderId="0" xfId="46" applyNumberFormat="1" applyFont="1" applyFill="1" applyAlignment="1" applyProtection="1">
      <alignment horizontal="right" vertical="center"/>
    </xf>
    <xf numFmtId="200" fontId="29" fillId="0" borderId="0" xfId="45" applyNumberFormat="1" applyFont="1" applyFill="1" applyBorder="1" applyAlignment="1" applyProtection="1">
      <alignment horizontal="right" vertical="center"/>
    </xf>
    <xf numFmtId="200" fontId="29" fillId="0" borderId="0" xfId="46" applyNumberFormat="1" applyFont="1" applyFill="1" applyBorder="1" applyAlignment="1" applyProtection="1">
      <alignment horizontal="right" vertical="center"/>
    </xf>
    <xf numFmtId="200" fontId="29" fillId="0" borderId="0" xfId="45" applyNumberFormat="1" applyFont="1" applyFill="1" applyAlignment="1">
      <alignment horizontal="right" vertical="center"/>
    </xf>
    <xf numFmtId="200" fontId="29" fillId="0" borderId="17" xfId="45" applyNumberFormat="1" applyFont="1" applyFill="1" applyBorder="1" applyAlignment="1" applyProtection="1">
      <alignment horizontal="right" vertical="center"/>
    </xf>
    <xf numFmtId="200" fontId="29" fillId="0" borderId="17" xfId="46" applyNumberFormat="1" applyFont="1" applyFill="1" applyBorder="1" applyAlignment="1" applyProtection="1">
      <alignment horizontal="right" vertical="center"/>
    </xf>
    <xf numFmtId="4" fontId="31" fillId="0" borderId="0" xfId="35" applyNumberFormat="1" applyFont="1" applyFill="1" applyBorder="1" applyAlignment="1" applyProtection="1">
      <alignment horizontal="center" vertical="center"/>
    </xf>
    <xf numFmtId="4" fontId="29" fillId="0" borderId="0" xfId="35" applyNumberFormat="1" applyFont="1" applyFill="1" applyBorder="1" applyAlignment="1" applyProtection="1">
      <alignment horizontal="center" vertical="center"/>
    </xf>
    <xf numFmtId="4" fontId="29" fillId="0" borderId="17" xfId="35" applyNumberFormat="1" applyFont="1" applyFill="1" applyBorder="1" applyAlignment="1" applyProtection="1">
      <alignment horizontal="center" vertical="center"/>
    </xf>
    <xf numFmtId="199" fontId="29" fillId="0" borderId="0" xfId="35" applyNumberFormat="1" applyFont="1" applyFill="1" applyBorder="1" applyAlignment="1" applyProtection="1">
      <alignment horizontal="right" vertical="center"/>
    </xf>
    <xf numFmtId="199" fontId="29" fillId="0" borderId="17" xfId="35" applyNumberFormat="1" applyFont="1" applyFill="1" applyBorder="1" applyAlignment="1" applyProtection="1">
      <alignment horizontal="right" vertical="center"/>
    </xf>
    <xf numFmtId="200" fontId="29" fillId="0" borderId="0" xfId="35" applyNumberFormat="1" applyFont="1" applyFill="1" applyBorder="1" applyAlignment="1" applyProtection="1">
      <alignment horizontal="right" vertical="center"/>
    </xf>
    <xf numFmtId="200" fontId="29" fillId="0" borderId="17" xfId="35" applyNumberFormat="1" applyFont="1" applyFill="1" applyBorder="1" applyAlignment="1" applyProtection="1">
      <alignment horizontal="right" vertical="center"/>
    </xf>
    <xf numFmtId="196" fontId="31" fillId="0" borderId="0" xfId="35" applyNumberFormat="1" applyFont="1" applyFill="1" applyBorder="1" applyAlignment="1" applyProtection="1">
      <alignment horizontal="right" vertical="center"/>
    </xf>
    <xf numFmtId="196" fontId="29" fillId="0" borderId="0" xfId="35" applyNumberFormat="1" applyFont="1" applyFill="1" applyBorder="1" applyAlignment="1" applyProtection="1">
      <alignment horizontal="right" vertical="center"/>
    </xf>
    <xf numFmtId="196" fontId="29" fillId="0" borderId="17" xfId="35" applyNumberFormat="1" applyFont="1" applyFill="1" applyBorder="1" applyAlignment="1" applyProtection="1">
      <alignment horizontal="right" vertical="center"/>
    </xf>
    <xf numFmtId="4" fontId="29" fillId="0" borderId="0" xfId="45" applyNumberFormat="1" applyFont="1" applyFill="1" applyAlignment="1">
      <alignment horizontal="center" vertical="center"/>
    </xf>
    <xf numFmtId="169" fontId="37" fillId="0" borderId="0" xfId="41" applyFont="1" applyFill="1" applyAlignment="1">
      <alignment vertical="center"/>
    </xf>
    <xf numFmtId="169" fontId="47" fillId="0" borderId="0" xfId="41" applyFont="1" applyFill="1" applyAlignment="1">
      <alignment vertical="center"/>
    </xf>
    <xf numFmtId="0" fontId="47" fillId="0" borderId="0" xfId="40" applyFont="1" applyFill="1" applyAlignment="1">
      <alignment vertical="center"/>
    </xf>
    <xf numFmtId="169" fontId="47" fillId="0" borderId="0" xfId="41" quotePrefix="1" applyFont="1" applyFill="1" applyAlignment="1">
      <alignment vertical="center"/>
    </xf>
    <xf numFmtId="169" fontId="37" fillId="0" borderId="0" xfId="41" applyFont="1" applyFill="1" applyAlignment="1"/>
    <xf numFmtId="169" fontId="47" fillId="0" borderId="0" xfId="41" applyFont="1" applyFill="1" applyAlignment="1"/>
    <xf numFmtId="0" fontId="47" fillId="0" borderId="0" xfId="40" applyFont="1" applyFill="1" applyAlignment="1"/>
    <xf numFmtId="169" fontId="37" fillId="0" borderId="0" xfId="41" applyFont="1" applyFill="1" applyAlignment="1">
      <alignment vertical="top"/>
    </xf>
    <xf numFmtId="169" fontId="47" fillId="0" borderId="0" xfId="41" applyFont="1" applyFill="1" applyAlignment="1">
      <alignment vertical="top"/>
    </xf>
    <xf numFmtId="0" fontId="47" fillId="0" borderId="0" xfId="40" applyFont="1" applyFill="1" applyAlignment="1">
      <alignment vertical="top"/>
    </xf>
    <xf numFmtId="169" fontId="47" fillId="0" borderId="0" xfId="41" quotePrefix="1" applyFont="1" applyFill="1" applyAlignment="1">
      <alignment vertical="top"/>
    </xf>
    <xf numFmtId="169" fontId="34" fillId="0" borderId="0" xfId="41" applyFont="1" applyFill="1" applyAlignment="1">
      <alignment vertical="center"/>
    </xf>
    <xf numFmtId="3" fontId="34" fillId="0" borderId="0" xfId="41" applyNumberFormat="1" applyFont="1" applyFill="1" applyBorder="1" applyAlignment="1" applyProtection="1">
      <alignment vertical="center"/>
    </xf>
    <xf numFmtId="3" fontId="34" fillId="0" borderId="0" xfId="41" applyNumberFormat="1" applyFont="1" applyFill="1" applyAlignment="1">
      <alignment vertical="center"/>
    </xf>
    <xf numFmtId="175" fontId="34" fillId="0" borderId="0" xfId="41" applyNumberFormat="1" applyFont="1" applyFill="1" applyAlignment="1">
      <alignment vertical="center"/>
    </xf>
    <xf numFmtId="3" fontId="34" fillId="0" borderId="0" xfId="40" applyNumberFormat="1" applyFont="1" applyFill="1" applyBorder="1" applyAlignment="1" applyProtection="1">
      <alignment vertical="center"/>
    </xf>
    <xf numFmtId="186" fontId="34" fillId="0" borderId="0" xfId="41" applyNumberFormat="1" applyFont="1" applyFill="1" applyBorder="1" applyAlignment="1">
      <alignment vertical="center"/>
    </xf>
    <xf numFmtId="199" fontId="29" fillId="0" borderId="0" xfId="41" applyNumberFormat="1" applyFont="1" applyFill="1" applyBorder="1" applyAlignment="1" applyProtection="1">
      <alignment vertical="center"/>
    </xf>
    <xf numFmtId="199" fontId="29" fillId="0" borderId="12" xfId="41" applyNumberFormat="1" applyFont="1" applyFill="1" applyBorder="1" applyAlignment="1" applyProtection="1">
      <alignment vertical="center"/>
    </xf>
    <xf numFmtId="174" fontId="29" fillId="0" borderId="0" xfId="41" applyNumberFormat="1" applyFont="1" applyFill="1" applyBorder="1" applyAlignment="1" applyProtection="1">
      <alignment horizontal="center" vertical="center"/>
    </xf>
    <xf numFmtId="174" fontId="29" fillId="0" borderId="12" xfId="41" applyNumberFormat="1" applyFont="1" applyFill="1" applyBorder="1" applyAlignment="1" applyProtection="1">
      <alignment horizontal="center" vertical="center"/>
    </xf>
    <xf numFmtId="200" fontId="29" fillId="0" borderId="0" xfId="41" applyNumberFormat="1" applyFont="1" applyFill="1" applyBorder="1" applyAlignment="1" applyProtection="1">
      <alignment vertical="center"/>
    </xf>
    <xf numFmtId="200" fontId="29" fillId="0" borderId="12" xfId="41" applyNumberFormat="1" applyFont="1" applyFill="1" applyBorder="1" applyAlignment="1" applyProtection="1">
      <alignment vertical="center"/>
    </xf>
    <xf numFmtId="175" fontId="29" fillId="0" borderId="0" xfId="41" applyNumberFormat="1" applyFont="1" applyFill="1" applyBorder="1" applyAlignment="1" applyProtection="1">
      <alignment horizontal="center" vertical="center"/>
    </xf>
    <xf numFmtId="175" fontId="29" fillId="0" borderId="12" xfId="41" applyNumberFormat="1" applyFont="1" applyFill="1" applyBorder="1" applyAlignment="1" applyProtection="1">
      <alignment horizontal="center" vertical="center"/>
    </xf>
    <xf numFmtId="175" fontId="29" fillId="0" borderId="0" xfId="40" applyNumberFormat="1" applyFont="1" applyFill="1" applyBorder="1" applyAlignment="1" applyProtection="1">
      <alignment horizontal="center" vertical="center"/>
    </xf>
    <xf numFmtId="175" fontId="29" fillId="0" borderId="12" xfId="40" applyNumberFormat="1" applyFont="1" applyFill="1" applyBorder="1" applyAlignment="1" applyProtection="1">
      <alignment horizontal="center" vertical="center"/>
    </xf>
    <xf numFmtId="198" fontId="29" fillId="0" borderId="0" xfId="41" applyNumberFormat="1" applyFont="1" applyFill="1" applyBorder="1" applyAlignment="1" applyProtection="1">
      <alignment horizontal="right" vertical="center"/>
    </xf>
    <xf numFmtId="198" fontId="29" fillId="0" borderId="12" xfId="41" applyNumberFormat="1" applyFont="1" applyFill="1" applyBorder="1" applyAlignment="1" applyProtection="1">
      <alignment horizontal="right" vertical="center"/>
    </xf>
    <xf numFmtId="169" fontId="29" fillId="0" borderId="17" xfId="42" applyFont="1" applyFill="1" applyBorder="1" applyAlignment="1">
      <alignment vertical="center"/>
    </xf>
    <xf numFmtId="169" fontId="34" fillId="0" borderId="0" xfId="42" applyFont="1" applyFill="1" applyAlignment="1">
      <alignment vertical="center"/>
    </xf>
    <xf numFmtId="169" fontId="34" fillId="0" borderId="0" xfId="42" quotePrefix="1" applyNumberFormat="1" applyFont="1" applyFill="1" applyAlignment="1" applyProtection="1">
      <alignment horizontal="left" vertical="center"/>
    </xf>
    <xf numFmtId="169" fontId="37" fillId="0" borderId="0" xfId="42" quotePrefix="1" applyFont="1" applyFill="1" applyAlignment="1">
      <alignment vertical="center"/>
    </xf>
    <xf numFmtId="169" fontId="37" fillId="0" borderId="0" xfId="42" quotePrefix="1" applyFont="1" applyFill="1" applyAlignment="1">
      <alignment vertical="top"/>
    </xf>
    <xf numFmtId="195" fontId="29" fillId="0" borderId="0" xfId="42" applyNumberFormat="1" applyFont="1" applyFill="1" applyAlignment="1">
      <alignment vertical="center"/>
    </xf>
    <xf numFmtId="192" fontId="29" fillId="0" borderId="12" xfId="42" applyNumberFormat="1" applyFont="1" applyFill="1" applyBorder="1" applyAlignment="1">
      <alignment vertical="center"/>
    </xf>
    <xf numFmtId="192" fontId="29" fillId="0" borderId="0" xfId="42" applyNumberFormat="1" applyFont="1" applyFill="1" applyAlignment="1">
      <alignment vertical="center"/>
    </xf>
    <xf numFmtId="200" fontId="29" fillId="0" borderId="0" xfId="42" applyNumberFormat="1" applyFont="1" applyFill="1" applyBorder="1" applyAlignment="1" applyProtection="1">
      <alignment vertical="center"/>
    </xf>
    <xf numFmtId="200" fontId="29" fillId="0" borderId="12" xfId="42" applyNumberFormat="1" applyFont="1" applyFill="1" applyBorder="1" applyAlignment="1" applyProtection="1">
      <alignment horizontal="right" vertical="center"/>
    </xf>
    <xf numFmtId="198" fontId="29" fillId="0" borderId="0" xfId="42" applyNumberFormat="1" applyFont="1" applyFill="1" applyAlignment="1" applyProtection="1">
      <alignment vertical="center"/>
    </xf>
    <xf numFmtId="198" fontId="29" fillId="0" borderId="0" xfId="42" applyNumberFormat="1" applyFont="1" applyFill="1" applyAlignment="1" applyProtection="1">
      <alignment horizontal="right" vertical="center"/>
    </xf>
    <xf numFmtId="198" fontId="29" fillId="0" borderId="0" xfId="42" applyNumberFormat="1" applyFont="1" applyFill="1" applyBorder="1" applyAlignment="1" applyProtection="1">
      <alignment vertical="center"/>
    </xf>
    <xf numFmtId="198" fontId="34" fillId="0" borderId="0" xfId="41" applyNumberFormat="1" applyFont="1" applyFill="1" applyBorder="1" applyAlignment="1" applyProtection="1">
      <alignment vertical="center"/>
    </xf>
    <xf numFmtId="169" fontId="37" fillId="0" borderId="0" xfId="42" quotePrefix="1" applyFont="1" applyFill="1" applyAlignment="1" applyProtection="1">
      <alignment vertical="top"/>
    </xf>
    <xf numFmtId="169" fontId="37" fillId="0" borderId="0" xfId="42" quotePrefix="1" applyFont="1" applyFill="1" applyAlignment="1" applyProtection="1"/>
    <xf numFmtId="0" fontId="29" fillId="0" borderId="17" xfId="38" applyNumberFormat="1" applyFont="1" applyFill="1" applyBorder="1" applyAlignment="1" applyProtection="1">
      <alignment horizontal="left" vertical="center"/>
    </xf>
    <xf numFmtId="187" fontId="34" fillId="0" borderId="0" xfId="38" applyNumberFormat="1" applyFont="1" applyFill="1" applyBorder="1" applyAlignment="1">
      <alignment vertical="center"/>
    </xf>
    <xf numFmtId="188" fontId="34" fillId="0" borderId="0" xfId="38" applyNumberFormat="1" applyFont="1" applyFill="1" applyBorder="1" applyAlignment="1">
      <alignment vertical="center"/>
    </xf>
    <xf numFmtId="181" fontId="34" fillId="0" borderId="0" xfId="38" applyNumberFormat="1" applyFont="1" applyFill="1" applyBorder="1" applyAlignment="1" applyProtection="1">
      <alignment vertical="center"/>
    </xf>
    <xf numFmtId="187" fontId="39" fillId="0" borderId="0" xfId="38" applyNumberFormat="1" applyFont="1" applyFill="1" applyAlignment="1" applyProtection="1">
      <alignment vertical="center"/>
    </xf>
    <xf numFmtId="187" fontId="34" fillId="0" borderId="0" xfId="38" applyNumberFormat="1" applyFont="1" applyFill="1" applyAlignment="1">
      <alignment vertical="center"/>
    </xf>
    <xf numFmtId="187" fontId="39" fillId="0" borderId="0" xfId="38" quotePrefix="1" applyNumberFormat="1" applyFont="1" applyFill="1" applyAlignment="1" applyProtection="1">
      <alignment horizontal="left" vertical="center"/>
    </xf>
    <xf numFmtId="187" fontId="39" fillId="0" borderId="0" xfId="38" applyNumberFormat="1" applyFont="1" applyFill="1" applyAlignment="1">
      <alignment vertical="center"/>
    </xf>
    <xf numFmtId="181" fontId="39" fillId="0" borderId="0" xfId="38" applyNumberFormat="1" applyFont="1" applyFill="1" applyAlignment="1" applyProtection="1">
      <alignment horizontal="right" vertical="center"/>
    </xf>
    <xf numFmtId="0" fontId="39" fillId="0" borderId="0" xfId="38" applyFont="1" applyFill="1" applyAlignment="1">
      <alignment vertical="center"/>
    </xf>
    <xf numFmtId="169" fontId="37" fillId="0" borderId="0" xfId="38" quotePrefix="1" applyNumberFormat="1" applyFont="1" applyFill="1" applyAlignment="1" applyProtection="1"/>
    <xf numFmtId="0" fontId="37" fillId="0" borderId="0" xfId="38" applyFont="1" applyFill="1" applyAlignment="1"/>
    <xf numFmtId="169" fontId="37" fillId="0" borderId="0" xfId="38" applyNumberFormat="1" applyFont="1" applyFill="1" applyAlignment="1" applyProtection="1">
      <alignment vertical="top"/>
    </xf>
    <xf numFmtId="0" fontId="37" fillId="0" borderId="0" xfId="38" applyFont="1" applyFill="1" applyAlignment="1">
      <alignment vertical="top"/>
    </xf>
    <xf numFmtId="0" fontId="29" fillId="0" borderId="0" xfId="38" applyNumberFormat="1" applyFont="1" applyFill="1" applyAlignment="1" applyProtection="1">
      <alignment vertical="center"/>
    </xf>
    <xf numFmtId="188" fontId="29" fillId="0" borderId="0" xfId="38" applyNumberFormat="1" applyFont="1" applyFill="1" applyAlignment="1" applyProtection="1">
      <alignment horizontal="center" vertical="center"/>
    </xf>
    <xf numFmtId="188" fontId="29" fillId="0" borderId="17" xfId="38" applyNumberFormat="1" applyFont="1" applyFill="1" applyBorder="1" applyAlignment="1" applyProtection="1">
      <alignment horizontal="center" vertical="center"/>
    </xf>
    <xf numFmtId="199" fontId="29" fillId="0" borderId="0" xfId="38" applyNumberFormat="1" applyFont="1" applyFill="1" applyBorder="1" applyAlignment="1" applyProtection="1">
      <alignment vertical="center"/>
    </xf>
    <xf numFmtId="199" fontId="29" fillId="0" borderId="17" xfId="38" applyNumberFormat="1" applyFont="1" applyFill="1" applyBorder="1" applyAlignment="1" applyProtection="1">
      <alignment vertical="center"/>
    </xf>
    <xf numFmtId="188" fontId="29" fillId="0" borderId="0" xfId="38" applyNumberFormat="1" applyFont="1" applyFill="1" applyBorder="1" applyAlignment="1" applyProtection="1">
      <alignment horizontal="center" vertical="center"/>
    </xf>
    <xf numFmtId="181" fontId="29" fillId="0" borderId="0" xfId="38" applyNumberFormat="1" applyFont="1" applyFill="1" applyBorder="1" applyAlignment="1" applyProtection="1">
      <alignment horizontal="center" vertical="center"/>
    </xf>
    <xf numFmtId="181" fontId="29" fillId="0" borderId="17" xfId="38" applyNumberFormat="1" applyFont="1" applyFill="1" applyBorder="1" applyAlignment="1" applyProtection="1">
      <alignment horizontal="center" vertical="center"/>
    </xf>
    <xf numFmtId="181" fontId="31" fillId="0" borderId="0" xfId="38" applyNumberFormat="1" applyFont="1" applyFill="1" applyBorder="1" applyAlignment="1" applyProtection="1">
      <alignment horizontal="center" vertical="center"/>
    </xf>
    <xf numFmtId="199" fontId="29" fillId="0" borderId="0" xfId="38" applyNumberFormat="1" applyFont="1" applyFill="1" applyBorder="1" applyAlignment="1">
      <alignment vertical="center"/>
    </xf>
    <xf numFmtId="199" fontId="29" fillId="0" borderId="0" xfId="38" applyNumberFormat="1" applyFont="1" applyFill="1" applyBorder="1" applyAlignment="1" applyProtection="1">
      <alignment horizontal="right" vertical="center"/>
    </xf>
    <xf numFmtId="199" fontId="29" fillId="0" borderId="17" xfId="38" applyNumberFormat="1" applyFont="1" applyFill="1" applyBorder="1" applyAlignment="1" applyProtection="1">
      <alignment horizontal="right" vertical="center"/>
    </xf>
    <xf numFmtId="195" fontId="29" fillId="0" borderId="0" xfId="38" applyNumberFormat="1" applyFont="1" applyFill="1" applyBorder="1" applyAlignment="1" applyProtection="1">
      <alignment vertical="center"/>
    </xf>
    <xf numFmtId="195" fontId="29" fillId="0" borderId="0" xfId="38" applyNumberFormat="1" applyFont="1" applyFill="1" applyBorder="1" applyAlignment="1">
      <alignment vertical="center"/>
    </xf>
    <xf numFmtId="195" fontId="29" fillId="0" borderId="0" xfId="38" applyNumberFormat="1" applyFont="1" applyFill="1" applyBorder="1" applyAlignment="1" applyProtection="1">
      <alignment horizontal="right" vertical="center"/>
    </xf>
    <xf numFmtId="195" fontId="29" fillId="0" borderId="17" xfId="38" applyNumberFormat="1" applyFont="1" applyFill="1" applyBorder="1" applyAlignment="1" applyProtection="1">
      <alignment horizontal="right" vertical="center"/>
    </xf>
    <xf numFmtId="200" fontId="29" fillId="0" borderId="0" xfId="38" applyNumberFormat="1" applyFont="1" applyFill="1" applyBorder="1" applyAlignment="1" applyProtection="1">
      <alignment vertical="center"/>
    </xf>
    <xf numFmtId="200" fontId="29" fillId="0" borderId="17" xfId="38" applyNumberFormat="1" applyFont="1" applyFill="1" applyBorder="1" applyAlignment="1" applyProtection="1">
      <alignment horizontal="right" vertical="center"/>
    </xf>
    <xf numFmtId="169" fontId="43" fillId="0" borderId="0" xfId="42" quotePrefix="1" applyFont="1" applyBorder="1" applyAlignment="1" applyProtection="1">
      <alignment horizontal="center"/>
    </xf>
    <xf numFmtId="169" fontId="43" fillId="0" borderId="0" xfId="42" applyFont="1"/>
    <xf numFmtId="171" fontId="43" fillId="0" borderId="0" xfId="42" applyNumberFormat="1" applyFont="1" applyBorder="1" applyProtection="1"/>
    <xf numFmtId="169" fontId="43" fillId="0" borderId="0" xfId="42" applyFont="1" applyAlignment="1" applyProtection="1">
      <alignment horizontal="center"/>
    </xf>
    <xf numFmtId="169" fontId="43" fillId="0" borderId="0" xfId="42" quotePrefix="1" applyFont="1" applyAlignment="1" applyProtection="1"/>
    <xf numFmtId="169" fontId="43" fillId="0" borderId="0" xfId="42" applyFont="1" applyAlignment="1" applyProtection="1"/>
    <xf numFmtId="169" fontId="43" fillId="0" borderId="12" xfId="42" applyFont="1" applyBorder="1"/>
    <xf numFmtId="37" fontId="43" fillId="0" borderId="0" xfId="42" applyNumberFormat="1" applyFont="1" applyBorder="1" applyProtection="1"/>
    <xf numFmtId="3" fontId="43" fillId="0" borderId="0" xfId="42" applyNumberFormat="1" applyFont="1" applyBorder="1"/>
    <xf numFmtId="3" fontId="43" fillId="0" borderId="0" xfId="42" applyNumberFormat="1" applyFont="1"/>
    <xf numFmtId="37" fontId="49" fillId="0" borderId="0" xfId="42" applyNumberFormat="1" applyFont="1" applyBorder="1" applyProtection="1"/>
    <xf numFmtId="169" fontId="43" fillId="0" borderId="0" xfId="42" applyFont="1" applyAlignment="1" applyProtection="1">
      <alignment horizontal="left"/>
    </xf>
    <xf numFmtId="169" fontId="51" fillId="0" borderId="0" xfId="0" quotePrefix="1" applyNumberFormat="1" applyFont="1" applyFill="1" applyAlignment="1" applyProtection="1">
      <alignment horizontal="left" vertical="center"/>
    </xf>
    <xf numFmtId="169" fontId="43" fillId="0" borderId="0" xfId="42" applyFont="1" applyBorder="1"/>
    <xf numFmtId="3" fontId="43" fillId="0" borderId="0" xfId="41" applyNumberFormat="1" applyFont="1" applyBorder="1" applyProtection="1"/>
    <xf numFmtId="0" fontId="43" fillId="0" borderId="0" xfId="38" applyFont="1" applyFill="1" applyAlignment="1">
      <alignment vertical="center"/>
    </xf>
    <xf numFmtId="175" fontId="43" fillId="0" borderId="0" xfId="42" applyNumberFormat="1" applyFont="1"/>
    <xf numFmtId="169" fontId="51" fillId="0" borderId="0" xfId="40" quotePrefix="1" applyNumberFormat="1" applyFont="1" applyFill="1" applyAlignment="1" applyProtection="1">
      <alignment horizontal="left" vertical="center"/>
    </xf>
    <xf numFmtId="174" fontId="43" fillId="0" borderId="0" xfId="42" applyNumberFormat="1" applyFont="1" applyBorder="1"/>
    <xf numFmtId="169" fontId="43" fillId="0" borderId="0" xfId="41" applyFont="1"/>
    <xf numFmtId="0" fontId="53" fillId="0" borderId="0" xfId="40" applyFont="1"/>
    <xf numFmtId="174" fontId="43" fillId="0" borderId="0" xfId="42" applyNumberFormat="1" applyFont="1"/>
    <xf numFmtId="0" fontId="43" fillId="0" borderId="0" xfId="38" applyFont="1"/>
    <xf numFmtId="3" fontId="43" fillId="0" borderId="0" xfId="42" applyNumberFormat="1" applyFont="1" applyAlignment="1"/>
    <xf numFmtId="0" fontId="29" fillId="0" borderId="0" xfId="39" applyFont="1" applyFill="1" applyBorder="1" applyAlignment="1">
      <alignment vertical="center"/>
    </xf>
    <xf numFmtId="0" fontId="34" fillId="0" borderId="0" xfId="39" applyFont="1" applyFill="1" applyBorder="1" applyAlignment="1" applyProtection="1">
      <alignment horizontal="left" vertical="center"/>
    </xf>
    <xf numFmtId="4" fontId="34" fillId="0" borderId="0" xfId="39" applyNumberFormat="1" applyFont="1" applyFill="1" applyBorder="1" applyAlignment="1" applyProtection="1">
      <alignment vertical="center"/>
      <protection locked="0"/>
    </xf>
    <xf numFmtId="0" fontId="37" fillId="0" borderId="0" xfId="39" applyFont="1" applyFill="1" applyBorder="1" applyAlignment="1">
      <alignment vertical="center"/>
    </xf>
    <xf numFmtId="169" fontId="43" fillId="0" borderId="10" xfId="42" quotePrefix="1" applyFont="1" applyBorder="1" applyAlignment="1" applyProtection="1">
      <alignment horizontal="center" vertical="center"/>
    </xf>
    <xf numFmtId="169" fontId="43" fillId="0" borderId="10" xfId="42" applyFont="1" applyBorder="1" applyAlignment="1" applyProtection="1">
      <alignment horizontal="center" vertical="center"/>
    </xf>
    <xf numFmtId="175" fontId="43" fillId="0" borderId="0" xfId="42" applyNumberFormat="1" applyFont="1" applyBorder="1"/>
    <xf numFmtId="169" fontId="55" fillId="0" borderId="0" xfId="42" quotePrefix="1" applyFont="1" applyAlignment="1" applyProtection="1"/>
    <xf numFmtId="169" fontId="54" fillId="0" borderId="0" xfId="42" quotePrefix="1" applyFont="1" applyAlignment="1" applyProtection="1"/>
    <xf numFmtId="169" fontId="54" fillId="0" borderId="0" xfId="42" applyFont="1" applyAlignment="1" applyProtection="1"/>
    <xf numFmtId="169" fontId="55" fillId="0" borderId="0" xfId="42" applyFont="1" applyAlignment="1" applyProtection="1">
      <alignment vertical="top"/>
    </xf>
    <xf numFmtId="169" fontId="55" fillId="0" borderId="0" xfId="42" applyFont="1" applyAlignment="1" applyProtection="1"/>
    <xf numFmtId="169" fontId="51" fillId="0" borderId="0" xfId="42" quotePrefix="1" applyFont="1" applyAlignment="1" applyProtection="1">
      <alignment horizontal="left"/>
    </xf>
    <xf numFmtId="169" fontId="51" fillId="0" borderId="0" xfId="42" applyFont="1"/>
    <xf numFmtId="169" fontId="51" fillId="0" borderId="0" xfId="42" applyFont="1" applyAlignment="1" applyProtection="1">
      <alignment horizontal="left"/>
    </xf>
    <xf numFmtId="3" fontId="51" fillId="0" borderId="0" xfId="41" applyNumberFormat="1" applyFont="1" applyBorder="1" applyProtection="1"/>
    <xf numFmtId="171" fontId="51" fillId="0" borderId="0" xfId="42" applyNumberFormat="1" applyFont="1" applyBorder="1" applyProtection="1"/>
    <xf numFmtId="175" fontId="51" fillId="0" borderId="0" xfId="42" applyNumberFormat="1" applyFont="1"/>
    <xf numFmtId="169" fontId="51" fillId="0" borderId="0" xfId="42" applyFont="1" applyAlignment="1"/>
    <xf numFmtId="3" fontId="51" fillId="0" borderId="0" xfId="42" applyNumberFormat="1" applyFont="1" applyAlignment="1"/>
    <xf numFmtId="169" fontId="51" fillId="0" borderId="0" xfId="0" quotePrefix="1" applyNumberFormat="1" applyFont="1" applyFill="1" applyAlignment="1" applyProtection="1">
      <alignment horizontal="left"/>
    </xf>
    <xf numFmtId="37" fontId="56" fillId="0" borderId="0" xfId="42" applyNumberFormat="1" applyFont="1" applyBorder="1" applyAlignment="1" applyProtection="1"/>
    <xf numFmtId="169" fontId="51" fillId="0" borderId="0" xfId="42" quotePrefix="1" applyFont="1" applyAlignment="1" applyProtection="1">
      <alignment horizontal="left" vertical="center"/>
    </xf>
    <xf numFmtId="169" fontId="51" fillId="0" borderId="0" xfId="42" applyFont="1" applyAlignment="1">
      <alignment vertical="center"/>
    </xf>
    <xf numFmtId="169" fontId="51" fillId="0" borderId="0" xfId="42" applyFont="1" applyAlignment="1" applyProtection="1">
      <alignment horizontal="left" vertical="center"/>
    </xf>
    <xf numFmtId="169" fontId="43" fillId="0" borderId="0" xfId="42" applyFont="1" applyAlignment="1" applyProtection="1">
      <alignment horizontal="left" vertical="center"/>
    </xf>
    <xf numFmtId="3" fontId="43" fillId="0" borderId="0" xfId="42" applyNumberFormat="1" applyFont="1" applyAlignment="1">
      <alignment vertical="center"/>
    </xf>
    <xf numFmtId="171" fontId="43" fillId="0" borderId="0" xfId="42" applyNumberFormat="1" applyFont="1" applyBorder="1" applyAlignment="1" applyProtection="1">
      <alignment horizontal="center"/>
    </xf>
    <xf numFmtId="171" fontId="43" fillId="0" borderId="12" xfId="42" applyNumberFormat="1" applyFont="1" applyBorder="1" applyAlignment="1" applyProtection="1">
      <alignment horizontal="center"/>
    </xf>
    <xf numFmtId="169" fontId="43" fillId="0" borderId="0" xfId="42" quotePrefix="1" applyFont="1" applyBorder="1" applyAlignment="1" applyProtection="1">
      <alignment horizontal="center" vertical="center"/>
    </xf>
    <xf numFmtId="168" fontId="43" fillId="0" borderId="0" xfId="42" applyNumberFormat="1" applyFont="1" applyBorder="1" applyAlignment="1" applyProtection="1">
      <alignment horizontal="center" vertical="center"/>
    </xf>
    <xf numFmtId="171" fontId="43" fillId="0" borderId="0" xfId="42" applyNumberFormat="1" applyFont="1" applyBorder="1" applyAlignment="1" applyProtection="1">
      <alignment horizontal="center" vertical="center"/>
    </xf>
    <xf numFmtId="168" fontId="43" fillId="0" borderId="12" xfId="42" applyNumberFormat="1" applyFont="1" applyBorder="1" applyAlignment="1" applyProtection="1">
      <alignment horizontal="center" vertical="center"/>
    </xf>
    <xf numFmtId="171" fontId="43" fillId="0" borderId="12" xfId="42" applyNumberFormat="1" applyFont="1" applyBorder="1" applyAlignment="1" applyProtection="1">
      <alignment horizontal="center" vertical="center"/>
    </xf>
    <xf numFmtId="169" fontId="43" fillId="0" borderId="0" xfId="42" applyFont="1" applyBorder="1" applyAlignment="1" applyProtection="1">
      <alignment horizontal="center" vertical="center"/>
    </xf>
    <xf numFmtId="3" fontId="43" fillId="0" borderId="0" xfId="42" applyNumberFormat="1" applyFont="1" applyBorder="1" applyAlignment="1" applyProtection="1">
      <alignment horizontal="center" vertical="center"/>
    </xf>
    <xf numFmtId="3" fontId="43" fillId="0" borderId="0" xfId="42" applyNumberFormat="1" applyFont="1" applyBorder="1" applyAlignment="1">
      <alignment horizontal="center" vertical="center"/>
    </xf>
    <xf numFmtId="37" fontId="43" fillId="0" borderId="0" xfId="42" applyNumberFormat="1" applyFont="1" applyBorder="1" applyAlignment="1" applyProtection="1">
      <alignment vertical="center"/>
    </xf>
    <xf numFmtId="3" fontId="49" fillId="0" borderId="0" xfId="42" applyNumberFormat="1" applyFont="1" applyBorder="1" applyAlignment="1" applyProtection="1">
      <alignment horizontal="center" vertical="center"/>
    </xf>
    <xf numFmtId="3" fontId="49" fillId="0" borderId="0" xfId="42" applyNumberFormat="1" applyFont="1" applyBorder="1" applyAlignment="1">
      <alignment horizontal="center" vertical="center"/>
    </xf>
    <xf numFmtId="37" fontId="49" fillId="0" borderId="0" xfId="42" applyNumberFormat="1" applyFont="1" applyBorder="1" applyAlignment="1" applyProtection="1">
      <alignment vertical="center"/>
    </xf>
    <xf numFmtId="3" fontId="43" fillId="0" borderId="12" xfId="42" applyNumberFormat="1" applyFont="1" applyBorder="1" applyAlignment="1" applyProtection="1">
      <alignment horizontal="center" vertical="center"/>
    </xf>
    <xf numFmtId="3" fontId="49" fillId="0" borderId="12" xfId="42" applyNumberFormat="1" applyFont="1" applyBorder="1" applyAlignment="1" applyProtection="1">
      <alignment horizontal="center" vertical="center"/>
    </xf>
    <xf numFmtId="3" fontId="49" fillId="0" borderId="12" xfId="42" applyNumberFormat="1" applyFont="1" applyBorder="1" applyAlignment="1">
      <alignment horizontal="center" vertical="center"/>
    </xf>
    <xf numFmtId="169" fontId="43" fillId="0" borderId="0" xfId="42" applyFont="1" applyAlignment="1">
      <alignment vertical="center"/>
    </xf>
    <xf numFmtId="169" fontId="43" fillId="0" borderId="0" xfId="42" applyFont="1" applyAlignment="1" applyProtection="1">
      <alignment horizontal="center" vertical="center"/>
    </xf>
    <xf numFmtId="169" fontId="43" fillId="0" borderId="0" xfId="42" quotePrefix="1" applyFont="1" applyAlignment="1" applyProtection="1">
      <alignment vertical="center"/>
    </xf>
    <xf numFmtId="169" fontId="43" fillId="0" borderId="0" xfId="42" applyFont="1" applyAlignment="1" applyProtection="1">
      <alignment vertical="center"/>
    </xf>
    <xf numFmtId="169" fontId="43" fillId="0" borderId="0" xfId="42" quotePrefix="1" applyFont="1" applyAlignment="1" applyProtection="1">
      <alignment horizontal="center" vertical="center"/>
    </xf>
    <xf numFmtId="169" fontId="54" fillId="0" borderId="0" xfId="42" quotePrefix="1" applyFont="1" applyAlignment="1" applyProtection="1">
      <alignment horizontal="center" vertical="center"/>
    </xf>
    <xf numFmtId="169" fontId="43" fillId="0" borderId="10" xfId="42" applyFont="1" applyBorder="1" applyAlignment="1">
      <alignment vertical="center"/>
    </xf>
    <xf numFmtId="169" fontId="43" fillId="0" borderId="10" xfId="42" applyFont="1" applyBorder="1" applyAlignment="1" applyProtection="1">
      <alignment horizontal="left" vertical="center"/>
    </xf>
    <xf numFmtId="169" fontId="43" fillId="0" borderId="0" xfId="42" applyFont="1" applyBorder="1" applyAlignment="1">
      <alignment vertical="center"/>
    </xf>
    <xf numFmtId="169" fontId="54" fillId="0" borderId="11" xfId="42" applyFont="1" applyBorder="1" applyAlignment="1" applyProtection="1">
      <alignment horizontal="center" vertical="center"/>
    </xf>
    <xf numFmtId="37" fontId="54" fillId="0" borderId="11" xfId="42" applyNumberFormat="1" applyFont="1" applyBorder="1" applyAlignment="1" applyProtection="1">
      <alignment vertical="center"/>
    </xf>
    <xf numFmtId="3" fontId="54" fillId="0" borderId="11" xfId="42" applyNumberFormat="1" applyFont="1" applyBorder="1" applyAlignment="1" applyProtection="1">
      <alignment vertical="center"/>
    </xf>
    <xf numFmtId="3" fontId="43" fillId="0" borderId="0" xfId="42" applyNumberFormat="1" applyFont="1" applyBorder="1" applyAlignment="1">
      <alignment vertical="center"/>
    </xf>
    <xf numFmtId="169" fontId="43" fillId="0" borderId="12" xfId="42" applyFont="1" applyBorder="1" applyAlignment="1" applyProtection="1">
      <alignment horizontal="center" vertical="center"/>
    </xf>
    <xf numFmtId="3" fontId="43" fillId="0" borderId="12" xfId="42" applyNumberFormat="1" applyFont="1" applyBorder="1" applyAlignment="1">
      <alignment vertical="center"/>
    </xf>
    <xf numFmtId="169" fontId="43" fillId="0" borderId="0" xfId="42" quotePrefix="1" applyFont="1" applyAlignment="1" applyProtection="1">
      <alignment horizontal="left" vertical="center"/>
    </xf>
    <xf numFmtId="37" fontId="43" fillId="0" borderId="0" xfId="42" applyNumberFormat="1" applyFont="1" applyAlignment="1" applyProtection="1">
      <alignment vertical="center"/>
    </xf>
    <xf numFmtId="169" fontId="43" fillId="0" borderId="0" xfId="43" applyFont="1" applyAlignment="1">
      <alignment vertical="center"/>
    </xf>
    <xf numFmtId="168" fontId="43" fillId="0" borderId="0" xfId="0" applyFont="1" applyBorder="1" applyAlignment="1">
      <alignment vertical="center"/>
    </xf>
    <xf numFmtId="168" fontId="43" fillId="0" borderId="12" xfId="0" applyFont="1" applyBorder="1" applyAlignment="1">
      <alignment vertical="center"/>
    </xf>
    <xf numFmtId="168" fontId="43" fillId="0" borderId="0" xfId="0" applyFont="1" applyAlignment="1">
      <alignment vertical="center"/>
    </xf>
    <xf numFmtId="168" fontId="43" fillId="0" borderId="0" xfId="0" applyFont="1" applyBorder="1" applyAlignment="1" applyProtection="1">
      <alignment horizontal="center" vertical="center"/>
    </xf>
    <xf numFmtId="191" fontId="43" fillId="0" borderId="0" xfId="0" quotePrefix="1" applyNumberFormat="1" applyFont="1" applyBorder="1" applyAlignment="1" applyProtection="1">
      <alignment horizontal="center" vertical="center"/>
    </xf>
    <xf numFmtId="3" fontId="43" fillId="0" borderId="0" xfId="43" applyNumberFormat="1" applyFont="1" applyAlignment="1">
      <alignment vertical="center"/>
    </xf>
    <xf numFmtId="191" fontId="43" fillId="0" borderId="12" xfId="0" quotePrefix="1" applyNumberFormat="1" applyFont="1" applyBorder="1" applyAlignment="1" applyProtection="1">
      <alignment horizontal="center" vertical="center"/>
    </xf>
    <xf numFmtId="169" fontId="43" fillId="0" borderId="12" xfId="43" applyFont="1" applyBorder="1" applyAlignment="1">
      <alignment vertical="center"/>
    </xf>
    <xf numFmtId="169" fontId="43" fillId="0" borderId="0" xfId="43" applyFont="1" applyBorder="1" applyAlignment="1">
      <alignment vertical="center"/>
    </xf>
    <xf numFmtId="37" fontId="43" fillId="0" borderId="0" xfId="0" applyNumberFormat="1" applyFont="1" applyBorder="1" applyAlignment="1" applyProtection="1">
      <alignment vertical="center"/>
    </xf>
    <xf numFmtId="168" fontId="43" fillId="0" borderId="0" xfId="0" quotePrefix="1" applyFont="1" applyAlignment="1" applyProtection="1">
      <alignment horizontal="left" vertical="center"/>
    </xf>
    <xf numFmtId="3" fontId="43" fillId="0" borderId="0" xfId="0" applyNumberFormat="1" applyFont="1" applyAlignment="1">
      <alignment horizontal="center" vertical="center"/>
    </xf>
    <xf numFmtId="168" fontId="43" fillId="0" borderId="0" xfId="0" quotePrefix="1" applyFont="1" applyAlignment="1">
      <alignment horizontal="left" vertical="center"/>
    </xf>
    <xf numFmtId="168" fontId="43" fillId="0" borderId="0" xfId="0" applyFont="1" applyAlignment="1">
      <alignment horizontal="left" vertical="center"/>
    </xf>
    <xf numFmtId="0" fontId="43" fillId="0" borderId="0" xfId="38" applyFont="1" applyAlignment="1">
      <alignment vertical="center"/>
    </xf>
    <xf numFmtId="169" fontId="43" fillId="0" borderId="12" xfId="42" quotePrefix="1" applyFont="1" applyBorder="1" applyAlignment="1" applyProtection="1">
      <alignment vertical="center"/>
    </xf>
    <xf numFmtId="169" fontId="43" fillId="0" borderId="12" xfId="42" applyFont="1" applyBorder="1" applyAlignment="1" applyProtection="1">
      <alignment vertical="center"/>
    </xf>
    <xf numFmtId="169" fontId="43" fillId="0" borderId="0" xfId="42" applyFont="1" applyBorder="1" applyAlignment="1" applyProtection="1">
      <alignment vertical="center"/>
    </xf>
    <xf numFmtId="171" fontId="43" fillId="0" borderId="0" xfId="42" applyNumberFormat="1" applyFont="1" applyBorder="1" applyAlignment="1" applyProtection="1">
      <alignment vertical="center"/>
    </xf>
    <xf numFmtId="175" fontId="43" fillId="0" borderId="0" xfId="42" applyNumberFormat="1" applyFont="1" applyAlignment="1">
      <alignment vertical="center"/>
    </xf>
    <xf numFmtId="169" fontId="54" fillId="0" borderId="0" xfId="42" applyFont="1" applyAlignment="1">
      <alignment vertical="center"/>
    </xf>
    <xf numFmtId="175" fontId="43" fillId="0" borderId="0" xfId="42" applyNumberFormat="1" applyFont="1" applyBorder="1" applyAlignment="1" applyProtection="1">
      <alignment horizontal="center" vertical="center"/>
    </xf>
    <xf numFmtId="175" fontId="43" fillId="0" borderId="12" xfId="42" applyNumberFormat="1" applyFont="1" applyBorder="1" applyAlignment="1" applyProtection="1">
      <alignment horizontal="center" vertical="center"/>
    </xf>
    <xf numFmtId="173" fontId="43" fillId="0" borderId="0" xfId="42" applyNumberFormat="1" applyFont="1" applyBorder="1" applyAlignment="1" applyProtection="1">
      <alignment horizontal="center" vertical="center"/>
    </xf>
    <xf numFmtId="173" fontId="43" fillId="0" borderId="12" xfId="42" applyNumberFormat="1" applyFont="1" applyBorder="1" applyAlignment="1" applyProtection="1">
      <alignment horizontal="center" vertical="center"/>
    </xf>
    <xf numFmtId="169" fontId="54" fillId="0" borderId="0" xfId="42" applyFont="1" applyFill="1" applyBorder="1" applyAlignment="1" applyProtection="1">
      <alignment horizontal="center" vertical="center"/>
    </xf>
    <xf numFmtId="3" fontId="43" fillId="0" borderId="0" xfId="42" applyNumberFormat="1" applyFont="1" applyFill="1" applyBorder="1" applyAlignment="1">
      <alignment vertical="center"/>
    </xf>
    <xf numFmtId="169" fontId="54" fillId="0" borderId="0" xfId="42" quotePrefix="1" applyFont="1" applyFill="1" applyBorder="1" applyAlignment="1" applyProtection="1">
      <alignment horizontal="center" vertical="center"/>
    </xf>
    <xf numFmtId="37" fontId="54" fillId="0" borderId="0" xfId="42" applyNumberFormat="1" applyFont="1" applyFill="1" applyBorder="1" applyAlignment="1" applyProtection="1">
      <alignment vertical="center"/>
    </xf>
    <xf numFmtId="3" fontId="54" fillId="0" borderId="0" xfId="42" applyNumberFormat="1" applyFont="1" applyFill="1" applyBorder="1" applyAlignment="1" applyProtection="1">
      <alignment vertical="center"/>
    </xf>
    <xf numFmtId="169" fontId="51" fillId="0" borderId="0" xfId="42" applyFont="1" applyBorder="1" applyAlignment="1" applyProtection="1">
      <alignment horizontal="left" vertical="center"/>
    </xf>
    <xf numFmtId="3" fontId="51" fillId="0" borderId="0" xfId="42" applyNumberFormat="1" applyFont="1" applyBorder="1" applyAlignment="1">
      <alignment vertical="center"/>
    </xf>
    <xf numFmtId="37" fontId="51" fillId="0" borderId="0" xfId="42" applyNumberFormat="1" applyFont="1" applyAlignment="1" applyProtection="1">
      <alignment vertical="center"/>
    </xf>
    <xf numFmtId="169" fontId="55" fillId="0" borderId="0" xfId="42" quotePrefix="1" applyFont="1" applyAlignment="1" applyProtection="1">
      <alignment vertical="center"/>
    </xf>
    <xf numFmtId="169" fontId="55" fillId="0" borderId="0" xfId="42" applyFont="1" applyAlignment="1" applyProtection="1">
      <alignment vertical="center"/>
    </xf>
    <xf numFmtId="169" fontId="43" fillId="0" borderId="0" xfId="42" quotePrefix="1" applyFont="1" applyBorder="1" applyAlignment="1" applyProtection="1">
      <alignment vertical="center"/>
    </xf>
    <xf numFmtId="197" fontId="43" fillId="0" borderId="0" xfId="42" applyNumberFormat="1" applyFont="1" applyAlignment="1">
      <alignment vertical="center"/>
    </xf>
    <xf numFmtId="197" fontId="43" fillId="0" borderId="12" xfId="42" applyNumberFormat="1" applyFont="1" applyBorder="1" applyAlignment="1">
      <alignment vertical="center"/>
    </xf>
    <xf numFmtId="175" fontId="51" fillId="0" borderId="0" xfId="42" applyNumberFormat="1" applyFont="1" applyAlignment="1">
      <alignment vertical="center"/>
    </xf>
    <xf numFmtId="169" fontId="51" fillId="0" borderId="0" xfId="42" applyFont="1" applyBorder="1" applyAlignment="1">
      <alignment vertical="center"/>
    </xf>
    <xf numFmtId="169" fontId="43" fillId="0" borderId="0" xfId="42" applyFont="1" applyBorder="1" applyAlignment="1">
      <alignment horizontal="center" vertical="center"/>
    </xf>
    <xf numFmtId="175" fontId="43" fillId="0" borderId="0" xfId="42" applyNumberFormat="1" applyFont="1" applyBorder="1" applyAlignment="1">
      <alignment vertical="center"/>
    </xf>
    <xf numFmtId="168" fontId="51" fillId="0" borderId="0" xfId="0" applyFont="1" applyBorder="1" applyAlignment="1">
      <alignment vertical="center"/>
    </xf>
    <xf numFmtId="3" fontId="51" fillId="0" borderId="0" xfId="0" applyNumberFormat="1" applyFont="1" applyAlignment="1" applyProtection="1">
      <alignment vertical="center"/>
    </xf>
    <xf numFmtId="169" fontId="51" fillId="0" borderId="0" xfId="43" applyFont="1" applyAlignment="1">
      <alignment vertical="center"/>
    </xf>
    <xf numFmtId="169" fontId="55" fillId="0" borderId="0" xfId="43" applyFont="1" applyAlignment="1">
      <alignment vertical="center"/>
    </xf>
    <xf numFmtId="169" fontId="55" fillId="0" borderId="0" xfId="43" applyFont="1" applyAlignment="1">
      <alignment vertical="top"/>
    </xf>
    <xf numFmtId="169" fontId="55" fillId="0" borderId="0" xfId="43" applyFont="1" applyAlignment="1"/>
    <xf numFmtId="195" fontId="43" fillId="0" borderId="0" xfId="0" applyNumberFormat="1" applyFont="1" applyBorder="1" applyAlignment="1">
      <alignment horizontal="right" vertical="center"/>
    </xf>
    <xf numFmtId="195" fontId="43" fillId="0" borderId="12" xfId="0" applyNumberFormat="1" applyFont="1" applyBorder="1" applyAlignment="1">
      <alignment horizontal="right" vertical="center"/>
    </xf>
    <xf numFmtId="175" fontId="43" fillId="0" borderId="0" xfId="0" applyNumberFormat="1" applyFont="1" applyBorder="1" applyAlignment="1">
      <alignment horizontal="center" vertical="center"/>
    </xf>
    <xf numFmtId="175" fontId="43" fillId="0" borderId="0" xfId="0" applyNumberFormat="1" applyFont="1" applyBorder="1" applyAlignment="1" applyProtection="1">
      <alignment horizontal="center" vertical="center"/>
    </xf>
    <xf numFmtId="4" fontId="43" fillId="0" borderId="0" xfId="0" applyNumberFormat="1" applyFont="1" applyBorder="1" applyAlignment="1" applyProtection="1">
      <alignment horizontal="center" vertical="center"/>
    </xf>
    <xf numFmtId="175" fontId="43" fillId="0" borderId="12" xfId="0" applyNumberFormat="1" applyFont="1" applyBorder="1" applyAlignment="1">
      <alignment horizontal="center" vertical="center"/>
    </xf>
    <xf numFmtId="175" fontId="43" fillId="0" borderId="12" xfId="0" applyNumberFormat="1" applyFont="1" applyBorder="1" applyAlignment="1" applyProtection="1">
      <alignment horizontal="center" vertical="center"/>
    </xf>
    <xf numFmtId="37" fontId="51" fillId="0" borderId="0" xfId="0" applyNumberFormat="1" applyFont="1" applyBorder="1" applyAlignment="1" applyProtection="1">
      <alignment vertical="center"/>
    </xf>
    <xf numFmtId="168" fontId="51" fillId="0" borderId="0" xfId="0" applyFont="1" applyAlignment="1">
      <alignment vertical="center"/>
    </xf>
    <xf numFmtId="169" fontId="34" fillId="0" borderId="0" xfId="41" quotePrefix="1" applyFont="1" applyFill="1" applyAlignment="1" applyProtection="1">
      <alignment horizontal="left" vertical="center"/>
    </xf>
    <xf numFmtId="169" fontId="34" fillId="0" borderId="0" xfId="41" quotePrefix="1" applyFont="1" applyFill="1" applyAlignment="1">
      <alignment horizontal="left" vertical="center"/>
    </xf>
    <xf numFmtId="169" fontId="34" fillId="0" borderId="0" xfId="41" applyFont="1" applyFill="1" applyBorder="1" applyAlignment="1">
      <alignment vertical="center"/>
    </xf>
    <xf numFmtId="176" fontId="34" fillId="0" borderId="0" xfId="41" applyNumberFormat="1" applyFont="1" applyFill="1" applyBorder="1" applyAlignment="1" applyProtection="1">
      <alignment horizontal="right" vertical="center"/>
    </xf>
    <xf numFmtId="169" fontId="37" fillId="0" borderId="0" xfId="41" quotePrefix="1" applyFont="1" applyFill="1" applyAlignment="1">
      <alignment horizontal="left" vertical="center"/>
    </xf>
    <xf numFmtId="169" fontId="37" fillId="0" borderId="0" xfId="41" quotePrefix="1" applyFont="1" applyFill="1" applyAlignment="1">
      <alignment horizontal="center" vertical="center"/>
    </xf>
    <xf numFmtId="169" fontId="37" fillId="0" borderId="0" xfId="41" applyFont="1" applyFill="1" applyAlignment="1">
      <alignment horizontal="left" vertical="center"/>
    </xf>
    <xf numFmtId="169" fontId="37" fillId="0" borderId="0" xfId="41" applyFont="1" applyFill="1" applyAlignment="1">
      <alignment horizontal="center" vertical="center"/>
    </xf>
    <xf numFmtId="169" fontId="37" fillId="0" borderId="0" xfId="41" quotePrefix="1" applyFont="1" applyFill="1" applyAlignment="1">
      <alignment vertical="center"/>
    </xf>
    <xf numFmtId="4" fontId="29" fillId="0" borderId="0" xfId="41" applyNumberFormat="1" applyFont="1" applyFill="1" applyAlignment="1">
      <alignment horizontal="center" vertical="center"/>
    </xf>
    <xf numFmtId="176" fontId="29" fillId="0" borderId="0" xfId="41" applyNumberFormat="1" applyFont="1" applyFill="1" applyAlignment="1" applyProtection="1">
      <alignment horizontal="center" vertical="center"/>
    </xf>
    <xf numFmtId="4" fontId="29" fillId="0" borderId="0" xfId="41" applyNumberFormat="1" applyFont="1" applyFill="1" applyBorder="1" applyAlignment="1">
      <alignment horizontal="center" vertical="center"/>
    </xf>
    <xf numFmtId="4" fontId="29" fillId="0" borderId="12" xfId="41" applyNumberFormat="1" applyFont="1" applyFill="1" applyBorder="1" applyAlignment="1">
      <alignment horizontal="center" vertical="center"/>
    </xf>
    <xf numFmtId="176" fontId="29" fillId="0" borderId="12" xfId="41" applyNumberFormat="1" applyFont="1" applyFill="1" applyBorder="1" applyAlignment="1" applyProtection="1">
      <alignment horizontal="center" vertical="center"/>
    </xf>
    <xf numFmtId="0" fontId="31" fillId="0" borderId="0" xfId="40" applyFont="1" applyFill="1" applyAlignment="1">
      <alignment horizontal="left" vertical="center"/>
    </xf>
    <xf numFmtId="0" fontId="37" fillId="0" borderId="0" xfId="40" applyFont="1" applyFill="1" applyAlignment="1">
      <alignment horizontal="left" vertical="center"/>
    </xf>
    <xf numFmtId="0" fontId="37" fillId="0" borderId="0" xfId="40" applyFont="1" applyFill="1" applyAlignment="1" applyProtection="1">
      <alignment horizontal="left"/>
      <protection locked="0"/>
    </xf>
    <xf numFmtId="0" fontId="31" fillId="0" borderId="0" xfId="40" applyFont="1" applyFill="1" applyAlignment="1">
      <alignment horizontal="center"/>
    </xf>
    <xf numFmtId="0" fontId="29" fillId="0" borderId="0" xfId="40" applyFont="1" applyFill="1" applyAlignment="1">
      <alignment horizontal="center"/>
    </xf>
    <xf numFmtId="0" fontId="37" fillId="0" borderId="0" xfId="40" applyFont="1" applyFill="1" applyAlignment="1">
      <alignment horizontal="left" vertical="top"/>
    </xf>
    <xf numFmtId="0" fontId="34" fillId="0" borderId="0" xfId="40" applyFont="1" applyFill="1" applyBorder="1" applyAlignment="1">
      <alignment vertical="center"/>
    </xf>
    <xf numFmtId="2" fontId="39" fillId="0" borderId="0" xfId="40" applyNumberFormat="1" applyFont="1" applyFill="1" applyAlignment="1">
      <alignment vertical="center"/>
    </xf>
    <xf numFmtId="0" fontId="29" fillId="0" borderId="0" xfId="40" applyFont="1" applyFill="1" applyBorder="1" applyAlignment="1">
      <alignment horizontal="centerContinuous" vertical="center"/>
    </xf>
    <xf numFmtId="2" fontId="29" fillId="0" borderId="0" xfId="40" applyNumberFormat="1" applyFont="1" applyFill="1" applyBorder="1" applyAlignment="1">
      <alignment horizontal="center" vertical="center"/>
    </xf>
    <xf numFmtId="2" fontId="29" fillId="0" borderId="0" xfId="40" applyNumberFormat="1" applyFont="1" applyFill="1" applyAlignment="1">
      <alignment horizontal="center" vertical="center"/>
    </xf>
    <xf numFmtId="2" fontId="29" fillId="0" borderId="12" xfId="40" applyNumberFormat="1" applyFont="1" applyFill="1" applyBorder="1" applyAlignment="1">
      <alignment horizontal="center" vertical="center"/>
    </xf>
    <xf numFmtId="2" fontId="29" fillId="0" borderId="0" xfId="40" quotePrefix="1" applyNumberFormat="1" applyFont="1" applyFill="1" applyAlignment="1">
      <alignment horizontal="center" vertical="center"/>
    </xf>
    <xf numFmtId="0" fontId="47" fillId="0" borderId="0" xfId="40" applyFont="1" applyFill="1" applyAlignment="1">
      <alignment horizontal="left" vertical="center"/>
    </xf>
    <xf numFmtId="4" fontId="29" fillId="0" borderId="0" xfId="40" applyNumberFormat="1" applyFont="1" applyFill="1" applyAlignment="1">
      <alignment horizontal="center" vertical="center"/>
    </xf>
    <xf numFmtId="0" fontId="39" fillId="0" borderId="0" xfId="40" quotePrefix="1" applyFont="1" applyFill="1" applyAlignment="1">
      <alignment horizontal="left" vertical="center"/>
    </xf>
    <xf numFmtId="0" fontId="39" fillId="0" borderId="0" xfId="40" applyFont="1" applyFill="1" applyAlignment="1">
      <alignment vertical="center"/>
    </xf>
    <xf numFmtId="0" fontId="37" fillId="0" borderId="0" xfId="40" applyFont="1" applyFill="1" applyAlignment="1">
      <alignment horizontal="left"/>
    </xf>
    <xf numFmtId="0" fontId="47" fillId="0" borderId="0" xfId="40" applyFont="1" applyFill="1" applyAlignment="1">
      <alignment horizontal="left"/>
    </xf>
    <xf numFmtId="0" fontId="31" fillId="0" borderId="0" xfId="40" applyFont="1" applyFill="1" applyAlignment="1">
      <alignment horizontal="left"/>
    </xf>
    <xf numFmtId="0" fontId="29" fillId="0" borderId="0" xfId="40" applyFont="1" applyFill="1" applyAlignment="1">
      <alignment horizontal="center" vertical="center"/>
    </xf>
    <xf numFmtId="0" fontId="31" fillId="0" borderId="0" xfId="40" applyFont="1" applyFill="1" applyAlignment="1">
      <alignment horizontal="center" vertical="center"/>
    </xf>
    <xf numFmtId="0" fontId="29" fillId="0" borderId="0" xfId="40" applyFont="1" applyFill="1" applyAlignment="1">
      <alignment horizontal="center" vertical="center"/>
    </xf>
    <xf numFmtId="0" fontId="29" fillId="0" borderId="0" xfId="40" applyFont="1" applyFill="1" applyBorder="1" applyAlignment="1">
      <alignment horizontal="center" vertical="center"/>
    </xf>
    <xf numFmtId="0" fontId="29" fillId="0" borderId="0" xfId="40" quotePrefix="1" applyFont="1" applyFill="1" applyAlignment="1">
      <alignment horizontal="left"/>
    </xf>
    <xf numFmtId="0" fontId="29" fillId="0" borderId="0" xfId="40" applyFont="1" applyFill="1" applyAlignment="1"/>
    <xf numFmtId="175" fontId="29" fillId="0" borderId="0" xfId="40" applyNumberFormat="1" applyFont="1" applyFill="1" applyAlignment="1"/>
    <xf numFmtId="181" fontId="29" fillId="0" borderId="0" xfId="40" applyNumberFormat="1" applyFont="1" applyFill="1" applyAlignment="1"/>
    <xf numFmtId="1" fontId="29" fillId="0" borderId="0" xfId="40" applyNumberFormat="1" applyFont="1" applyFill="1" applyAlignment="1"/>
    <xf numFmtId="3" fontId="29" fillId="0" borderId="0" xfId="40" applyNumberFormat="1" applyFont="1" applyFill="1" applyAlignment="1"/>
    <xf numFmtId="0" fontId="29" fillId="0" borderId="0" xfId="40" applyFont="1" applyFill="1" applyAlignment="1">
      <alignment horizontal="left"/>
    </xf>
    <xf numFmtId="174" fontId="29" fillId="0" borderId="0" xfId="40" applyNumberFormat="1" applyFont="1" applyFill="1" applyAlignment="1"/>
    <xf numFmtId="4" fontId="29" fillId="0" borderId="0" xfId="40" applyNumberFormat="1" applyFont="1" applyFill="1" applyAlignment="1"/>
    <xf numFmtId="175" fontId="31" fillId="0" borderId="0" xfId="40" applyNumberFormat="1" applyFont="1" applyFill="1" applyAlignment="1"/>
    <xf numFmtId="189" fontId="29" fillId="0" borderId="0" xfId="40" applyNumberFormat="1" applyFont="1" applyFill="1" applyAlignment="1"/>
    <xf numFmtId="0" fontId="31" fillId="0" borderId="0" xfId="40" quotePrefix="1" applyFont="1" applyFill="1" applyAlignment="1">
      <alignment horizontal="left"/>
    </xf>
    <xf numFmtId="0" fontId="31" fillId="0" borderId="0" xfId="40" applyFont="1" applyFill="1" applyAlignment="1"/>
    <xf numFmtId="0" fontId="34" fillId="0" borderId="0" xfId="40" applyFont="1" applyFill="1" applyAlignment="1">
      <alignment horizontal="center"/>
    </xf>
    <xf numFmtId="0" fontId="34" fillId="0" borderId="0" xfId="40" quotePrefix="1" applyFont="1" applyFill="1" applyBorder="1" applyAlignment="1">
      <alignment horizontal="center"/>
    </xf>
    <xf numFmtId="0" fontId="37" fillId="0" borderId="0" xfId="40" quotePrefix="1" applyFont="1" applyFill="1" applyAlignment="1">
      <alignment vertical="center"/>
    </xf>
    <xf numFmtId="37" fontId="37" fillId="0" borderId="0" xfId="44" applyNumberFormat="1" applyFont="1" applyFill="1" applyAlignment="1" applyProtection="1">
      <alignment vertical="top"/>
    </xf>
    <xf numFmtId="37" fontId="37" fillId="0" borderId="0" xfId="44" quotePrefix="1" applyNumberFormat="1" applyFont="1" applyFill="1" applyAlignment="1" applyProtection="1"/>
    <xf numFmtId="3" fontId="34" fillId="0" borderId="14" xfId="44" applyNumberFormat="1" applyFont="1" applyFill="1" applyBorder="1" applyAlignment="1">
      <alignment vertical="center"/>
    </xf>
    <xf numFmtId="37" fontId="34" fillId="0" borderId="0" xfId="44" applyFont="1" applyFill="1" applyAlignment="1">
      <alignment vertical="center"/>
    </xf>
    <xf numFmtId="37" fontId="34" fillId="0" borderId="0" xfId="44" applyFont="1" applyFill="1" applyBorder="1" applyAlignment="1">
      <alignment vertical="center"/>
    </xf>
    <xf numFmtId="3" fontId="34" fillId="0" borderId="0" xfId="44" applyNumberFormat="1" applyFont="1" applyFill="1" applyBorder="1" applyAlignment="1">
      <alignment vertical="center"/>
    </xf>
    <xf numFmtId="3" fontId="34" fillId="0" borderId="0" xfId="44" applyNumberFormat="1" applyFont="1" applyFill="1" applyAlignment="1">
      <alignment vertical="center"/>
    </xf>
    <xf numFmtId="0" fontId="34" fillId="0" borderId="0" xfId="40" applyFont="1" applyFill="1" applyBorder="1" applyAlignment="1">
      <alignment horizontal="left" vertical="center"/>
    </xf>
    <xf numFmtId="200" fontId="29" fillId="0" borderId="0" xfId="40" applyNumberFormat="1" applyFont="1" applyFill="1" applyAlignment="1">
      <alignment vertical="center"/>
    </xf>
    <xf numFmtId="200" fontId="29" fillId="0" borderId="0" xfId="40" applyNumberFormat="1" applyFont="1" applyFill="1" applyBorder="1" applyAlignment="1">
      <alignment vertical="center"/>
    </xf>
    <xf numFmtId="200" fontId="29" fillId="0" borderId="12" xfId="40" applyNumberFormat="1" applyFont="1" applyFill="1" applyBorder="1" applyAlignment="1">
      <alignment vertical="center"/>
    </xf>
    <xf numFmtId="0" fontId="59" fillId="0" borderId="0" xfId="0" applyNumberFormat="1" applyFont="1" applyAlignment="1">
      <alignment vertical="top"/>
    </xf>
    <xf numFmtId="199" fontId="29" fillId="0" borderId="0" xfId="40" applyNumberFormat="1" applyFont="1" applyFill="1" applyAlignment="1">
      <alignment vertical="center"/>
    </xf>
    <xf numFmtId="199" fontId="29" fillId="0" borderId="0" xfId="40" applyNumberFormat="1" applyFont="1" applyFill="1" applyBorder="1" applyAlignment="1">
      <alignment vertical="center"/>
    </xf>
    <xf numFmtId="199" fontId="29" fillId="0" borderId="12" xfId="40" applyNumberFormat="1" applyFont="1" applyFill="1" applyBorder="1" applyAlignment="1">
      <alignment vertical="center"/>
    </xf>
    <xf numFmtId="195" fontId="29" fillId="0" borderId="12" xfId="40" applyNumberFormat="1" applyFont="1" applyFill="1" applyBorder="1" applyAlignment="1">
      <alignment vertical="center"/>
    </xf>
    <xf numFmtId="37" fontId="37" fillId="0" borderId="0" xfId="44" applyFont="1" applyFill="1" applyAlignment="1">
      <alignment horizontal="left" vertical="top"/>
    </xf>
    <xf numFmtId="37" fontId="38" fillId="0" borderId="0" xfId="45" applyNumberFormat="1" applyFont="1" applyFill="1" applyAlignment="1" applyProtection="1">
      <alignment horizontal="right" vertical="center"/>
    </xf>
    <xf numFmtId="190" fontId="38" fillId="0" borderId="0" xfId="45" applyNumberFormat="1" applyFont="1" applyFill="1" applyAlignment="1" applyProtection="1">
      <alignment horizontal="right" vertical="center"/>
    </xf>
    <xf numFmtId="37" fontId="37" fillId="0" borderId="0" xfId="44" applyNumberFormat="1" applyFont="1" applyFill="1" applyAlignment="1" applyProtection="1">
      <alignment horizontal="left"/>
    </xf>
    <xf numFmtId="37" fontId="30" fillId="0" borderId="0" xfId="44" applyFont="1" applyFill="1" applyAlignment="1">
      <alignment horizontal="left"/>
    </xf>
    <xf numFmtId="37" fontId="37" fillId="0" borderId="0" xfId="44" applyFont="1" applyFill="1" applyAlignment="1">
      <alignment horizontal="left"/>
    </xf>
    <xf numFmtId="37" fontId="31" fillId="0" borderId="0" xfId="44" applyFont="1" applyFill="1" applyAlignment="1">
      <alignment horizontal="centerContinuous" vertical="center"/>
    </xf>
    <xf numFmtId="37" fontId="47" fillId="0" borderId="0" xfId="44" applyNumberFormat="1" applyFont="1" applyFill="1" applyAlignment="1" applyProtection="1">
      <alignment horizontal="left"/>
    </xf>
    <xf numFmtId="37" fontId="47" fillId="0" borderId="0" xfId="44" applyFont="1" applyFill="1" applyAlignment="1">
      <alignment horizontal="left"/>
    </xf>
    <xf numFmtId="37" fontId="44" fillId="0" borderId="0" xfId="44" applyFont="1" applyFill="1" applyAlignment="1">
      <alignment horizontal="centerContinuous" vertical="center"/>
    </xf>
    <xf numFmtId="199" fontId="29" fillId="0" borderId="12" xfId="44" applyNumberFormat="1" applyFont="1" applyFill="1" applyBorder="1" applyAlignment="1">
      <alignment horizontal="right" vertical="center"/>
    </xf>
    <xf numFmtId="199" fontId="29" fillId="0" borderId="12" xfId="44" applyNumberFormat="1" applyFont="1" applyFill="1" applyBorder="1" applyAlignment="1">
      <alignment vertical="center"/>
    </xf>
    <xf numFmtId="0" fontId="37" fillId="0" borderId="0" xfId="45" applyFont="1" applyFill="1" applyAlignment="1">
      <alignment horizontal="left" vertical="top"/>
    </xf>
    <xf numFmtId="0" fontId="47" fillId="0" borderId="0" xfId="45" applyFont="1" applyFill="1" applyAlignment="1">
      <alignment horizontal="left" vertical="top"/>
    </xf>
    <xf numFmtId="193" fontId="31" fillId="0" borderId="0" xfId="35" applyNumberFormat="1" applyFont="1" applyFill="1" applyBorder="1" applyAlignment="1" applyProtection="1">
      <alignment vertical="center"/>
    </xf>
    <xf numFmtId="193" fontId="29" fillId="0" borderId="0" xfId="45" applyNumberFormat="1" applyFont="1" applyFill="1" applyAlignment="1" applyProtection="1">
      <alignment horizontal="right" vertical="center"/>
    </xf>
    <xf numFmtId="0" fontId="29" fillId="0" borderId="17" xfId="40" applyFont="1" applyFill="1" applyBorder="1" applyAlignment="1">
      <alignment horizontal="center" vertical="center"/>
    </xf>
    <xf numFmtId="37" fontId="37" fillId="0" borderId="0" xfId="40" applyNumberFormat="1" applyFont="1" applyFill="1" applyAlignment="1" applyProtection="1">
      <alignment vertical="center"/>
    </xf>
    <xf numFmtId="0" fontId="47" fillId="0" borderId="0" xfId="40" applyFont="1" applyFill="1" applyAlignment="1">
      <alignment horizontal="left" vertical="top"/>
    </xf>
    <xf numFmtId="192" fontId="29" fillId="0" borderId="0" xfId="40" applyNumberFormat="1" applyFont="1" applyFill="1" applyAlignment="1"/>
    <xf numFmtId="203" fontId="29" fillId="0" borderId="0" xfId="40" applyNumberFormat="1" applyFont="1" applyFill="1" applyAlignment="1"/>
    <xf numFmtId="195" fontId="29" fillId="0" borderId="0" xfId="40" applyNumberFormat="1" applyFont="1" applyFill="1" applyAlignment="1"/>
    <xf numFmtId="195" fontId="29" fillId="0" borderId="0" xfId="40" applyNumberFormat="1" applyFont="1" applyFill="1" applyAlignment="1">
      <alignment horizontal="right"/>
    </xf>
    <xf numFmtId="204" fontId="29" fillId="0" borderId="0" xfId="40" applyNumberFormat="1" applyFont="1" applyFill="1" applyAlignment="1"/>
    <xf numFmtId="195" fontId="43" fillId="0" borderId="0" xfId="0" applyNumberFormat="1" applyFont="1" applyBorder="1" applyAlignment="1" applyProtection="1">
      <alignment horizontal="right" vertical="center"/>
    </xf>
    <xf numFmtId="195" fontId="43" fillId="0" borderId="0" xfId="0" applyNumberFormat="1" applyFont="1" applyAlignment="1" applyProtection="1">
      <alignment horizontal="right" vertical="center"/>
    </xf>
    <xf numFmtId="195" fontId="43" fillId="0" borderId="12" xfId="0" applyNumberFormat="1" applyFont="1" applyBorder="1" applyAlignment="1" applyProtection="1">
      <alignment horizontal="right" vertical="center"/>
    </xf>
    <xf numFmtId="1" fontId="43" fillId="0" borderId="0" xfId="0" quotePrefix="1" applyNumberFormat="1" applyFont="1" applyBorder="1" applyAlignment="1" applyProtection="1">
      <alignment horizontal="center" vertical="center"/>
    </xf>
    <xf numFmtId="1" fontId="43" fillId="0" borderId="12" xfId="0" quotePrefix="1" applyNumberFormat="1" applyFont="1" applyBorder="1" applyAlignment="1" applyProtection="1">
      <alignment horizontal="center" vertical="center"/>
    </xf>
    <xf numFmtId="199" fontId="43" fillId="0" borderId="0" xfId="42" applyNumberFormat="1" applyFont="1" applyAlignment="1">
      <alignment vertical="center"/>
    </xf>
    <xf numFmtId="199" fontId="43" fillId="0" borderId="0" xfId="42" applyNumberFormat="1" applyFont="1" applyBorder="1" applyAlignment="1">
      <alignment vertical="center"/>
    </xf>
    <xf numFmtId="199" fontId="43" fillId="0" borderId="12" xfId="42" applyNumberFormat="1" applyFont="1" applyBorder="1" applyAlignment="1">
      <alignment vertical="center"/>
    </xf>
    <xf numFmtId="199" fontId="43" fillId="0" borderId="0" xfId="42" applyNumberFormat="1" applyFont="1" applyBorder="1" applyAlignment="1" applyProtection="1">
      <alignment horizontal="right" vertical="center"/>
    </xf>
    <xf numFmtId="199" fontId="49" fillId="0" borderId="0" xfId="42" applyNumberFormat="1" applyFont="1" applyBorder="1" applyAlignment="1" applyProtection="1">
      <alignment horizontal="right" vertical="center"/>
    </xf>
    <xf numFmtId="199" fontId="43" fillId="0" borderId="12" xfId="42" applyNumberFormat="1" applyFont="1" applyBorder="1" applyAlignment="1" applyProtection="1">
      <alignment horizontal="right" vertical="center"/>
    </xf>
    <xf numFmtId="195" fontId="43" fillId="0" borderId="0" xfId="42" applyNumberFormat="1" applyFont="1" applyBorder="1" applyAlignment="1" applyProtection="1">
      <alignment horizontal="right" vertical="center"/>
    </xf>
    <xf numFmtId="195" fontId="43" fillId="0" borderId="0" xfId="42" applyNumberFormat="1" applyFont="1" applyBorder="1" applyAlignment="1">
      <alignment horizontal="right" vertical="center"/>
    </xf>
    <xf numFmtId="195" fontId="43" fillId="0" borderId="0" xfId="42" applyNumberFormat="1" applyFont="1" applyAlignment="1">
      <alignment horizontal="right" vertical="center"/>
    </xf>
    <xf numFmtId="195" fontId="43" fillId="0" borderId="12" xfId="42" applyNumberFormat="1" applyFont="1" applyBorder="1" applyAlignment="1" applyProtection="1">
      <alignment horizontal="right" vertical="center"/>
    </xf>
    <xf numFmtId="195" fontId="43" fillId="0" borderId="12" xfId="42" applyNumberFormat="1" applyFont="1" applyBorder="1" applyAlignment="1">
      <alignment horizontal="right" vertical="center"/>
    </xf>
    <xf numFmtId="195" fontId="29" fillId="0" borderId="0" xfId="40" applyNumberFormat="1" applyFont="1" applyFill="1" applyBorder="1" applyAlignment="1">
      <alignment horizontal="right" vertical="center"/>
    </xf>
    <xf numFmtId="195" fontId="29" fillId="0" borderId="12" xfId="40" applyNumberFormat="1" applyFont="1" applyFill="1" applyBorder="1" applyAlignment="1">
      <alignment horizontal="right" vertical="center"/>
    </xf>
    <xf numFmtId="195" fontId="29" fillId="0" borderId="0" xfId="44" applyNumberFormat="1" applyFont="1" applyFill="1" applyAlignment="1">
      <alignment vertical="center"/>
    </xf>
    <xf numFmtId="195" fontId="29" fillId="0" borderId="0" xfId="44" applyNumberFormat="1" applyFont="1" applyFill="1" applyAlignment="1" applyProtection="1">
      <alignment vertical="center"/>
    </xf>
    <xf numFmtId="195" fontId="29" fillId="0" borderId="0" xfId="44" applyNumberFormat="1" applyFont="1" applyFill="1" applyBorder="1" applyAlignment="1" applyProtection="1">
      <alignment vertical="center"/>
    </xf>
    <xf numFmtId="195" fontId="29" fillId="0" borderId="0" xfId="44" applyNumberFormat="1" applyFont="1" applyFill="1" applyBorder="1" applyAlignment="1">
      <alignment vertical="center"/>
    </xf>
    <xf numFmtId="169" fontId="43" fillId="0" borderId="12" xfId="42" quotePrefix="1" applyFont="1" applyBorder="1" applyAlignment="1" applyProtection="1">
      <alignment horizontal="center" vertical="center"/>
    </xf>
    <xf numFmtId="198" fontId="29" fillId="0" borderId="12" xfId="42" applyNumberFormat="1" applyFont="1" applyFill="1" applyBorder="1" applyAlignment="1" applyProtection="1">
      <alignment horizontal="right" vertical="center"/>
    </xf>
    <xf numFmtId="204" fontId="31" fillId="0" borderId="0" xfId="40" applyNumberFormat="1" applyFont="1" applyFill="1" applyBorder="1" applyAlignment="1">
      <alignment horizontal="center" vertical="center"/>
    </xf>
    <xf numFmtId="204" fontId="29" fillId="0" borderId="0" xfId="40" applyNumberFormat="1" applyFont="1" applyFill="1" applyAlignment="1">
      <alignment horizontal="center" vertical="center"/>
    </xf>
    <xf numFmtId="204" fontId="29" fillId="0" borderId="17" xfId="40" applyNumberFormat="1" applyFont="1" applyFill="1" applyBorder="1" applyAlignment="1">
      <alignment horizontal="center" vertical="center"/>
    </xf>
    <xf numFmtId="204" fontId="34" fillId="0" borderId="0" xfId="40" applyNumberFormat="1" applyFont="1" applyFill="1" applyAlignment="1">
      <alignment vertical="center"/>
    </xf>
    <xf numFmtId="175" fontId="34" fillId="0" borderId="0" xfId="39" applyNumberFormat="1" applyFont="1" applyFill="1" applyAlignment="1" applyProtection="1">
      <alignment vertical="center"/>
    </xf>
    <xf numFmtId="192" fontId="31" fillId="0" borderId="0" xfId="40" applyNumberFormat="1" applyFont="1" applyFill="1" applyBorder="1" applyAlignment="1">
      <alignment horizontal="center" vertical="center"/>
    </xf>
    <xf numFmtId="192" fontId="29" fillId="0" borderId="0" xfId="40" applyNumberFormat="1" applyFont="1" applyFill="1" applyAlignment="1">
      <alignment horizontal="center" vertical="center"/>
    </xf>
    <xf numFmtId="192" fontId="29" fillId="0" borderId="17" xfId="40" applyNumberFormat="1" applyFont="1" applyFill="1" applyBorder="1" applyAlignment="1">
      <alignment horizontal="center" vertical="center"/>
    </xf>
    <xf numFmtId="193" fontId="29" fillId="0" borderId="12" xfId="45" applyNumberFormat="1" applyFont="1" applyFill="1" applyBorder="1" applyAlignment="1" applyProtection="1">
      <alignment horizontal="right" vertical="center"/>
    </xf>
    <xf numFmtId="4" fontId="29" fillId="0" borderId="0" xfId="45" applyNumberFormat="1" applyFont="1" applyFill="1" applyAlignment="1" applyProtection="1">
      <alignment horizontal="center" vertical="center"/>
    </xf>
    <xf numFmtId="3" fontId="29" fillId="0" borderId="0" xfId="41" applyNumberFormat="1" applyFont="1" applyFill="1" applyBorder="1" applyAlignment="1" applyProtection="1">
      <alignment horizontal="center" vertical="center"/>
    </xf>
    <xf numFmtId="204" fontId="29" fillId="0" borderId="0" xfId="40" applyNumberFormat="1" applyFont="1" applyFill="1" applyAlignment="1">
      <alignment horizontal="center"/>
    </xf>
    <xf numFmtId="0" fontId="31" fillId="18" borderId="10" xfId="38" applyFont="1" applyFill="1" applyBorder="1" applyAlignment="1" applyProtection="1">
      <alignment horizontal="center" vertical="center"/>
    </xf>
    <xf numFmtId="0" fontId="31" fillId="18" borderId="10" xfId="38" applyFont="1" applyFill="1" applyBorder="1" applyAlignment="1" applyProtection="1">
      <alignment horizontal="center" vertical="center" wrapText="1"/>
    </xf>
    <xf numFmtId="177" fontId="31" fillId="18" borderId="11" xfId="32" quotePrefix="1" applyNumberFormat="1" applyFont="1" applyFill="1" applyBorder="1" applyAlignment="1" applyProtection="1">
      <alignment horizontal="center" vertical="center"/>
    </xf>
    <xf numFmtId="3" fontId="31" fillId="18" borderId="11" xfId="32" quotePrefix="1" applyNumberFormat="1" applyFont="1" applyFill="1" applyBorder="1" applyAlignment="1" applyProtection="1">
      <alignment horizontal="center" vertical="center"/>
    </xf>
    <xf numFmtId="49" fontId="31" fillId="18" borderId="11" xfId="32" quotePrefix="1" applyNumberFormat="1" applyFont="1" applyFill="1" applyBorder="1" applyAlignment="1" applyProtection="1">
      <alignment horizontal="center" vertical="center"/>
    </xf>
    <xf numFmtId="49" fontId="31" fillId="18" borderId="10" xfId="38" applyNumberFormat="1" applyFont="1" applyFill="1" applyBorder="1" applyAlignment="1">
      <alignment horizontal="center" vertical="center"/>
    </xf>
    <xf numFmtId="37" fontId="31" fillId="18" borderId="10" xfId="38" applyNumberFormat="1" applyFont="1" applyFill="1" applyBorder="1" applyAlignment="1">
      <alignment horizontal="center" vertical="center"/>
    </xf>
    <xf numFmtId="190" fontId="31" fillId="18" borderId="10" xfId="38" applyNumberFormat="1" applyFont="1" applyFill="1" applyBorder="1" applyAlignment="1">
      <alignment horizontal="center" vertical="center"/>
    </xf>
    <xf numFmtId="168" fontId="31" fillId="18" borderId="13" xfId="0" applyFont="1" applyFill="1" applyBorder="1" applyAlignment="1">
      <alignment horizontal="center" vertical="center"/>
    </xf>
    <xf numFmtId="177" fontId="31" fillId="18" borderId="10" xfId="32" quotePrefix="1" applyNumberFormat="1" applyFont="1" applyFill="1" applyBorder="1" applyAlignment="1" applyProtection="1">
      <alignment horizontal="center" vertical="center"/>
    </xf>
    <xf numFmtId="3" fontId="31" fillId="18" borderId="10" xfId="32" quotePrefix="1" applyNumberFormat="1" applyFont="1" applyFill="1" applyBorder="1" applyAlignment="1" applyProtection="1">
      <alignment horizontal="center" vertical="center"/>
    </xf>
    <xf numFmtId="49" fontId="31" fillId="18" borderId="10" xfId="32" quotePrefix="1" applyNumberFormat="1" applyFont="1" applyFill="1" applyBorder="1" applyAlignment="1" applyProtection="1">
      <alignment horizontal="center" vertical="center"/>
    </xf>
    <xf numFmtId="49" fontId="31" fillId="18" borderId="13" xfId="38" applyNumberFormat="1" applyFont="1" applyFill="1" applyBorder="1" applyAlignment="1">
      <alignment horizontal="center" vertical="center"/>
    </xf>
    <xf numFmtId="37" fontId="31" fillId="18" borderId="13" xfId="38" applyNumberFormat="1" applyFont="1" applyFill="1" applyBorder="1" applyAlignment="1">
      <alignment horizontal="center" vertical="center"/>
    </xf>
    <xf numFmtId="190" fontId="31" fillId="18" borderId="13" xfId="38" applyNumberFormat="1" applyFont="1" applyFill="1" applyBorder="1" applyAlignment="1">
      <alignment horizontal="center" vertical="center"/>
    </xf>
    <xf numFmtId="168" fontId="31" fillId="19" borderId="10" xfId="0" applyFont="1" applyFill="1" applyBorder="1" applyAlignment="1">
      <alignment horizontal="centerContinuous" vertical="center"/>
    </xf>
    <xf numFmtId="175" fontId="31" fillId="19" borderId="10" xfId="32" quotePrefix="1" applyNumberFormat="1" applyFont="1" applyFill="1" applyBorder="1" applyAlignment="1" applyProtection="1">
      <alignment horizontal="right" vertical="center"/>
    </xf>
    <xf numFmtId="175" fontId="31" fillId="19" borderId="11" xfId="32" quotePrefix="1" applyNumberFormat="1" applyFont="1" applyFill="1" applyBorder="1" applyAlignment="1" applyProtection="1">
      <alignment horizontal="right" vertical="center"/>
    </xf>
    <xf numFmtId="192" fontId="31" fillId="19" borderId="11" xfId="32" quotePrefix="1" applyNumberFormat="1" applyFont="1" applyFill="1" applyBorder="1" applyAlignment="1" applyProtection="1">
      <alignment horizontal="right" vertical="center"/>
    </xf>
    <xf numFmtId="192" fontId="31" fillId="19" borderId="11" xfId="38" applyNumberFormat="1" applyFont="1" applyFill="1" applyBorder="1" applyAlignment="1">
      <alignment horizontal="center" vertical="center"/>
    </xf>
    <xf numFmtId="192" fontId="31" fillId="19" borderId="10" xfId="38" applyNumberFormat="1" applyFont="1" applyFill="1" applyBorder="1" applyAlignment="1">
      <alignment horizontal="center" vertical="center"/>
    </xf>
    <xf numFmtId="175" fontId="31" fillId="19" borderId="10" xfId="0" applyNumberFormat="1" applyFont="1" applyFill="1" applyBorder="1" applyAlignment="1" applyProtection="1">
      <alignment vertical="center"/>
    </xf>
    <xf numFmtId="183" fontId="31" fillId="19" borderId="11" xfId="36" applyNumberFormat="1" applyFont="1" applyFill="1" applyBorder="1" applyAlignment="1" applyProtection="1">
      <alignment vertical="center"/>
    </xf>
    <xf numFmtId="192" fontId="31" fillId="19" borderId="11" xfId="36" applyNumberFormat="1" applyFont="1" applyFill="1" applyBorder="1" applyAlignment="1" applyProtection="1">
      <alignment vertical="center"/>
    </xf>
    <xf numFmtId="168" fontId="31" fillId="19" borderId="11" xfId="0" applyFont="1" applyFill="1" applyBorder="1" applyAlignment="1">
      <alignment horizontal="center" vertical="center"/>
    </xf>
    <xf numFmtId="184" fontId="31" fillId="19" borderId="10" xfId="32" quotePrefix="1" applyNumberFormat="1" applyFont="1" applyFill="1" applyBorder="1" applyAlignment="1" applyProtection="1">
      <alignment horizontal="right" vertical="center"/>
    </xf>
    <xf numFmtId="198" fontId="31" fillId="19" borderId="10" xfId="32" quotePrefix="1" applyNumberFormat="1" applyFont="1" applyFill="1" applyBorder="1" applyAlignment="1" applyProtection="1">
      <alignment horizontal="right" vertical="center"/>
    </xf>
    <xf numFmtId="168" fontId="31" fillId="19" borderId="10" xfId="0" applyFont="1" applyFill="1" applyBorder="1" applyAlignment="1">
      <alignment horizontal="left" vertical="center"/>
    </xf>
    <xf numFmtId="168" fontId="33" fillId="19" borderId="10" xfId="0" applyFont="1" applyFill="1" applyBorder="1" applyAlignment="1">
      <alignment vertical="center"/>
    </xf>
    <xf numFmtId="195" fontId="29" fillId="0" borderId="0" xfId="0" applyNumberFormat="1" applyFont="1" applyFill="1" applyAlignment="1" applyProtection="1">
      <alignment horizontal="right" vertical="center"/>
    </xf>
    <xf numFmtId="195" fontId="29" fillId="0" borderId="12" xfId="0" applyNumberFormat="1" applyFont="1" applyFill="1" applyBorder="1" applyAlignment="1" applyProtection="1">
      <alignment horizontal="right" vertical="center"/>
    </xf>
    <xf numFmtId="195" fontId="29" fillId="0" borderId="12" xfId="38" applyNumberFormat="1" applyFont="1" applyFill="1" applyBorder="1" applyAlignment="1" applyProtection="1">
      <alignment horizontal="right" vertical="center"/>
    </xf>
    <xf numFmtId="3" fontId="31" fillId="19" borderId="11" xfId="38" quotePrefix="1" applyNumberFormat="1" applyFont="1" applyFill="1" applyBorder="1" applyAlignment="1">
      <alignment horizontal="center" vertical="center"/>
    </xf>
    <xf numFmtId="195" fontId="31" fillId="19" borderId="11" xfId="38" applyNumberFormat="1" applyFont="1" applyFill="1" applyBorder="1" applyAlignment="1" applyProtection="1">
      <alignment vertical="center"/>
    </xf>
    <xf numFmtId="0" fontId="31" fillId="18" borderId="16" xfId="39" applyFont="1" applyFill="1" applyBorder="1" applyAlignment="1" applyProtection="1">
      <alignment horizontal="center" vertical="center" wrapText="1"/>
      <protection locked="0"/>
    </xf>
    <xf numFmtId="0" fontId="31" fillId="18" borderId="16" xfId="39" applyFont="1" applyFill="1" applyBorder="1" applyAlignment="1" applyProtection="1">
      <alignment horizontal="center" vertical="center"/>
    </xf>
    <xf numFmtId="37" fontId="31" fillId="18" borderId="16" xfId="38" applyNumberFormat="1" applyFont="1" applyFill="1" applyBorder="1" applyAlignment="1">
      <alignment horizontal="center" vertical="center"/>
    </xf>
    <xf numFmtId="170" fontId="31" fillId="18" borderId="16" xfId="45" quotePrefix="1" applyNumberFormat="1" applyFont="1" applyFill="1" applyBorder="1" applyAlignment="1" applyProtection="1">
      <alignment horizontal="center" vertical="center"/>
    </xf>
    <xf numFmtId="3" fontId="31" fillId="18" borderId="13" xfId="40" applyNumberFormat="1" applyFont="1" applyFill="1" applyBorder="1" applyAlignment="1">
      <alignment horizontal="center" vertical="center" wrapText="1"/>
    </xf>
    <xf numFmtId="3" fontId="31" fillId="18" borderId="13" xfId="40" applyNumberFormat="1" applyFont="1" applyFill="1" applyBorder="1" applyAlignment="1">
      <alignment horizontal="center" vertical="center"/>
    </xf>
    <xf numFmtId="3" fontId="31" fillId="19" borderId="0" xfId="40" applyNumberFormat="1" applyFont="1" applyFill="1" applyAlignment="1">
      <alignment vertical="center"/>
    </xf>
    <xf numFmtId="174" fontId="31" fillId="19" borderId="0" xfId="40" applyNumberFormat="1" applyFont="1" applyFill="1" applyAlignment="1">
      <alignment vertical="center"/>
    </xf>
    <xf numFmtId="4" fontId="31" fillId="19" borderId="10" xfId="40" applyNumberFormat="1" applyFont="1" applyFill="1" applyBorder="1" applyAlignment="1">
      <alignment vertical="center"/>
    </xf>
    <xf numFmtId="175" fontId="31" fillId="19" borderId="0" xfId="40" applyNumberFormat="1" applyFont="1" applyFill="1" applyAlignment="1">
      <alignment vertical="center"/>
    </xf>
    <xf numFmtId="4" fontId="31" fillId="19" borderId="12" xfId="40" applyNumberFormat="1" applyFont="1" applyFill="1" applyBorder="1" applyAlignment="1">
      <alignment vertical="center"/>
    </xf>
    <xf numFmtId="0" fontId="31" fillId="19" borderId="11" xfId="40" applyFont="1" applyFill="1" applyBorder="1" applyAlignment="1">
      <alignment horizontal="center" vertical="center"/>
    </xf>
    <xf numFmtId="195" fontId="31" fillId="19" borderId="11" xfId="40" applyNumberFormat="1" applyFont="1" applyFill="1" applyBorder="1" applyAlignment="1" applyProtection="1">
      <alignment vertical="center"/>
    </xf>
    <xf numFmtId="0" fontId="31" fillId="18" borderId="16" xfId="40" applyFont="1" applyFill="1" applyBorder="1" applyAlignment="1">
      <alignment horizontal="center" vertical="center"/>
    </xf>
    <xf numFmtId="0" fontId="44" fillId="18" borderId="16" xfId="40" applyFont="1" applyFill="1" applyBorder="1" applyAlignment="1">
      <alignment horizontal="center" vertical="center"/>
    </xf>
    <xf numFmtId="170" fontId="31" fillId="18" borderId="11" xfId="45" quotePrefix="1" applyNumberFormat="1" applyFont="1" applyFill="1" applyBorder="1" applyAlignment="1" applyProtection="1">
      <alignment horizontal="center" vertical="center"/>
    </xf>
    <xf numFmtId="170" fontId="44" fillId="18" borderId="11" xfId="45" quotePrefix="1" applyNumberFormat="1" applyFont="1" applyFill="1" applyBorder="1" applyAlignment="1" applyProtection="1">
      <alignment horizontal="right" vertical="center"/>
    </xf>
    <xf numFmtId="170" fontId="44" fillId="18" borderId="11" xfId="45" quotePrefix="1" applyNumberFormat="1" applyFont="1" applyFill="1" applyBorder="1" applyAlignment="1" applyProtection="1">
      <alignment horizontal="center" vertical="center"/>
    </xf>
    <xf numFmtId="170" fontId="31" fillId="18" borderId="11" xfId="45" quotePrefix="1" applyNumberFormat="1" applyFont="1" applyFill="1" applyBorder="1" applyAlignment="1" applyProtection="1">
      <alignment horizontal="right" vertical="center"/>
    </xf>
    <xf numFmtId="37" fontId="44" fillId="18" borderId="0" xfId="44" applyNumberFormat="1" applyFont="1" applyFill="1" applyAlignment="1" applyProtection="1">
      <alignment horizontal="center" vertical="center"/>
    </xf>
    <xf numFmtId="37" fontId="44" fillId="18" borderId="0" xfId="44" applyFont="1" applyFill="1" applyAlignment="1">
      <alignment horizontal="center" vertical="center"/>
    </xf>
    <xf numFmtId="37" fontId="31" fillId="18" borderId="0" xfId="44" applyNumberFormat="1" applyFont="1" applyFill="1" applyAlignment="1" applyProtection="1">
      <alignment horizontal="center" vertical="center"/>
    </xf>
    <xf numFmtId="37" fontId="31" fillId="18" borderId="0" xfId="44" applyFont="1" applyFill="1" applyAlignment="1">
      <alignment horizontal="center" vertical="center"/>
    </xf>
    <xf numFmtId="0" fontId="31" fillId="18" borderId="10" xfId="40" applyFont="1" applyFill="1" applyBorder="1" applyAlignment="1">
      <alignment horizontal="center" vertical="center"/>
    </xf>
    <xf numFmtId="169" fontId="54" fillId="18" borderId="0" xfId="42" applyFont="1" applyFill="1" applyBorder="1" applyAlignment="1">
      <alignment horizontal="center"/>
    </xf>
    <xf numFmtId="0" fontId="31" fillId="18" borderId="13" xfId="38" applyNumberFormat="1" applyFont="1" applyFill="1" applyBorder="1" applyAlignment="1" applyProtection="1">
      <alignment horizontal="center" vertical="center"/>
    </xf>
    <xf numFmtId="0" fontId="31" fillId="18" borderId="13" xfId="38" quotePrefix="1" applyNumberFormat="1" applyFont="1" applyFill="1" applyBorder="1" applyAlignment="1" applyProtection="1">
      <alignment horizontal="center" vertical="center"/>
    </xf>
    <xf numFmtId="170" fontId="44" fillId="18" borderId="16" xfId="45" quotePrefix="1" applyNumberFormat="1" applyFont="1" applyFill="1" applyBorder="1" applyAlignment="1" applyProtection="1">
      <alignment horizontal="center" vertical="center"/>
    </xf>
    <xf numFmtId="0" fontId="44" fillId="18" borderId="13" xfId="40" applyFont="1" applyFill="1" applyBorder="1" applyAlignment="1">
      <alignment horizontal="center" vertical="center"/>
    </xf>
    <xf numFmtId="0" fontId="44" fillId="18" borderId="13" xfId="40" quotePrefix="1" applyFont="1" applyFill="1" applyBorder="1" applyAlignment="1">
      <alignment horizontal="center" vertical="center"/>
    </xf>
    <xf numFmtId="0" fontId="44" fillId="18" borderId="16" xfId="40" quotePrefix="1" applyFont="1" applyFill="1" applyBorder="1" applyAlignment="1">
      <alignment horizontal="center" vertical="center"/>
    </xf>
    <xf numFmtId="0" fontId="44" fillId="19" borderId="11" xfId="40" applyFont="1" applyFill="1" applyBorder="1" applyAlignment="1">
      <alignment horizontal="center" vertical="center"/>
    </xf>
    <xf numFmtId="3" fontId="29" fillId="19" borderId="10" xfId="35" applyNumberFormat="1" applyFont="1" applyFill="1" applyBorder="1" applyAlignment="1" applyProtection="1">
      <alignment vertical="center"/>
    </xf>
    <xf numFmtId="175" fontId="29" fillId="19" borderId="10" xfId="35" applyNumberFormat="1" applyFont="1" applyFill="1" applyBorder="1" applyAlignment="1" applyProtection="1">
      <alignment vertical="center"/>
    </xf>
    <xf numFmtId="4" fontId="44" fillId="19" borderId="10" xfId="35" applyNumberFormat="1" applyFont="1" applyFill="1" applyBorder="1" applyAlignment="1" applyProtection="1">
      <alignment horizontal="center" vertical="center"/>
    </xf>
    <xf numFmtId="193" fontId="44" fillId="19" borderId="10" xfId="35" applyNumberFormat="1" applyFont="1" applyFill="1" applyBorder="1" applyAlignment="1" applyProtection="1">
      <alignment vertical="center"/>
    </xf>
    <xf numFmtId="175" fontId="31" fillId="19" borderId="10" xfId="35" applyNumberFormat="1" applyFont="1" applyFill="1" applyBorder="1" applyAlignment="1" applyProtection="1">
      <alignment vertical="center"/>
    </xf>
    <xf numFmtId="4" fontId="31" fillId="19" borderId="10" xfId="35" applyNumberFormat="1" applyFont="1" applyFill="1" applyBorder="1" applyAlignment="1" applyProtection="1">
      <alignment vertical="center"/>
    </xf>
    <xf numFmtId="4" fontId="31" fillId="19" borderId="10" xfId="35" applyNumberFormat="1" applyFont="1" applyFill="1" applyBorder="1" applyAlignment="1" applyProtection="1">
      <alignment horizontal="center" vertical="center"/>
    </xf>
    <xf numFmtId="37" fontId="44" fillId="19" borderId="11" xfId="44" applyNumberFormat="1" applyFont="1" applyFill="1" applyBorder="1" applyAlignment="1" applyProtection="1">
      <alignment horizontal="center" vertical="center"/>
    </xf>
    <xf numFmtId="37" fontId="44" fillId="19" borderId="11" xfId="44" applyFont="1" applyFill="1" applyBorder="1" applyAlignment="1">
      <alignment vertical="center"/>
    </xf>
    <xf numFmtId="195" fontId="44" fillId="19" borderId="11" xfId="44" applyNumberFormat="1" applyFont="1" applyFill="1" applyBorder="1" applyAlignment="1">
      <alignment vertical="center"/>
    </xf>
    <xf numFmtId="37" fontId="31" fillId="19" borderId="11" xfId="44" applyNumberFormat="1" applyFont="1" applyFill="1" applyBorder="1" applyAlignment="1" applyProtection="1">
      <alignment horizontal="center" vertical="center"/>
    </xf>
    <xf numFmtId="3" fontId="31" fillId="19" borderId="11" xfId="40" applyNumberFormat="1" applyFont="1" applyFill="1" applyBorder="1" applyAlignment="1">
      <alignment vertical="center"/>
    </xf>
    <xf numFmtId="2" fontId="44" fillId="19" borderId="0" xfId="40" applyNumberFormat="1" applyFont="1" applyFill="1" applyAlignment="1">
      <alignment horizontal="center" vertical="center"/>
    </xf>
    <xf numFmtId="2" fontId="44" fillId="19" borderId="0" xfId="40" applyNumberFormat="1" applyFont="1" applyFill="1" applyBorder="1" applyAlignment="1">
      <alignment horizontal="center" vertical="center"/>
    </xf>
    <xf numFmtId="2" fontId="31" fillId="19" borderId="0" xfId="40" applyNumberFormat="1" applyFont="1" applyFill="1" applyAlignment="1">
      <alignment horizontal="center" vertical="center"/>
    </xf>
    <xf numFmtId="0" fontId="31" fillId="19" borderId="10" xfId="40" applyFont="1" applyFill="1" applyBorder="1" applyAlignment="1">
      <alignment horizontal="center" vertical="center"/>
    </xf>
    <xf numFmtId="2" fontId="31" fillId="19" borderId="10" xfId="40" applyNumberFormat="1" applyFont="1" applyFill="1" applyBorder="1" applyAlignment="1">
      <alignment horizontal="center" vertical="center"/>
    </xf>
    <xf numFmtId="0" fontId="31" fillId="19" borderId="11" xfId="38" quotePrefix="1" applyFont="1" applyFill="1" applyBorder="1" applyAlignment="1">
      <alignment horizontal="center" vertical="center"/>
    </xf>
    <xf numFmtId="199" fontId="31" fillId="19" borderId="11" xfId="38" applyNumberFormat="1" applyFont="1" applyFill="1" applyBorder="1" applyAlignment="1" applyProtection="1">
      <alignment vertical="center"/>
    </xf>
    <xf numFmtId="199" fontId="31" fillId="19" borderId="11" xfId="0" applyNumberFormat="1" applyFont="1" applyFill="1" applyBorder="1" applyAlignment="1" applyProtection="1">
      <alignment vertical="center"/>
    </xf>
    <xf numFmtId="4" fontId="31" fillId="19" borderId="11" xfId="35" applyNumberFormat="1" applyFont="1" applyFill="1" applyBorder="1" applyAlignment="1" applyProtection="1">
      <alignment horizontal="center" vertical="center"/>
    </xf>
    <xf numFmtId="196" fontId="31" fillId="19" borderId="11" xfId="35" applyNumberFormat="1" applyFont="1" applyFill="1" applyBorder="1" applyAlignment="1" applyProtection="1">
      <alignment horizontal="right" vertical="center"/>
    </xf>
    <xf numFmtId="199" fontId="31" fillId="19" borderId="11" xfId="35" applyNumberFormat="1" applyFont="1" applyFill="1" applyBorder="1" applyAlignment="1" applyProtection="1">
      <alignment horizontal="right" vertical="center"/>
    </xf>
    <xf numFmtId="200" fontId="31" fillId="19" borderId="11" xfId="35" applyNumberFormat="1" applyFont="1" applyFill="1" applyBorder="1" applyAlignment="1" applyProtection="1">
      <alignment horizontal="right" vertical="center"/>
    </xf>
    <xf numFmtId="195" fontId="31" fillId="19" borderId="11" xfId="35" applyNumberFormat="1" applyFont="1" applyFill="1" applyBorder="1" applyAlignment="1" applyProtection="1">
      <alignment horizontal="right" vertical="center"/>
    </xf>
    <xf numFmtId="0" fontId="31" fillId="19" borderId="0" xfId="40" applyFont="1" applyFill="1" applyAlignment="1">
      <alignment vertical="center"/>
    </xf>
    <xf numFmtId="197" fontId="44" fillId="19" borderId="11" xfId="40" applyNumberFormat="1" applyFont="1" applyFill="1" applyBorder="1" applyAlignment="1" applyProtection="1">
      <alignment vertical="center"/>
    </xf>
    <xf numFmtId="196" fontId="44" fillId="19" borderId="11" xfId="40" applyNumberFormat="1" applyFont="1" applyFill="1" applyBorder="1" applyAlignment="1" applyProtection="1">
      <alignment vertical="center"/>
    </xf>
    <xf numFmtId="204" fontId="44" fillId="19" borderId="11" xfId="40" applyNumberFormat="1" applyFont="1" applyFill="1" applyBorder="1" applyAlignment="1">
      <alignment horizontal="center" vertical="center"/>
    </xf>
    <xf numFmtId="192" fontId="44" fillId="19" borderId="11" xfId="40" applyNumberFormat="1" applyFont="1" applyFill="1" applyBorder="1" applyAlignment="1">
      <alignment horizontal="center" vertical="center"/>
    </xf>
    <xf numFmtId="169" fontId="44" fillId="18" borderId="13" xfId="41" applyFont="1" applyFill="1" applyBorder="1" applyAlignment="1" applyProtection="1">
      <alignment horizontal="center" vertical="center"/>
    </xf>
    <xf numFmtId="169" fontId="44" fillId="18" borderId="13" xfId="41" quotePrefix="1" applyFont="1" applyFill="1" applyBorder="1" applyAlignment="1" applyProtection="1">
      <alignment horizontal="center" vertical="center"/>
    </xf>
    <xf numFmtId="169" fontId="44" fillId="18" borderId="10" xfId="41" quotePrefix="1" applyFont="1" applyFill="1" applyBorder="1" applyAlignment="1" applyProtection="1">
      <alignment horizontal="center" vertical="center"/>
    </xf>
    <xf numFmtId="169" fontId="44" fillId="18" borderId="10" xfId="41" applyFont="1" applyFill="1" applyBorder="1" applyAlignment="1" applyProtection="1">
      <alignment horizontal="center" vertical="center"/>
    </xf>
    <xf numFmtId="175" fontId="44" fillId="18" borderId="13" xfId="41" quotePrefix="1" applyNumberFormat="1" applyFont="1" applyFill="1" applyBorder="1" applyAlignment="1" applyProtection="1">
      <alignment horizontal="center" vertical="center"/>
    </xf>
    <xf numFmtId="175" fontId="44" fillId="18" borderId="13" xfId="41" applyNumberFormat="1" applyFont="1" applyFill="1" applyBorder="1" applyAlignment="1" applyProtection="1">
      <alignment horizontal="center" vertical="center"/>
    </xf>
    <xf numFmtId="175" fontId="44" fillId="18" borderId="10" xfId="41" quotePrefix="1" applyNumberFormat="1" applyFont="1" applyFill="1" applyBorder="1" applyAlignment="1" applyProtection="1">
      <alignment horizontal="center" vertical="center"/>
    </xf>
    <xf numFmtId="175" fontId="44" fillId="18" borderId="10" xfId="41" applyNumberFormat="1" applyFont="1" applyFill="1" applyBorder="1" applyAlignment="1" applyProtection="1">
      <alignment horizontal="center" vertical="center"/>
    </xf>
    <xf numFmtId="0" fontId="44" fillId="18" borderId="13" xfId="40" applyFont="1" applyFill="1" applyBorder="1" applyAlignment="1" applyProtection="1">
      <alignment horizontal="center" vertical="center"/>
    </xf>
    <xf numFmtId="0" fontId="44" fillId="18" borderId="13" xfId="40" quotePrefix="1" applyFont="1" applyFill="1" applyBorder="1" applyAlignment="1" applyProtection="1">
      <alignment horizontal="center" vertical="center"/>
    </xf>
    <xf numFmtId="3" fontId="44" fillId="18" borderId="13" xfId="41" quotePrefix="1" applyNumberFormat="1" applyFont="1" applyFill="1" applyBorder="1" applyAlignment="1" applyProtection="1">
      <alignment horizontal="center" vertical="center"/>
    </xf>
    <xf numFmtId="3" fontId="44" fillId="18" borderId="13" xfId="41" applyNumberFormat="1" applyFont="1" applyFill="1" applyBorder="1" applyAlignment="1" applyProtection="1">
      <alignment horizontal="center" vertical="center"/>
    </xf>
    <xf numFmtId="169" fontId="31" fillId="18" borderId="13" xfId="41" applyFont="1" applyFill="1" applyBorder="1" applyAlignment="1" applyProtection="1">
      <alignment horizontal="center" vertical="center"/>
    </xf>
    <xf numFmtId="169" fontId="31" fillId="18" borderId="13" xfId="41" quotePrefix="1" applyFont="1" applyFill="1" applyBorder="1" applyAlignment="1" applyProtection="1">
      <alignment horizontal="center" vertical="center"/>
    </xf>
    <xf numFmtId="169" fontId="44" fillId="19" borderId="11" xfId="41" applyFont="1" applyFill="1" applyBorder="1" applyAlignment="1">
      <alignment horizontal="center" vertical="center"/>
    </xf>
    <xf numFmtId="174" fontId="44" fillId="19" borderId="11" xfId="41" applyNumberFormat="1" applyFont="1" applyFill="1" applyBorder="1" applyAlignment="1" applyProtection="1">
      <alignment horizontal="center" vertical="center"/>
    </xf>
    <xf numFmtId="193" fontId="44" fillId="19" borderId="11" xfId="41" applyNumberFormat="1" applyFont="1" applyFill="1" applyBorder="1" applyAlignment="1" applyProtection="1">
      <alignment vertical="center"/>
    </xf>
    <xf numFmtId="198" fontId="44" fillId="19" borderId="11" xfId="41" applyNumberFormat="1" applyFont="1" applyFill="1" applyBorder="1" applyAlignment="1" applyProtection="1">
      <alignment vertical="center"/>
    </xf>
    <xf numFmtId="195" fontId="44" fillId="19" borderId="11" xfId="41" applyNumberFormat="1" applyFont="1" applyFill="1" applyBorder="1" applyAlignment="1" applyProtection="1">
      <alignment vertical="center"/>
    </xf>
    <xf numFmtId="199" fontId="44" fillId="19" borderId="11" xfId="41" applyNumberFormat="1" applyFont="1" applyFill="1" applyBorder="1" applyAlignment="1" applyProtection="1">
      <alignment vertical="center"/>
    </xf>
    <xf numFmtId="198" fontId="44" fillId="19" borderId="11" xfId="41" applyNumberFormat="1" applyFont="1" applyFill="1" applyBorder="1" applyAlignment="1" applyProtection="1">
      <alignment horizontal="right" vertical="center"/>
    </xf>
    <xf numFmtId="200" fontId="44" fillId="19" borderId="0" xfId="41" applyNumberFormat="1" applyFont="1" applyFill="1" applyBorder="1" applyAlignment="1" applyProtection="1">
      <alignment vertical="center"/>
    </xf>
    <xf numFmtId="174" fontId="44" fillId="19" borderId="0" xfId="41" applyNumberFormat="1" applyFont="1" applyFill="1" applyBorder="1" applyAlignment="1" applyProtection="1">
      <alignment horizontal="center" vertical="center"/>
    </xf>
    <xf numFmtId="200" fontId="44" fillId="19" borderId="11" xfId="41" applyNumberFormat="1" applyFont="1" applyFill="1" applyBorder="1" applyAlignment="1" applyProtection="1">
      <alignment vertical="center"/>
    </xf>
    <xf numFmtId="175" fontId="44" fillId="19" borderId="11" xfId="41" applyNumberFormat="1" applyFont="1" applyFill="1" applyBorder="1" applyAlignment="1" applyProtection="1">
      <alignment horizontal="center" vertical="center"/>
    </xf>
    <xf numFmtId="201" fontId="44" fillId="19" borderId="11" xfId="41" applyNumberFormat="1" applyFont="1" applyFill="1" applyBorder="1" applyAlignment="1" applyProtection="1">
      <alignment vertical="center"/>
    </xf>
    <xf numFmtId="3" fontId="44" fillId="19" borderId="11" xfId="41" applyNumberFormat="1" applyFont="1" applyFill="1" applyBorder="1" applyAlignment="1" applyProtection="1">
      <alignment vertical="center"/>
    </xf>
    <xf numFmtId="0" fontId="44" fillId="19" borderId="11" xfId="40" quotePrefix="1" applyFont="1" applyFill="1" applyBorder="1" applyAlignment="1">
      <alignment horizontal="center" vertical="center"/>
    </xf>
    <xf numFmtId="175" fontId="44" fillId="19" borderId="11" xfId="40" applyNumberFormat="1" applyFont="1" applyFill="1" applyBorder="1" applyAlignment="1" applyProtection="1">
      <alignment horizontal="center" vertical="center"/>
    </xf>
    <xf numFmtId="200" fontId="44" fillId="19" borderId="11" xfId="40" applyNumberFormat="1" applyFont="1" applyFill="1" applyBorder="1" applyAlignment="1" applyProtection="1">
      <alignment vertical="center"/>
    </xf>
    <xf numFmtId="199" fontId="44" fillId="19" borderId="11" xfId="40" applyNumberFormat="1" applyFont="1" applyFill="1" applyBorder="1" applyAlignment="1" applyProtection="1">
      <alignment vertical="center"/>
    </xf>
    <xf numFmtId="169" fontId="44" fillId="19" borderId="10" xfId="45" applyNumberFormat="1" applyFont="1" applyFill="1" applyBorder="1" applyAlignment="1" applyProtection="1">
      <alignment horizontal="center" vertical="center"/>
    </xf>
    <xf numFmtId="169" fontId="44" fillId="19" borderId="11" xfId="41" quotePrefix="1" applyFont="1" applyFill="1" applyBorder="1" applyAlignment="1">
      <alignment horizontal="center" vertical="center"/>
    </xf>
    <xf numFmtId="169" fontId="44" fillId="19" borderId="10" xfId="41" applyFont="1" applyFill="1" applyBorder="1" applyAlignment="1">
      <alignment horizontal="center" vertical="center"/>
    </xf>
    <xf numFmtId="174" fontId="44" fillId="19" borderId="10" xfId="41" applyNumberFormat="1" applyFont="1" applyFill="1" applyBorder="1" applyAlignment="1" applyProtection="1">
      <alignment horizontal="center" vertical="center"/>
    </xf>
    <xf numFmtId="199" fontId="44" fillId="19" borderId="10" xfId="41" applyNumberFormat="1" applyFont="1" applyFill="1" applyBorder="1" applyAlignment="1" applyProtection="1">
      <alignment vertical="center"/>
    </xf>
    <xf numFmtId="169" fontId="31" fillId="19" borderId="10" xfId="41" applyFont="1" applyFill="1" applyBorder="1" applyAlignment="1">
      <alignment horizontal="center" vertical="center"/>
    </xf>
    <xf numFmtId="3" fontId="31" fillId="19" borderId="10" xfId="41" applyNumberFormat="1" applyFont="1" applyFill="1" applyBorder="1" applyAlignment="1" applyProtection="1">
      <alignment vertical="center"/>
    </xf>
    <xf numFmtId="174" fontId="44" fillId="19" borderId="12" xfId="41" applyNumberFormat="1" applyFont="1" applyFill="1" applyBorder="1" applyAlignment="1" applyProtection="1">
      <alignment horizontal="center" vertical="center"/>
    </xf>
    <xf numFmtId="193" fontId="44" fillId="19" borderId="0" xfId="41" applyNumberFormat="1" applyFont="1" applyFill="1" applyBorder="1" applyAlignment="1" applyProtection="1">
      <alignment horizontal="right" vertical="center"/>
    </xf>
    <xf numFmtId="193" fontId="44" fillId="19" borderId="0" xfId="41" applyNumberFormat="1" applyFont="1" applyFill="1" applyBorder="1" applyAlignment="1" applyProtection="1">
      <alignment vertical="center"/>
    </xf>
    <xf numFmtId="193" fontId="44" fillId="19" borderId="12" xfId="41" applyNumberFormat="1" applyFont="1" applyFill="1" applyBorder="1" applyAlignment="1" applyProtection="1">
      <alignment horizontal="right" vertical="center"/>
    </xf>
    <xf numFmtId="195" fontId="44" fillId="19" borderId="0" xfId="41" applyNumberFormat="1" applyFont="1" applyFill="1" applyBorder="1" applyAlignment="1" applyProtection="1">
      <alignment horizontal="right" vertical="center"/>
    </xf>
    <xf numFmtId="195" fontId="44" fillId="19" borderId="0" xfId="41" applyNumberFormat="1" applyFont="1" applyFill="1" applyBorder="1" applyAlignment="1" applyProtection="1">
      <alignment vertical="center"/>
    </xf>
    <xf numFmtId="195" fontId="44" fillId="19" borderId="12" xfId="41" applyNumberFormat="1" applyFont="1" applyFill="1" applyBorder="1" applyAlignment="1" applyProtection="1">
      <alignment horizontal="right" vertical="center"/>
    </xf>
    <xf numFmtId="198" fontId="44" fillId="19" borderId="0" xfId="41" applyNumberFormat="1" applyFont="1" applyFill="1" applyBorder="1" applyAlignment="1" applyProtection="1">
      <alignment horizontal="right" vertical="center"/>
    </xf>
    <xf numFmtId="198" fontId="44" fillId="19" borderId="0" xfId="41" applyNumberFormat="1" applyFont="1" applyFill="1" applyBorder="1" applyAlignment="1" applyProtection="1">
      <alignment vertical="center"/>
    </xf>
    <xf numFmtId="198" fontId="44" fillId="19" borderId="12" xfId="41" applyNumberFormat="1" applyFont="1" applyFill="1" applyBorder="1" applyAlignment="1" applyProtection="1">
      <alignment horizontal="right" vertical="center"/>
    </xf>
    <xf numFmtId="199" fontId="44" fillId="19" borderId="0" xfId="41" applyNumberFormat="1" applyFont="1" applyFill="1" applyBorder="1" applyAlignment="1" applyProtection="1">
      <alignment horizontal="right" vertical="center"/>
    </xf>
    <xf numFmtId="199" fontId="44" fillId="19" borderId="12" xfId="41" applyNumberFormat="1" applyFont="1" applyFill="1" applyBorder="1" applyAlignment="1" applyProtection="1">
      <alignment horizontal="right" vertical="center"/>
    </xf>
    <xf numFmtId="200" fontId="44" fillId="19" borderId="0" xfId="41" applyNumberFormat="1" applyFont="1" applyFill="1" applyBorder="1" applyAlignment="1" applyProtection="1">
      <alignment horizontal="right" vertical="center"/>
    </xf>
    <xf numFmtId="200" fontId="44" fillId="19" borderId="12" xfId="41" applyNumberFormat="1" applyFont="1" applyFill="1" applyBorder="1" applyAlignment="1" applyProtection="1">
      <alignment horizontal="right" vertical="center"/>
    </xf>
    <xf numFmtId="175" fontId="44" fillId="19" borderId="0" xfId="41" applyNumberFormat="1" applyFont="1" applyFill="1" applyBorder="1" applyAlignment="1" applyProtection="1">
      <alignment horizontal="center" vertical="center"/>
    </xf>
    <xf numFmtId="175" fontId="44" fillId="19" borderId="12" xfId="41" applyNumberFormat="1" applyFont="1" applyFill="1" applyBorder="1" applyAlignment="1" applyProtection="1">
      <alignment horizontal="center" vertical="center"/>
    </xf>
    <xf numFmtId="195" fontId="44" fillId="19" borderId="12" xfId="41" applyNumberFormat="1" applyFont="1" applyFill="1" applyBorder="1" applyAlignment="1" applyProtection="1">
      <alignment vertical="center"/>
    </xf>
    <xf numFmtId="199" fontId="44" fillId="19" borderId="0" xfId="41" applyNumberFormat="1" applyFont="1" applyFill="1" applyBorder="1" applyAlignment="1" applyProtection="1">
      <alignment vertical="center"/>
    </xf>
    <xf numFmtId="199" fontId="44" fillId="19" borderId="12" xfId="41" applyNumberFormat="1" applyFont="1" applyFill="1" applyBorder="1" applyAlignment="1" applyProtection="1">
      <alignment vertical="center"/>
    </xf>
    <xf numFmtId="201" fontId="44" fillId="19" borderId="0" xfId="41" applyNumberFormat="1" applyFont="1" applyFill="1" applyBorder="1" applyAlignment="1" applyProtection="1">
      <alignment vertical="center"/>
    </xf>
    <xf numFmtId="201" fontId="44" fillId="19" borderId="12" xfId="41" applyNumberFormat="1" applyFont="1" applyFill="1" applyBorder="1" applyAlignment="1" applyProtection="1">
      <alignment vertical="center"/>
    </xf>
    <xf numFmtId="200" fontId="44" fillId="19" borderId="12" xfId="41" applyNumberFormat="1" applyFont="1" applyFill="1" applyBorder="1" applyAlignment="1" applyProtection="1">
      <alignment vertical="center"/>
    </xf>
    <xf numFmtId="175" fontId="44" fillId="19" borderId="0" xfId="40" applyNumberFormat="1" applyFont="1" applyFill="1" applyBorder="1" applyAlignment="1" applyProtection="1">
      <alignment horizontal="center" vertical="center"/>
    </xf>
    <xf numFmtId="175" fontId="44" fillId="19" borderId="12" xfId="40" applyNumberFormat="1" applyFont="1" applyFill="1" applyBorder="1" applyAlignment="1" applyProtection="1">
      <alignment horizontal="center" vertical="center"/>
    </xf>
    <xf numFmtId="200" fontId="44" fillId="19" borderId="0" xfId="40" applyNumberFormat="1" applyFont="1" applyFill="1" applyBorder="1" applyAlignment="1" applyProtection="1">
      <alignment vertical="center"/>
    </xf>
    <xf numFmtId="200" fontId="44" fillId="19" borderId="12" xfId="40" applyNumberFormat="1" applyFont="1" applyFill="1" applyBorder="1" applyAlignment="1" applyProtection="1">
      <alignment vertical="center"/>
    </xf>
    <xf numFmtId="199" fontId="44" fillId="19" borderId="0" xfId="40" applyNumberFormat="1" applyFont="1" applyFill="1" applyBorder="1" applyAlignment="1" applyProtection="1">
      <alignment vertical="center"/>
    </xf>
    <xf numFmtId="199" fontId="44" fillId="19" borderId="12" xfId="40" applyNumberFormat="1" applyFont="1" applyFill="1" applyBorder="1" applyAlignment="1" applyProtection="1">
      <alignment vertical="center"/>
    </xf>
    <xf numFmtId="3" fontId="31" fillId="19" borderId="0" xfId="41" applyNumberFormat="1" applyFont="1" applyFill="1" applyBorder="1" applyAlignment="1" applyProtection="1">
      <alignment vertical="center"/>
    </xf>
    <xf numFmtId="3" fontId="31" fillId="19" borderId="12" xfId="41" applyNumberFormat="1" applyFont="1" applyFill="1" applyBorder="1" applyAlignment="1" applyProtection="1">
      <alignment vertical="center"/>
    </xf>
    <xf numFmtId="169" fontId="31" fillId="18" borderId="13" xfId="42" applyFont="1" applyFill="1" applyBorder="1" applyAlignment="1">
      <alignment horizontal="center" vertical="center"/>
    </xf>
    <xf numFmtId="169" fontId="31" fillId="18" borderId="21" xfId="42" applyFont="1" applyFill="1" applyBorder="1" applyAlignment="1" applyProtection="1">
      <alignment horizontal="center" vertical="center"/>
    </xf>
    <xf numFmtId="169" fontId="31" fillId="18" borderId="10" xfId="42" applyFont="1" applyFill="1" applyBorder="1" applyAlignment="1" applyProtection="1">
      <alignment horizontal="center" vertical="center"/>
    </xf>
    <xf numFmtId="169" fontId="31" fillId="18" borderId="15" xfId="42" applyFont="1" applyFill="1" applyBorder="1" applyAlignment="1" applyProtection="1">
      <alignment horizontal="center" vertical="center"/>
    </xf>
    <xf numFmtId="169" fontId="31" fillId="19" borderId="10" xfId="42" applyFont="1" applyFill="1" applyBorder="1" applyAlignment="1" applyProtection="1">
      <alignment horizontal="center" vertical="center"/>
    </xf>
    <xf numFmtId="198" fontId="31" fillId="19" borderId="10" xfId="42" applyNumberFormat="1" applyFont="1" applyFill="1" applyBorder="1" applyAlignment="1" applyProtection="1">
      <alignment vertical="center"/>
    </xf>
    <xf numFmtId="169" fontId="31" fillId="19" borderId="11" xfId="42" applyFont="1" applyFill="1" applyBorder="1" applyAlignment="1" applyProtection="1">
      <alignment horizontal="center" vertical="center"/>
    </xf>
    <xf numFmtId="198" fontId="31" fillId="19" borderId="11" xfId="42" applyNumberFormat="1" applyFont="1" applyFill="1" applyBorder="1" applyAlignment="1" applyProtection="1">
      <alignment vertical="center"/>
    </xf>
    <xf numFmtId="37" fontId="44" fillId="18" borderId="21" xfId="42" applyNumberFormat="1" applyFont="1" applyFill="1" applyBorder="1" applyAlignment="1" applyProtection="1">
      <alignment horizontal="center" vertical="center"/>
    </xf>
    <xf numFmtId="169" fontId="44" fillId="18" borderId="10" xfId="42" applyFont="1" applyFill="1" applyBorder="1" applyAlignment="1" applyProtection="1">
      <alignment horizontal="center" vertical="center"/>
    </xf>
    <xf numFmtId="169" fontId="44" fillId="18" borderId="15" xfId="42" applyFont="1" applyFill="1" applyBorder="1" applyAlignment="1" applyProtection="1">
      <alignment horizontal="center" vertical="center"/>
    </xf>
    <xf numFmtId="37" fontId="44" fillId="18" borderId="10" xfId="42" applyNumberFormat="1" applyFont="1" applyFill="1" applyBorder="1" applyAlignment="1" applyProtection="1">
      <alignment horizontal="center" vertical="center"/>
    </xf>
    <xf numFmtId="188" fontId="31" fillId="19" borderId="11" xfId="38" applyNumberFormat="1" applyFont="1" applyFill="1" applyBorder="1" applyAlignment="1" applyProtection="1">
      <alignment horizontal="center" vertical="center"/>
    </xf>
    <xf numFmtId="200" fontId="31" fillId="19" borderId="11" xfId="38" applyNumberFormat="1" applyFont="1" applyFill="1" applyBorder="1" applyAlignment="1" applyProtection="1">
      <alignment vertical="center"/>
    </xf>
    <xf numFmtId="200" fontId="31" fillId="19" borderId="11" xfId="0" applyNumberFormat="1" applyFont="1" applyFill="1" applyBorder="1" applyAlignment="1" applyProtection="1">
      <alignment vertical="center"/>
    </xf>
    <xf numFmtId="181" fontId="31" fillId="19" borderId="11" xfId="38" applyNumberFormat="1" applyFont="1" applyFill="1" applyBorder="1" applyAlignment="1" applyProtection="1">
      <alignment horizontal="center" vertical="center"/>
    </xf>
    <xf numFmtId="195" fontId="31" fillId="19" borderId="11" xfId="0" applyNumberFormat="1" applyFont="1" applyFill="1" applyBorder="1" applyAlignment="1" applyProtection="1">
      <alignment vertical="center"/>
    </xf>
    <xf numFmtId="188" fontId="31" fillId="19" borderId="0" xfId="38" applyNumberFormat="1" applyFont="1" applyFill="1" applyAlignment="1" applyProtection="1">
      <alignment horizontal="center" vertical="center"/>
    </xf>
    <xf numFmtId="188" fontId="31" fillId="19" borderId="17" xfId="38" applyNumberFormat="1" applyFont="1" applyFill="1" applyBorder="1" applyAlignment="1" applyProtection="1">
      <alignment horizontal="center" vertical="center"/>
    </xf>
    <xf numFmtId="199" fontId="31" fillId="19" borderId="0" xfId="38" applyNumberFormat="1" applyFont="1" applyFill="1" applyBorder="1" applyAlignment="1" applyProtection="1">
      <alignment vertical="center"/>
    </xf>
    <xf numFmtId="199" fontId="31" fillId="19" borderId="17" xfId="38" applyNumberFormat="1" applyFont="1" applyFill="1" applyBorder="1" applyAlignment="1" applyProtection="1">
      <alignment vertical="center"/>
    </xf>
    <xf numFmtId="188" fontId="31" fillId="19" borderId="0" xfId="38" applyNumberFormat="1" applyFont="1" applyFill="1" applyBorder="1" applyAlignment="1" applyProtection="1">
      <alignment horizontal="center" vertical="center"/>
    </xf>
    <xf numFmtId="181" fontId="31" fillId="19" borderId="0" xfId="38" applyNumberFormat="1" applyFont="1" applyFill="1" applyBorder="1" applyAlignment="1" applyProtection="1">
      <alignment horizontal="center" vertical="center"/>
    </xf>
    <xf numFmtId="181" fontId="31" fillId="19" borderId="17" xfId="38" applyNumberFormat="1" applyFont="1" applyFill="1" applyBorder="1" applyAlignment="1" applyProtection="1">
      <alignment horizontal="center" vertical="center"/>
    </xf>
    <xf numFmtId="199" fontId="31" fillId="19" borderId="17" xfId="38" applyNumberFormat="1" applyFont="1" applyFill="1" applyBorder="1" applyAlignment="1" applyProtection="1">
      <alignment horizontal="right" vertical="center"/>
    </xf>
    <xf numFmtId="199" fontId="31" fillId="19" borderId="0" xfId="38" applyNumberFormat="1" applyFont="1" applyFill="1" applyBorder="1" applyAlignment="1" applyProtection="1">
      <alignment horizontal="center" vertical="center"/>
    </xf>
    <xf numFmtId="199" fontId="31" fillId="19" borderId="17" xfId="38" applyNumberFormat="1" applyFont="1" applyFill="1" applyBorder="1" applyAlignment="1" applyProtection="1">
      <alignment horizontal="center" vertical="center"/>
    </xf>
    <xf numFmtId="195" fontId="31" fillId="19" borderId="0" xfId="38" applyNumberFormat="1" applyFont="1" applyFill="1" applyBorder="1" applyAlignment="1" applyProtection="1">
      <alignment vertical="center"/>
    </xf>
    <xf numFmtId="195" fontId="31" fillId="19" borderId="0" xfId="38" applyNumberFormat="1" applyFont="1" applyFill="1" applyBorder="1" applyAlignment="1" applyProtection="1">
      <alignment horizontal="right" vertical="center"/>
    </xf>
    <xf numFmtId="195" fontId="31" fillId="19" borderId="17" xfId="38" applyNumberFormat="1" applyFont="1" applyFill="1" applyBorder="1" applyAlignment="1" applyProtection="1">
      <alignment horizontal="right" vertical="center"/>
    </xf>
    <xf numFmtId="200" fontId="31" fillId="19" borderId="0" xfId="38" applyNumberFormat="1" applyFont="1" applyFill="1" applyBorder="1" applyAlignment="1" applyProtection="1">
      <alignment vertical="center"/>
    </xf>
    <xf numFmtId="200" fontId="31" fillId="19" borderId="17" xfId="38" applyNumberFormat="1" applyFont="1" applyFill="1" applyBorder="1" applyAlignment="1" applyProtection="1">
      <alignment horizontal="right" vertical="center"/>
    </xf>
    <xf numFmtId="169" fontId="54" fillId="18" borderId="10" xfId="42" applyFont="1" applyFill="1" applyBorder="1" applyAlignment="1" applyProtection="1">
      <alignment horizontal="center" vertical="top"/>
    </xf>
    <xf numFmtId="169" fontId="54" fillId="18" borderId="10" xfId="42" applyFont="1" applyFill="1" applyBorder="1" applyAlignment="1" applyProtection="1">
      <alignment horizontal="center" vertical="center"/>
    </xf>
    <xf numFmtId="169" fontId="54" fillId="18" borderId="10" xfId="42" quotePrefix="1" applyFont="1" applyFill="1" applyBorder="1" applyAlignment="1" applyProtection="1">
      <alignment horizontal="center" vertical="top"/>
    </xf>
    <xf numFmtId="169" fontId="54" fillId="18" borderId="10" xfId="42" applyFont="1" applyFill="1" applyBorder="1" applyAlignment="1">
      <alignment vertical="center"/>
    </xf>
    <xf numFmtId="169" fontId="54" fillId="18" borderId="10" xfId="42" applyFont="1" applyFill="1" applyBorder="1" applyAlignment="1" applyProtection="1">
      <alignment horizontal="left" vertical="center"/>
    </xf>
    <xf numFmtId="169" fontId="54" fillId="19" borderId="11" xfId="42" applyFont="1" applyFill="1" applyBorder="1" applyAlignment="1" applyProtection="1">
      <alignment horizontal="center" vertical="center"/>
    </xf>
    <xf numFmtId="199" fontId="54" fillId="19" borderId="11" xfId="42" applyNumberFormat="1" applyFont="1" applyFill="1" applyBorder="1" applyAlignment="1" applyProtection="1">
      <alignment vertical="center"/>
    </xf>
    <xf numFmtId="169" fontId="54" fillId="18" borderId="0" xfId="42" applyFont="1" applyFill="1" applyAlignment="1">
      <alignment horizontal="center"/>
    </xf>
    <xf numFmtId="169" fontId="54" fillId="18" borderId="0" xfId="42" quotePrefix="1" applyFont="1" applyFill="1" applyBorder="1" applyAlignment="1" applyProtection="1">
      <alignment horizontal="center"/>
    </xf>
    <xf numFmtId="169" fontId="54" fillId="18" borderId="0" xfId="42" applyFont="1" applyFill="1" applyAlignment="1">
      <alignment horizontal="center" vertical="center"/>
    </xf>
    <xf numFmtId="169" fontId="54" fillId="18" borderId="10" xfId="42" applyFont="1" applyFill="1" applyBorder="1" applyAlignment="1"/>
    <xf numFmtId="169" fontId="54" fillId="18" borderId="10" xfId="42" applyFont="1" applyFill="1" applyBorder="1" applyAlignment="1" applyProtection="1">
      <alignment horizontal="left"/>
    </xf>
    <xf numFmtId="169" fontId="54" fillId="18" borderId="10" xfId="42" applyFont="1" applyFill="1" applyBorder="1" applyAlignment="1" applyProtection="1">
      <alignment horizontal="center"/>
    </xf>
    <xf numFmtId="197" fontId="54" fillId="19" borderId="11" xfId="42" applyNumberFormat="1" applyFont="1" applyFill="1" applyBorder="1" applyAlignment="1" applyProtection="1">
      <alignment vertical="center"/>
    </xf>
    <xf numFmtId="168" fontId="54" fillId="18" borderId="14" xfId="0" applyFont="1" applyFill="1" applyBorder="1" applyAlignment="1" applyProtection="1">
      <alignment vertical="center"/>
    </xf>
    <xf numFmtId="168" fontId="54" fillId="18" borderId="0" xfId="0" applyFont="1" applyFill="1" applyBorder="1" applyAlignment="1" applyProtection="1">
      <alignment horizontal="center" vertical="center"/>
    </xf>
    <xf numFmtId="168" fontId="54" fillId="18" borderId="0" xfId="0" applyFont="1" applyFill="1" applyBorder="1" applyAlignment="1">
      <alignment vertical="center"/>
    </xf>
    <xf numFmtId="168" fontId="54" fillId="18" borderId="0" xfId="0" applyFont="1" applyFill="1" applyBorder="1" applyAlignment="1" applyProtection="1">
      <alignment vertical="center"/>
    </xf>
    <xf numFmtId="168" fontId="54" fillId="18" borderId="0" xfId="0" applyFont="1" applyFill="1" applyBorder="1" applyAlignment="1" applyProtection="1">
      <alignment horizontal="center"/>
    </xf>
    <xf numFmtId="168" fontId="54" fillId="18" borderId="0" xfId="0" applyFont="1" applyFill="1" applyBorder="1" applyAlignment="1" applyProtection="1">
      <alignment horizontal="center" vertical="top"/>
    </xf>
    <xf numFmtId="168" fontId="54" fillId="18" borderId="10" xfId="0" applyFont="1" applyFill="1" applyBorder="1" applyAlignment="1" applyProtection="1">
      <alignment vertical="center"/>
    </xf>
    <xf numFmtId="168" fontId="54" fillId="18" borderId="10" xfId="0" applyFont="1" applyFill="1" applyBorder="1" applyAlignment="1">
      <alignment horizontal="center" vertical="center"/>
    </xf>
    <xf numFmtId="168" fontId="54" fillId="18" borderId="10" xfId="0" applyFont="1" applyFill="1" applyBorder="1" applyAlignment="1">
      <alignment vertical="center"/>
    </xf>
    <xf numFmtId="168" fontId="54" fillId="18" borderId="10" xfId="0" applyFont="1" applyFill="1" applyBorder="1" applyAlignment="1" applyProtection="1">
      <alignment horizontal="center" vertical="center"/>
    </xf>
    <xf numFmtId="168" fontId="54" fillId="18" borderId="10" xfId="0" quotePrefix="1" applyFont="1" applyFill="1" applyBorder="1" applyAlignment="1" applyProtection="1">
      <alignment horizontal="center" vertical="center"/>
    </xf>
    <xf numFmtId="168" fontId="54" fillId="18" borderId="14" xfId="0" applyFont="1" applyFill="1" applyBorder="1" applyAlignment="1" applyProtection="1">
      <alignment horizontal="center" vertical="center"/>
    </xf>
    <xf numFmtId="168" fontId="54" fillId="18" borderId="14" xfId="0" applyFont="1" applyFill="1" applyBorder="1" applyAlignment="1">
      <alignment vertical="center"/>
    </xf>
    <xf numFmtId="168" fontId="54" fillId="18" borderId="0" xfId="0" applyFont="1" applyFill="1" applyBorder="1" applyAlignment="1" applyProtection="1">
      <alignment horizontal="center" vertical="center"/>
    </xf>
    <xf numFmtId="168" fontId="54" fillId="18" borderId="10" xfId="0" applyFont="1" applyFill="1" applyBorder="1" applyAlignment="1" applyProtection="1">
      <alignment horizontal="center" vertical="center"/>
    </xf>
    <xf numFmtId="195" fontId="54" fillId="19" borderId="0" xfId="0" applyNumberFormat="1" applyFont="1" applyFill="1" applyBorder="1" applyAlignment="1" applyProtection="1">
      <alignment horizontal="right" vertical="center"/>
    </xf>
    <xf numFmtId="195" fontId="54" fillId="19" borderId="12" xfId="0" applyNumberFormat="1" applyFont="1" applyFill="1" applyBorder="1" applyAlignment="1" applyProtection="1">
      <alignment horizontal="right" vertical="center"/>
    </xf>
    <xf numFmtId="175" fontId="54" fillId="19" borderId="0" xfId="0" applyNumberFormat="1" applyFont="1" applyFill="1" applyBorder="1" applyAlignment="1" applyProtection="1">
      <alignment horizontal="center" vertical="center"/>
    </xf>
    <xf numFmtId="175" fontId="54" fillId="19" borderId="12" xfId="0" applyNumberFormat="1" applyFont="1" applyFill="1" applyBorder="1" applyAlignment="1" applyProtection="1">
      <alignment horizontal="center" vertical="center"/>
    </xf>
    <xf numFmtId="169" fontId="31" fillId="18" borderId="0" xfId="41" applyFont="1" applyFill="1" applyAlignment="1">
      <alignment vertical="center"/>
    </xf>
    <xf numFmtId="169" fontId="31" fillId="18" borderId="10" xfId="41" applyFont="1" applyFill="1" applyBorder="1" applyAlignment="1">
      <alignment horizontal="center" vertical="center"/>
    </xf>
    <xf numFmtId="169" fontId="31" fillId="19" borderId="11" xfId="41" applyFont="1" applyFill="1" applyBorder="1" applyAlignment="1">
      <alignment horizontal="center" vertical="center"/>
    </xf>
    <xf numFmtId="4" fontId="31" fillId="19" borderId="11" xfId="41" applyNumberFormat="1" applyFont="1" applyFill="1" applyBorder="1" applyAlignment="1">
      <alignment horizontal="center" vertical="center"/>
    </xf>
    <xf numFmtId="0" fontId="31" fillId="18" borderId="22" xfId="40" applyFont="1" applyFill="1" applyBorder="1" applyAlignment="1">
      <alignment horizontal="center" vertical="center"/>
    </xf>
    <xf numFmtId="0" fontId="31" fillId="18" borderId="16" xfId="40" applyFont="1" applyFill="1" applyBorder="1" applyAlignment="1">
      <alignment horizontal="centerContinuous" vertical="center"/>
    </xf>
    <xf numFmtId="0" fontId="31" fillId="18" borderId="10" xfId="40" quotePrefix="1" applyFont="1" applyFill="1" applyBorder="1" applyAlignment="1">
      <alignment horizontal="center" vertical="center"/>
    </xf>
    <xf numFmtId="0" fontId="31" fillId="18" borderId="13" xfId="40" applyFont="1" applyFill="1" applyBorder="1" applyAlignment="1" applyProtection="1">
      <alignment horizontal="center" vertical="center"/>
    </xf>
    <xf numFmtId="0" fontId="31" fillId="18" borderId="13" xfId="40" applyFont="1" applyFill="1" applyBorder="1" applyAlignment="1">
      <alignment horizontal="center" vertical="center"/>
    </xf>
    <xf numFmtId="2" fontId="31" fillId="19" borderId="12" xfId="40" applyNumberFormat="1" applyFont="1" applyFill="1" applyBorder="1" applyAlignment="1">
      <alignment horizontal="center" vertical="center"/>
    </xf>
    <xf numFmtId="0" fontId="44" fillId="19" borderId="10" xfId="40" applyFont="1" applyFill="1" applyBorder="1" applyAlignment="1">
      <alignment horizontal="center" vertical="center"/>
    </xf>
    <xf numFmtId="2" fontId="44" fillId="19" borderId="11" xfId="40" applyNumberFormat="1" applyFont="1" applyFill="1" applyBorder="1" applyAlignment="1">
      <alignment horizontal="center" vertical="center"/>
    </xf>
    <xf numFmtId="2" fontId="44" fillId="19" borderId="10" xfId="40" applyNumberFormat="1" applyFont="1" applyFill="1" applyBorder="1" applyAlignment="1">
      <alignment horizontal="center" vertical="center"/>
    </xf>
    <xf numFmtId="2" fontId="44" fillId="19" borderId="12" xfId="40" applyNumberFormat="1" applyFont="1" applyFill="1" applyBorder="1" applyAlignment="1">
      <alignment horizontal="center" vertical="center"/>
    </xf>
    <xf numFmtId="0" fontId="31" fillId="18" borderId="13" xfId="40" applyFont="1" applyFill="1" applyBorder="1" applyAlignment="1">
      <alignment horizontal="center" vertical="center" wrapText="1"/>
    </xf>
    <xf numFmtId="3" fontId="34" fillId="0" borderId="0" xfId="40" quotePrefix="1" applyNumberFormat="1" applyFont="1" applyFill="1" applyBorder="1" applyAlignment="1">
      <alignment vertical="center"/>
    </xf>
    <xf numFmtId="37" fontId="31" fillId="18" borderId="16" xfId="44" applyFont="1" applyFill="1" applyBorder="1" applyAlignment="1">
      <alignment horizontal="center" vertical="center"/>
    </xf>
    <xf numFmtId="49" fontId="31" fillId="18" borderId="16" xfId="44" applyNumberFormat="1" applyFont="1" applyFill="1" applyBorder="1" applyAlignment="1">
      <alignment horizontal="center" vertical="center"/>
    </xf>
    <xf numFmtId="49" fontId="31" fillId="18" borderId="16" xfId="38" applyNumberFormat="1" applyFont="1" applyFill="1" applyBorder="1" applyAlignment="1">
      <alignment horizontal="center" vertical="center"/>
    </xf>
    <xf numFmtId="190" fontId="31" fillId="18" borderId="16" xfId="38" applyNumberFormat="1" applyFont="1" applyFill="1" applyBorder="1" applyAlignment="1">
      <alignment horizontal="center" vertical="center"/>
    </xf>
    <xf numFmtId="200" fontId="31" fillId="19" borderId="11" xfId="40" applyNumberFormat="1" applyFont="1" applyFill="1" applyBorder="1" applyAlignment="1">
      <alignment vertical="center"/>
    </xf>
    <xf numFmtId="195" fontId="31" fillId="19" borderId="11" xfId="40" applyNumberFormat="1" applyFont="1" applyFill="1" applyBorder="1" applyAlignment="1">
      <alignment vertical="center"/>
    </xf>
    <xf numFmtId="37" fontId="44" fillId="18" borderId="16" xfId="38" applyNumberFormat="1" applyFont="1" applyFill="1" applyBorder="1" applyAlignment="1">
      <alignment horizontal="center" vertical="center"/>
    </xf>
    <xf numFmtId="49" fontId="44" fillId="18" borderId="16" xfId="38" applyNumberFormat="1" applyFont="1" applyFill="1" applyBorder="1" applyAlignment="1">
      <alignment horizontal="center" vertical="center"/>
    </xf>
    <xf numFmtId="190" fontId="44" fillId="18" borderId="16" xfId="38" applyNumberFormat="1" applyFont="1" applyFill="1" applyBorder="1" applyAlignment="1">
      <alignment horizontal="center" vertical="center"/>
    </xf>
    <xf numFmtId="199" fontId="31" fillId="19" borderId="11" xfId="40" applyNumberFormat="1" applyFont="1" applyFill="1" applyBorder="1" applyAlignment="1">
      <alignment vertical="center"/>
    </xf>
    <xf numFmtId="49" fontId="44" fillId="18" borderId="16" xfId="40" applyNumberFormat="1" applyFont="1" applyFill="1" applyBorder="1" applyAlignment="1">
      <alignment horizontal="center" vertical="center"/>
    </xf>
    <xf numFmtId="195" fontId="31" fillId="19" borderId="11" xfId="40" applyNumberFormat="1" applyFont="1" applyFill="1" applyBorder="1" applyAlignment="1">
      <alignment horizontal="right" vertical="center"/>
    </xf>
    <xf numFmtId="37" fontId="31" fillId="19" borderId="0" xfId="44" applyNumberFormat="1" applyFont="1" applyFill="1" applyAlignment="1" applyProtection="1">
      <alignment vertical="center"/>
    </xf>
    <xf numFmtId="37" fontId="31" fillId="19" borderId="12" xfId="44" applyFont="1" applyFill="1" applyBorder="1" applyAlignment="1">
      <alignment horizontal="right" vertical="center"/>
    </xf>
    <xf numFmtId="37" fontId="31" fillId="19" borderId="0" xfId="44" applyNumberFormat="1" applyFont="1" applyFill="1" applyAlignment="1" applyProtection="1">
      <alignment horizontal="left" vertical="center"/>
    </xf>
    <xf numFmtId="37" fontId="44" fillId="19" borderId="0" xfId="44" applyFont="1" applyFill="1" applyAlignment="1">
      <alignment vertical="center"/>
    </xf>
    <xf numFmtId="195" fontId="31" fillId="19" borderId="0" xfId="44" applyNumberFormat="1" applyFont="1" applyFill="1" applyAlignment="1">
      <alignment vertical="center"/>
    </xf>
    <xf numFmtId="37" fontId="44" fillId="19" borderId="0" xfId="44" applyFont="1" applyFill="1" applyBorder="1" applyAlignment="1">
      <alignment vertical="center"/>
    </xf>
    <xf numFmtId="37" fontId="44" fillId="19" borderId="12" xfId="44" applyFont="1" applyFill="1" applyBorder="1" applyAlignment="1">
      <alignment vertical="center"/>
    </xf>
    <xf numFmtId="37" fontId="31" fillId="19" borderId="0" xfId="44" applyNumberFormat="1" applyFont="1" applyFill="1" applyAlignment="1" applyProtection="1"/>
    <xf numFmtId="37" fontId="31" fillId="19" borderId="0" xfId="44" applyNumberFormat="1" applyFont="1" applyFill="1" applyAlignment="1" applyProtection="1">
      <alignment horizontal="left"/>
    </xf>
    <xf numFmtId="37" fontId="44" fillId="19" borderId="0" xfId="44" applyFont="1" applyFill="1" applyAlignment="1"/>
    <xf numFmtId="195" fontId="31" fillId="19" borderId="0" xfId="44" applyNumberFormat="1" applyFont="1" applyFill="1" applyAlignment="1"/>
    <xf numFmtId="174" fontId="31" fillId="19" borderId="12" xfId="40" applyNumberFormat="1" applyFont="1" applyFill="1" applyBorder="1" applyAlignment="1">
      <alignment vertical="center"/>
    </xf>
    <xf numFmtId="195" fontId="29" fillId="0" borderId="0" xfId="46" applyNumberFormat="1" applyFont="1" applyFill="1" applyBorder="1" applyAlignment="1" applyProtection="1">
      <alignment horizontal="right" vertical="center"/>
    </xf>
    <xf numFmtId="195" fontId="29" fillId="0" borderId="17" xfId="46" applyNumberFormat="1" applyFont="1" applyFill="1" applyBorder="1" applyAlignment="1" applyProtection="1">
      <alignment horizontal="right" vertical="center"/>
    </xf>
    <xf numFmtId="188" fontId="29" fillId="19" borderId="0" xfId="38" applyNumberFormat="1" applyFont="1" applyFill="1" applyBorder="1" applyAlignment="1" applyProtection="1">
      <alignment horizontal="center" vertical="center"/>
    </xf>
    <xf numFmtId="199" fontId="29" fillId="19" borderId="0" xfId="38" applyNumberFormat="1" applyFont="1" applyFill="1" applyBorder="1" applyAlignment="1" applyProtection="1">
      <alignment vertical="center"/>
    </xf>
    <xf numFmtId="188" fontId="29" fillId="19" borderId="0" xfId="38" applyNumberFormat="1" applyFont="1" applyFill="1" applyAlignment="1">
      <alignment horizontal="center" vertical="center"/>
    </xf>
    <xf numFmtId="202" fontId="44" fillId="19" borderId="11" xfId="40" applyNumberFormat="1" applyFont="1" applyFill="1" applyBorder="1" applyAlignment="1" applyProtection="1">
      <alignment vertical="center"/>
    </xf>
    <xf numFmtId="202" fontId="31" fillId="0" borderId="0" xfId="40" applyNumberFormat="1" applyFont="1" applyFill="1" applyBorder="1" applyAlignment="1" applyProtection="1">
      <alignment vertical="center"/>
    </xf>
    <xf numFmtId="202" fontId="29" fillId="0" borderId="0" xfId="40" applyNumberFormat="1" applyFont="1" applyFill="1" applyAlignment="1">
      <alignment vertical="center"/>
    </xf>
    <xf numFmtId="202" fontId="29" fillId="0" borderId="0" xfId="40" applyNumberFormat="1" applyFont="1" applyFill="1" applyBorder="1" applyAlignment="1">
      <alignment vertical="center"/>
    </xf>
    <xf numFmtId="202" fontId="29" fillId="0" borderId="17" xfId="40" applyNumberFormat="1" applyFont="1" applyFill="1" applyBorder="1" applyAlignment="1">
      <alignment vertical="center"/>
    </xf>
    <xf numFmtId="205" fontId="44" fillId="19" borderId="11" xfId="40" applyNumberFormat="1" applyFont="1" applyFill="1" applyBorder="1" applyAlignment="1">
      <alignment vertical="center"/>
    </xf>
    <xf numFmtId="205" fontId="31" fillId="0" borderId="0" xfId="40" applyNumberFormat="1" applyFont="1" applyFill="1" applyBorder="1" applyAlignment="1">
      <alignment vertical="center"/>
    </xf>
    <xf numFmtId="205" fontId="29" fillId="0" borderId="0" xfId="40" applyNumberFormat="1" applyFont="1" applyFill="1" applyAlignment="1">
      <alignment vertical="center"/>
    </xf>
    <xf numFmtId="205" fontId="29" fillId="0" borderId="0" xfId="40" applyNumberFormat="1" applyFont="1" applyFill="1" applyBorder="1" applyAlignment="1">
      <alignment vertical="center"/>
    </xf>
    <xf numFmtId="205" fontId="29" fillId="0" borderId="12" xfId="40" applyNumberFormat="1" applyFont="1" applyFill="1" applyBorder="1" applyAlignment="1">
      <alignment vertical="center"/>
    </xf>
    <xf numFmtId="169" fontId="34" fillId="0" borderId="0" xfId="0" quotePrefix="1" applyNumberFormat="1" applyFont="1" applyFill="1" applyAlignment="1" applyProtection="1">
      <alignment horizontal="left"/>
    </xf>
    <xf numFmtId="0" fontId="34" fillId="0" borderId="0" xfId="38" applyFont="1" applyFill="1" applyAlignment="1"/>
    <xf numFmtId="0" fontId="39" fillId="0" borderId="0" xfId="45" applyFont="1" applyFill="1" applyAlignment="1">
      <alignment horizontal="center"/>
    </xf>
    <xf numFmtId="0" fontId="46" fillId="0" borderId="0" xfId="45" applyFont="1" applyFill="1" applyBorder="1" applyAlignment="1"/>
    <xf numFmtId="3" fontId="34" fillId="0" borderId="0" xfId="38" applyNumberFormat="1" applyFont="1" applyFill="1" applyAlignment="1" applyProtection="1">
      <alignment horizontal="right"/>
    </xf>
    <xf numFmtId="199" fontId="31" fillId="0" borderId="0" xfId="40" applyNumberFormat="1" applyFont="1" applyFill="1" applyBorder="1" applyAlignment="1" applyProtection="1">
      <alignment vertical="center"/>
    </xf>
    <xf numFmtId="199" fontId="29" fillId="0" borderId="17" xfId="40" applyNumberFormat="1" applyFont="1" applyFill="1" applyBorder="1" applyAlignment="1">
      <alignment vertical="center"/>
    </xf>
    <xf numFmtId="196" fontId="29" fillId="0" borderId="0" xfId="40" applyNumberFormat="1" applyFont="1" applyFill="1" applyAlignment="1">
      <alignment horizontal="right" vertical="center"/>
    </xf>
    <xf numFmtId="196" fontId="29" fillId="0" borderId="0" xfId="40" applyNumberFormat="1" applyFont="1" applyFill="1" applyBorder="1" applyAlignment="1">
      <alignment horizontal="right" vertical="center"/>
    </xf>
    <xf numFmtId="196" fontId="29" fillId="0" borderId="17" xfId="40" applyNumberFormat="1" applyFont="1" applyFill="1" applyBorder="1" applyAlignment="1">
      <alignment horizontal="right" vertical="center"/>
    </xf>
    <xf numFmtId="197" fontId="29" fillId="0" borderId="0" xfId="40" applyNumberFormat="1" applyFont="1" applyFill="1" applyAlignment="1">
      <alignment horizontal="right" vertical="center"/>
    </xf>
    <xf numFmtId="197" fontId="29" fillId="0" borderId="0" xfId="40" applyNumberFormat="1" applyFont="1" applyFill="1" applyBorder="1" applyAlignment="1">
      <alignment horizontal="right" vertical="center"/>
    </xf>
    <xf numFmtId="197" fontId="29" fillId="0" borderId="17" xfId="40" applyNumberFormat="1" applyFont="1" applyFill="1" applyBorder="1" applyAlignment="1">
      <alignment horizontal="right" vertical="center"/>
    </xf>
    <xf numFmtId="198" fontId="44" fillId="19" borderId="11" xfId="40" applyNumberFormat="1" applyFont="1" applyFill="1" applyBorder="1" applyAlignment="1">
      <alignment vertical="center"/>
    </xf>
    <xf numFmtId="198" fontId="31" fillId="0" borderId="0" xfId="40" applyNumberFormat="1" applyFont="1" applyFill="1" applyBorder="1" applyAlignment="1">
      <alignment vertical="center"/>
    </xf>
    <xf numFmtId="198" fontId="29" fillId="0" borderId="0" xfId="40" applyNumberFormat="1" applyFont="1" applyFill="1" applyAlignment="1">
      <alignment vertical="center"/>
    </xf>
    <xf numFmtId="198" fontId="29" fillId="0" borderId="0" xfId="40" applyNumberFormat="1" applyFont="1" applyFill="1" applyBorder="1" applyAlignment="1">
      <alignment vertical="center"/>
    </xf>
    <xf numFmtId="198" fontId="29" fillId="0" borderId="12" xfId="40" applyNumberFormat="1" applyFont="1" applyFill="1" applyBorder="1" applyAlignment="1">
      <alignment vertical="center"/>
    </xf>
    <xf numFmtId="195" fontId="31" fillId="19" borderId="0" xfId="40" applyNumberFormat="1" applyFont="1" applyFill="1" applyAlignment="1">
      <alignment vertical="center"/>
    </xf>
    <xf numFmtId="195" fontId="31" fillId="0" borderId="0" xfId="40" applyNumberFormat="1" applyFont="1" applyFill="1" applyAlignment="1">
      <alignment vertical="center"/>
    </xf>
    <xf numFmtId="195" fontId="31" fillId="19" borderId="17" xfId="40" applyNumberFormat="1" applyFont="1" applyFill="1" applyBorder="1" applyAlignment="1">
      <alignment vertical="center"/>
    </xf>
    <xf numFmtId="195" fontId="29" fillId="0" borderId="17" xfId="45" applyNumberFormat="1" applyFont="1" applyFill="1" applyBorder="1" applyAlignment="1">
      <alignment horizontal="right" vertical="center"/>
    </xf>
    <xf numFmtId="206" fontId="44" fillId="19" borderId="11" xfId="41" applyNumberFormat="1" applyFont="1" applyFill="1" applyBorder="1" applyAlignment="1" applyProtection="1">
      <alignment vertical="center"/>
    </xf>
    <xf numFmtId="206" fontId="29" fillId="0" borderId="0" xfId="41" applyNumberFormat="1" applyFont="1" applyFill="1" applyBorder="1" applyAlignment="1" applyProtection="1">
      <alignment vertical="center"/>
    </xf>
    <xf numFmtId="206" fontId="29" fillId="0" borderId="12" xfId="41" applyNumberFormat="1" applyFont="1" applyFill="1" applyBorder="1" applyAlignment="1" applyProtection="1">
      <alignment vertical="center"/>
    </xf>
    <xf numFmtId="195" fontId="29" fillId="0" borderId="0" xfId="41" applyNumberFormat="1" applyFont="1" applyFill="1" applyBorder="1" applyAlignment="1" applyProtection="1">
      <alignment vertical="center"/>
    </xf>
    <xf numFmtId="195" fontId="29" fillId="0" borderId="12" xfId="41" applyNumberFormat="1" applyFont="1" applyFill="1" applyBorder="1" applyAlignment="1" applyProtection="1">
      <alignment vertical="center"/>
    </xf>
    <xf numFmtId="199" fontId="31" fillId="19" borderId="10" xfId="42" applyNumberFormat="1" applyFont="1" applyFill="1" applyBorder="1" applyAlignment="1" applyProtection="1">
      <alignment vertical="center"/>
    </xf>
    <xf numFmtId="199" fontId="29" fillId="0" borderId="0" xfId="42" applyNumberFormat="1" applyFont="1" applyFill="1" applyAlignment="1" applyProtection="1">
      <alignment vertical="center"/>
    </xf>
    <xf numFmtId="199" fontId="29" fillId="0" borderId="0" xfId="42" applyNumberFormat="1" applyFont="1" applyFill="1" applyBorder="1" applyAlignment="1" applyProtection="1">
      <alignment vertical="center"/>
    </xf>
    <xf numFmtId="199" fontId="29" fillId="0" borderId="0" xfId="42" applyNumberFormat="1" applyFont="1" applyFill="1" applyAlignment="1">
      <alignment vertical="center"/>
    </xf>
    <xf numFmtId="199" fontId="29" fillId="0" borderId="12" xfId="42" applyNumberFormat="1" applyFont="1" applyFill="1" applyBorder="1" applyAlignment="1" applyProtection="1">
      <alignment horizontal="right" vertical="center"/>
    </xf>
    <xf numFmtId="199" fontId="31" fillId="19" borderId="11" xfId="42" applyNumberFormat="1" applyFont="1" applyFill="1" applyBorder="1" applyAlignment="1" applyProtection="1">
      <alignment vertical="center"/>
    </xf>
    <xf numFmtId="199" fontId="31" fillId="19" borderId="11" xfId="42" applyNumberFormat="1" applyFont="1" applyFill="1" applyBorder="1" applyAlignment="1" applyProtection="1">
      <alignment horizontal="right" vertical="center"/>
    </xf>
    <xf numFmtId="199" fontId="29" fillId="0" borderId="0" xfId="42" applyNumberFormat="1" applyFont="1" applyFill="1" applyBorder="1" applyAlignment="1">
      <alignment vertical="center"/>
    </xf>
    <xf numFmtId="199" fontId="29" fillId="0" borderId="0" xfId="42" applyNumberFormat="1" applyFont="1" applyFill="1" applyBorder="1" applyAlignment="1" applyProtection="1">
      <alignment horizontal="right" vertical="center"/>
    </xf>
    <xf numFmtId="199" fontId="29" fillId="0" borderId="0" xfId="42" applyNumberFormat="1" applyFont="1" applyFill="1" applyBorder="1" applyAlignment="1" applyProtection="1">
      <alignment horizontal="center" vertical="center"/>
    </xf>
    <xf numFmtId="199" fontId="29" fillId="0" borderId="12" xfId="42" applyNumberFormat="1" applyFont="1" applyFill="1" applyBorder="1" applyAlignment="1" applyProtection="1">
      <alignment horizontal="center" vertical="center"/>
    </xf>
    <xf numFmtId="195" fontId="31" fillId="19" borderId="11" xfId="42" applyNumberFormat="1" applyFont="1" applyFill="1" applyBorder="1" applyAlignment="1" applyProtection="1">
      <alignment vertical="center"/>
    </xf>
    <xf numFmtId="195" fontId="31" fillId="19" borderId="11" xfId="42" applyNumberFormat="1" applyFont="1" applyFill="1" applyBorder="1" applyAlignment="1" applyProtection="1">
      <alignment horizontal="right" vertical="center"/>
    </xf>
    <xf numFmtId="195" fontId="29" fillId="0" borderId="0" xfId="42" applyNumberFormat="1" applyFont="1" applyFill="1" applyBorder="1" applyAlignment="1">
      <alignment vertical="center"/>
    </xf>
    <xf numFmtId="195" fontId="29" fillId="0" borderId="0" xfId="42" applyNumberFormat="1" applyFont="1" applyFill="1" applyBorder="1" applyAlignment="1" applyProtection="1">
      <alignment horizontal="right" vertical="center"/>
    </xf>
    <xf numFmtId="195" fontId="29" fillId="0" borderId="12" xfId="42" applyNumberFormat="1" applyFont="1" applyFill="1" applyBorder="1" applyAlignment="1" applyProtection="1">
      <alignment horizontal="right" vertical="center"/>
    </xf>
    <xf numFmtId="200" fontId="54" fillId="19" borderId="11" xfId="42" applyNumberFormat="1" applyFont="1" applyFill="1" applyBorder="1" applyAlignment="1" applyProtection="1">
      <alignment vertical="center"/>
    </xf>
    <xf numFmtId="200" fontId="43" fillId="0" borderId="0" xfId="42" applyNumberFormat="1" applyFont="1" applyAlignment="1">
      <alignment vertical="center"/>
    </xf>
    <xf numFmtId="200" fontId="43" fillId="0" borderId="0" xfId="42" applyNumberFormat="1" applyFont="1" applyBorder="1" applyAlignment="1">
      <alignment vertical="center"/>
    </xf>
    <xf numFmtId="200" fontId="43" fillId="0" borderId="12" xfId="42" applyNumberFormat="1" applyFont="1" applyBorder="1" applyAlignment="1">
      <alignment vertical="center"/>
    </xf>
    <xf numFmtId="195" fontId="54" fillId="19" borderId="0" xfId="0" applyNumberFormat="1" applyFont="1" applyFill="1" applyAlignment="1" applyProtection="1">
      <alignment horizontal="right" vertical="center"/>
    </xf>
    <xf numFmtId="195" fontId="54" fillId="0" borderId="0" xfId="0" applyNumberFormat="1" applyFont="1" applyFill="1" applyBorder="1" applyAlignment="1" applyProtection="1">
      <alignment horizontal="right" vertical="center"/>
    </xf>
    <xf numFmtId="195" fontId="54" fillId="0" borderId="12" xfId="0" applyNumberFormat="1" applyFont="1" applyFill="1" applyBorder="1" applyAlignment="1" applyProtection="1">
      <alignment horizontal="right" vertical="center"/>
    </xf>
    <xf numFmtId="175" fontId="54" fillId="0" borderId="0" xfId="0" applyNumberFormat="1" applyFont="1" applyFill="1" applyBorder="1" applyAlignment="1" applyProtection="1">
      <alignment horizontal="center" vertical="center"/>
    </xf>
    <xf numFmtId="175" fontId="54" fillId="0" borderId="12" xfId="0" applyNumberFormat="1" applyFont="1" applyFill="1" applyBorder="1" applyAlignment="1" applyProtection="1">
      <alignment horizontal="center" vertical="center"/>
    </xf>
    <xf numFmtId="37" fontId="37" fillId="0" borderId="0" xfId="44" applyFont="1" applyFill="1" applyAlignment="1">
      <alignment horizontal="left" vertical="center"/>
    </xf>
    <xf numFmtId="195" fontId="31" fillId="19" borderId="11" xfId="44" applyNumberFormat="1" applyFont="1" applyFill="1" applyBorder="1" applyAlignment="1">
      <alignment horizontal="right" vertical="center"/>
    </xf>
    <xf numFmtId="195" fontId="29" fillId="0" borderId="0" xfId="44" applyNumberFormat="1" applyFont="1" applyFill="1" applyAlignment="1">
      <alignment horizontal="right" vertical="center"/>
    </xf>
    <xf numFmtId="195" fontId="31" fillId="19" borderId="0" xfId="44" applyNumberFormat="1" applyFont="1" applyFill="1" applyBorder="1" applyAlignment="1">
      <alignment horizontal="right"/>
    </xf>
    <xf numFmtId="195" fontId="31" fillId="19" borderId="0" xfId="44" applyNumberFormat="1" applyFont="1" applyFill="1" applyBorder="1" applyAlignment="1">
      <alignment horizontal="right" vertical="center"/>
    </xf>
    <xf numFmtId="195" fontId="31" fillId="19" borderId="0" xfId="47" applyNumberFormat="1" applyFont="1" applyFill="1" applyAlignment="1" applyProtection="1">
      <alignment horizontal="right" vertical="center"/>
    </xf>
    <xf numFmtId="195" fontId="31" fillId="19" borderId="0" xfId="44" applyNumberFormat="1" applyFont="1" applyFill="1" applyAlignment="1">
      <alignment horizontal="right"/>
    </xf>
    <xf numFmtId="195" fontId="31" fillId="19" borderId="0" xfId="44" applyNumberFormat="1" applyFont="1" applyFill="1" applyAlignment="1">
      <alignment horizontal="right" vertical="center"/>
    </xf>
    <xf numFmtId="195" fontId="44" fillId="19" borderId="0" xfId="44" applyNumberFormat="1" applyFont="1" applyFill="1" applyAlignment="1"/>
    <xf numFmtId="195" fontId="44" fillId="19" borderId="0" xfId="44" applyNumberFormat="1" applyFont="1" applyFill="1" applyBorder="1" applyAlignment="1">
      <alignment vertical="center"/>
    </xf>
    <xf numFmtId="195" fontId="44" fillId="19" borderId="0" xfId="44" applyNumberFormat="1" applyFont="1" applyFill="1" applyAlignment="1">
      <alignment vertical="center"/>
    </xf>
    <xf numFmtId="192" fontId="31" fillId="19" borderId="10" xfId="35" applyNumberFormat="1" applyFont="1" applyFill="1" applyBorder="1" applyAlignment="1" applyProtection="1">
      <alignment vertical="center"/>
    </xf>
    <xf numFmtId="192" fontId="31" fillId="0" borderId="0" xfId="35" applyNumberFormat="1" applyFont="1" applyFill="1" applyBorder="1" applyAlignment="1" applyProtection="1">
      <alignment vertical="center"/>
    </xf>
    <xf numFmtId="192" fontId="29" fillId="0" borderId="0" xfId="45" applyNumberFormat="1" applyFont="1" applyFill="1" applyAlignment="1" applyProtection="1">
      <alignment horizontal="right" vertical="center"/>
    </xf>
    <xf numFmtId="192" fontId="29" fillId="0" borderId="0" xfId="45" applyNumberFormat="1" applyFont="1" applyFill="1" applyBorder="1" applyAlignment="1" applyProtection="1">
      <alignment horizontal="right" vertical="center"/>
    </xf>
    <xf numFmtId="192" fontId="44" fillId="19" borderId="10" xfId="35" applyNumberFormat="1" applyFont="1" applyFill="1" applyBorder="1" applyAlignment="1" applyProtection="1">
      <alignment vertical="center"/>
    </xf>
    <xf numFmtId="192" fontId="31" fillId="19" borderId="10" xfId="35" applyNumberFormat="1" applyFont="1" applyFill="1" applyBorder="1" applyAlignment="1" applyProtection="1">
      <alignment horizontal="right" vertical="center"/>
    </xf>
    <xf numFmtId="192" fontId="31" fillId="0" borderId="0" xfId="35" applyNumberFormat="1" applyFont="1" applyFill="1" applyBorder="1" applyAlignment="1" applyProtection="1">
      <alignment horizontal="right" vertical="center"/>
    </xf>
    <xf numFmtId="0" fontId="29" fillId="0" borderId="12" xfId="38" applyFont="1" applyFill="1" applyBorder="1" applyAlignment="1" applyProtection="1">
      <alignment horizontal="left" vertical="center"/>
    </xf>
    <xf numFmtId="168" fontId="31" fillId="18" borderId="13" xfId="0" applyFont="1" applyFill="1" applyBorder="1" applyAlignment="1">
      <alignment horizontal="center" vertical="center"/>
    </xf>
    <xf numFmtId="0" fontId="31" fillId="0" borderId="0" xfId="39" applyFont="1" applyFill="1" applyAlignment="1" applyProtection="1">
      <alignment horizontal="center" vertical="center"/>
    </xf>
    <xf numFmtId="3" fontId="29" fillId="0" borderId="18" xfId="40" applyNumberFormat="1" applyFont="1" applyFill="1" applyBorder="1" applyAlignment="1">
      <alignment horizontal="left" vertical="center"/>
    </xf>
    <xf numFmtId="3" fontId="29" fillId="0" borderId="0" xfId="40" applyNumberFormat="1" applyFont="1" applyFill="1" applyAlignment="1">
      <alignment horizontal="left" vertical="center"/>
    </xf>
    <xf numFmtId="3" fontId="29" fillId="0" borderId="12" xfId="40" applyNumberFormat="1" applyFont="1" applyFill="1" applyBorder="1" applyAlignment="1">
      <alignment horizontal="left" vertical="center"/>
    </xf>
    <xf numFmtId="3" fontId="29" fillId="0" borderId="10" xfId="40" applyNumberFormat="1" applyFont="1" applyFill="1" applyBorder="1" applyAlignment="1">
      <alignment horizontal="left" vertical="center"/>
    </xf>
    <xf numFmtId="0" fontId="44" fillId="18" borderId="16" xfId="40" applyFont="1" applyFill="1" applyBorder="1" applyAlignment="1">
      <alignment horizontal="center" vertical="center"/>
    </xf>
    <xf numFmtId="0" fontId="31" fillId="18" borderId="16" xfId="45" applyFont="1" applyFill="1" applyBorder="1" applyAlignment="1">
      <alignment horizontal="center" vertical="center"/>
    </xf>
    <xf numFmtId="169" fontId="31" fillId="19" borderId="11" xfId="45" applyNumberFormat="1" applyFont="1" applyFill="1" applyBorder="1" applyAlignment="1" applyProtection="1">
      <alignment horizontal="center" vertical="center"/>
    </xf>
    <xf numFmtId="0" fontId="44" fillId="18" borderId="16" xfId="45" applyFont="1" applyFill="1" applyBorder="1" applyAlignment="1">
      <alignment horizontal="center" vertical="center"/>
    </xf>
    <xf numFmtId="0" fontId="31" fillId="19" borderId="11" xfId="45" applyFont="1" applyFill="1" applyBorder="1" applyAlignment="1">
      <alignment horizontal="center" vertical="center"/>
    </xf>
    <xf numFmtId="169" fontId="29" fillId="0" borderId="12" xfId="41" applyFont="1" applyFill="1" applyBorder="1" applyAlignment="1">
      <alignment horizontal="center" vertical="center"/>
    </xf>
    <xf numFmtId="169" fontId="31" fillId="18" borderId="19" xfId="42" applyFont="1" applyFill="1" applyBorder="1" applyAlignment="1">
      <alignment horizontal="center" vertical="center"/>
    </xf>
    <xf numFmtId="169" fontId="31" fillId="18" borderId="13" xfId="42" applyFont="1" applyFill="1" applyBorder="1" applyAlignment="1">
      <alignment horizontal="center" vertical="center"/>
    </xf>
    <xf numFmtId="169" fontId="31" fillId="18" borderId="20" xfId="42" applyFont="1" applyFill="1" applyBorder="1" applyAlignment="1">
      <alignment horizontal="center" vertical="center"/>
    </xf>
    <xf numFmtId="169" fontId="31" fillId="18" borderId="14" xfId="42" applyFont="1" applyFill="1" applyBorder="1" applyAlignment="1">
      <alignment horizontal="center" vertical="center"/>
    </xf>
    <xf numFmtId="169" fontId="31" fillId="18" borderId="10" xfId="42" applyFont="1" applyFill="1" applyBorder="1" applyAlignment="1">
      <alignment horizontal="center" vertical="center"/>
    </xf>
    <xf numFmtId="169" fontId="29" fillId="0" borderId="12" xfId="42" applyFont="1" applyFill="1" applyBorder="1" applyAlignment="1" applyProtection="1">
      <alignment horizontal="center" vertical="center"/>
    </xf>
    <xf numFmtId="169" fontId="44" fillId="18" borderId="19" xfId="42" applyFont="1" applyFill="1" applyBorder="1" applyAlignment="1">
      <alignment horizontal="center" vertical="center"/>
    </xf>
    <xf numFmtId="169" fontId="44" fillId="18" borderId="13" xfId="42" applyFont="1" applyFill="1" applyBorder="1" applyAlignment="1">
      <alignment horizontal="center" vertical="center"/>
    </xf>
    <xf numFmtId="169" fontId="44" fillId="18" borderId="20" xfId="42" applyFont="1" applyFill="1" applyBorder="1" applyAlignment="1">
      <alignment horizontal="center" vertical="center"/>
    </xf>
    <xf numFmtId="169" fontId="44" fillId="18" borderId="14" xfId="42" applyFont="1" applyFill="1" applyBorder="1" applyAlignment="1">
      <alignment horizontal="center" vertical="center"/>
    </xf>
    <xf numFmtId="169" fontId="44" fillId="18" borderId="10" xfId="42" applyFont="1" applyFill="1" applyBorder="1" applyAlignment="1">
      <alignment horizontal="center" vertical="center"/>
    </xf>
    <xf numFmtId="169" fontId="54" fillId="18" borderId="14" xfId="42" applyFont="1" applyFill="1" applyBorder="1" applyAlignment="1">
      <alignment horizontal="center" vertical="center"/>
    </xf>
    <xf numFmtId="169" fontId="54" fillId="18" borderId="10" xfId="42" applyFont="1" applyFill="1" applyBorder="1" applyAlignment="1">
      <alignment horizontal="center" vertical="center"/>
    </xf>
    <xf numFmtId="169" fontId="54" fillId="18" borderId="14" xfId="42" applyFont="1" applyFill="1" applyBorder="1" applyAlignment="1" applyProtection="1">
      <alignment horizontal="center" vertical="center"/>
    </xf>
    <xf numFmtId="169" fontId="54" fillId="18" borderId="10" xfId="42" applyFont="1" applyFill="1" applyBorder="1" applyAlignment="1" applyProtection="1">
      <alignment horizontal="center" vertical="center"/>
    </xf>
    <xf numFmtId="169" fontId="54" fillId="18" borderId="13" xfId="42" applyFont="1" applyFill="1" applyBorder="1" applyAlignment="1">
      <alignment horizontal="center" vertical="center"/>
    </xf>
    <xf numFmtId="169" fontId="54" fillId="18" borderId="14" xfId="42" quotePrefix="1" applyFont="1" applyFill="1" applyBorder="1" applyAlignment="1" applyProtection="1">
      <alignment horizontal="center" vertical="center"/>
    </xf>
    <xf numFmtId="169" fontId="54" fillId="18" borderId="10" xfId="42" quotePrefix="1" applyFont="1" applyFill="1" applyBorder="1" applyAlignment="1" applyProtection="1">
      <alignment horizontal="center" vertical="center"/>
    </xf>
    <xf numFmtId="169" fontId="54" fillId="0" borderId="0" xfId="42" quotePrefix="1" applyFont="1" applyAlignment="1" applyProtection="1">
      <alignment horizontal="center" vertical="center"/>
    </xf>
    <xf numFmtId="169" fontId="54" fillId="0" borderId="12" xfId="42" quotePrefix="1" applyFont="1" applyBorder="1" applyAlignment="1" applyProtection="1">
      <alignment horizontal="center" vertical="center"/>
    </xf>
    <xf numFmtId="169" fontId="54" fillId="0" borderId="0" xfId="42" applyFont="1" applyFill="1" applyBorder="1" applyAlignment="1" applyProtection="1">
      <alignment horizontal="center" vertical="center"/>
    </xf>
    <xf numFmtId="169" fontId="43" fillId="0" borderId="12" xfId="42" quotePrefix="1" applyFont="1" applyBorder="1" applyAlignment="1" applyProtection="1">
      <alignment horizontal="center" vertical="center"/>
    </xf>
    <xf numFmtId="168" fontId="54" fillId="18" borderId="14" xfId="0" applyFont="1" applyFill="1" applyBorder="1" applyAlignment="1" applyProtection="1">
      <alignment horizontal="center" vertical="center"/>
    </xf>
    <xf numFmtId="168" fontId="54" fillId="18" borderId="0" xfId="0" applyFont="1" applyFill="1" applyBorder="1" applyAlignment="1" applyProtection="1">
      <alignment horizontal="center" vertical="center"/>
    </xf>
    <xf numFmtId="168" fontId="54" fillId="18" borderId="10" xfId="0" applyFont="1" applyFill="1" applyBorder="1" applyAlignment="1" applyProtection="1">
      <alignment horizontal="center" vertical="center"/>
    </xf>
    <xf numFmtId="168" fontId="54" fillId="18" borderId="10" xfId="0" applyFont="1" applyFill="1" applyBorder="1" applyAlignment="1">
      <alignment horizontal="center" vertical="center"/>
    </xf>
    <xf numFmtId="168" fontId="54" fillId="18" borderId="13" xfId="0" quotePrefix="1" applyFont="1" applyFill="1" applyBorder="1" applyAlignment="1" applyProtection="1">
      <alignment horizontal="center" vertical="center"/>
    </xf>
    <xf numFmtId="168" fontId="54" fillId="18" borderId="13" xfId="0" applyFont="1" applyFill="1" applyBorder="1" applyAlignment="1">
      <alignment horizontal="center" vertical="center"/>
    </xf>
    <xf numFmtId="169" fontId="29" fillId="0" borderId="12" xfId="41" applyFont="1" applyFill="1" applyBorder="1" applyAlignment="1" applyProtection="1">
      <alignment horizontal="center" vertical="center"/>
    </xf>
    <xf numFmtId="169" fontId="31" fillId="18" borderId="10" xfId="41" quotePrefix="1" applyFont="1" applyFill="1" applyBorder="1" applyAlignment="1">
      <alignment horizontal="center" vertical="center"/>
    </xf>
    <xf numFmtId="169" fontId="31" fillId="18" borderId="13" xfId="41" applyFont="1" applyFill="1" applyBorder="1" applyAlignment="1">
      <alignment horizontal="center" vertical="center"/>
    </xf>
    <xf numFmtId="169" fontId="31" fillId="18" borderId="14" xfId="41" applyFont="1" applyFill="1" applyBorder="1" applyAlignment="1">
      <alignment horizontal="center" vertical="center"/>
    </xf>
    <xf numFmtId="169" fontId="31" fillId="18" borderId="10" xfId="41" applyFont="1" applyFill="1" applyBorder="1" applyAlignment="1">
      <alignment horizontal="center" vertical="center"/>
    </xf>
    <xf numFmtId="0" fontId="31" fillId="18" borderId="22" xfId="40" applyFont="1" applyFill="1" applyBorder="1" applyAlignment="1">
      <alignment horizontal="center" vertical="center"/>
    </xf>
    <xf numFmtId="0" fontId="31" fillId="18" borderId="10" xfId="40" applyFont="1" applyFill="1" applyBorder="1" applyAlignment="1">
      <alignment horizontal="center" vertical="center"/>
    </xf>
    <xf numFmtId="0" fontId="29" fillId="0" borderId="0" xfId="40" applyFont="1" applyFill="1" applyAlignment="1">
      <alignment horizontal="center" vertical="center"/>
    </xf>
    <xf numFmtId="0" fontId="31" fillId="18" borderId="13" xfId="40" applyFont="1" applyFill="1" applyBorder="1" applyAlignment="1">
      <alignment horizontal="center" vertical="center"/>
    </xf>
    <xf numFmtId="37" fontId="29" fillId="0" borderId="0" xfId="44" applyFont="1" applyFill="1" applyBorder="1" applyAlignment="1">
      <alignment horizontal="center" vertical="center"/>
    </xf>
    <xf numFmtId="0" fontId="31" fillId="0" borderId="0" xfId="40" applyFont="1" applyFill="1" applyAlignment="1">
      <alignment horizontal="center" vertical="center"/>
    </xf>
    <xf numFmtId="0" fontId="31" fillId="18" borderId="10" xfId="45" applyFont="1" applyFill="1" applyBorder="1" applyAlignment="1">
      <alignment horizontal="center" vertical="center"/>
    </xf>
    <xf numFmtId="169" fontId="44" fillId="19" borderId="11" xfId="45" applyNumberFormat="1" applyFont="1" applyFill="1" applyBorder="1" applyAlignment="1" applyProtection="1">
      <alignment horizontal="center" vertical="center"/>
    </xf>
    <xf numFmtId="0" fontId="44" fillId="18" borderId="10" xfId="45" applyFont="1" applyFill="1" applyBorder="1" applyAlignment="1">
      <alignment horizontal="center" vertical="center"/>
    </xf>
  </cellXfs>
  <cellStyles count="59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Euro" xfId="30"/>
    <cellStyle name="Incorrecto" xfId="31" builtinId="27" customBuiltin="1"/>
    <cellStyle name="Millares" xfId="32" builtinId="3"/>
    <cellStyle name="Millares [0]" xfId="33" builtinId="6"/>
    <cellStyle name="Millares 2" xfId="34"/>
    <cellStyle name="Millares 3" xfId="35"/>
    <cellStyle name="Millares_Cuadro N° 1,1-a,1-b" xfId="36"/>
    <cellStyle name="Neutral" xfId="37" builtinId="28" customBuiltin="1"/>
    <cellStyle name="Normal" xfId="0" builtinId="0"/>
    <cellStyle name="Normal 2" xfId="38"/>
    <cellStyle name="Normal 3" xfId="39"/>
    <cellStyle name="Normal 4" xfId="40"/>
    <cellStyle name="Normal 5" xfId="41"/>
    <cellStyle name="Normal 6" xfId="42"/>
    <cellStyle name="Normal 7" xfId="43"/>
    <cellStyle name="Normal 8" xfId="44"/>
    <cellStyle name="Normal 9" xfId="45"/>
    <cellStyle name="Normal_C-002_a" xfId="46"/>
    <cellStyle name="Normal_C-30" xfId="47"/>
    <cellStyle name="Normal_Hoja1" xfId="48"/>
    <cellStyle name="Notas" xfId="49" builtinId="10" customBuiltin="1"/>
    <cellStyle name="Porcentaje 2" xfId="50"/>
    <cellStyle name="Salida" xfId="51" builtinId="21" customBuiltin="1"/>
    <cellStyle name="Texto de advertencia" xfId="52" builtinId="11" customBuiltin="1"/>
    <cellStyle name="Texto explicativo" xfId="53" builtinId="53" customBuiltin="1"/>
    <cellStyle name="Título" xfId="54" builtinId="15" customBuiltin="1"/>
    <cellStyle name="Título 1" xfId="55"/>
    <cellStyle name="Título 2" xfId="56" builtinId="17" customBuiltin="1"/>
    <cellStyle name="Título 3" xfId="57" builtinId="18" customBuiltin="1"/>
    <cellStyle name="Total" xfId="58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0000"/>
      <rgbColor rgb="008A695C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DDCE"/>
      <color rgb="FFC9BAB2"/>
      <color rgb="FFCDE6D6"/>
      <color rgb="FFD3EDDC"/>
      <color rgb="FFDBF7E3"/>
      <color rgb="FFC2DFBC"/>
      <color rgb="FFDED4D0"/>
      <color rgb="FFE9E1E0"/>
      <color rgb="FF945200"/>
      <color rgb="FFFF9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externalLink" Target="externalLinks/externalLink3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externalLink" Target="externalLinks/externalLink4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externalLink" Target="externalLinks/externalLink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externalLink" Target="externalLinks/externalLink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B67-C54C-AADD-AD7335DCC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6813904"/>
        <c:axId val="336817168"/>
      </c:lineChart>
      <c:catAx>
        <c:axId val="33681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3368171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36817168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33681390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718-BE45-8315-4477CA4AE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6818800"/>
        <c:axId val="336826416"/>
      </c:lineChart>
      <c:catAx>
        <c:axId val="336818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3368264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36826416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3368188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BB0-664A-B728-756736B43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6812816"/>
        <c:axId val="336819344"/>
      </c:lineChart>
      <c:catAx>
        <c:axId val="33681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3368193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36819344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33681281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BE8-8249-9A14-8F1B510C5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6822064"/>
        <c:axId val="336615456"/>
      </c:lineChart>
      <c:catAx>
        <c:axId val="33682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3366154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36615456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3368220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162-0646-982A-568A37A2E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6616000"/>
        <c:axId val="472158960"/>
      </c:lineChart>
      <c:catAx>
        <c:axId val="336616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4721589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72158960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3366160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BE3-194E-BCF9-6ECBF4AAC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152432"/>
        <c:axId val="472161136"/>
      </c:lineChart>
      <c:catAx>
        <c:axId val="472152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4721611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72161136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4721524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EC1-764B-9A3A-494B31375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152976"/>
        <c:axId val="472146448"/>
      </c:lineChart>
      <c:catAx>
        <c:axId val="472152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4721464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72146448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47215297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paperSize="9" orientation="landscape" horizontalDpi="-4" verticalDpi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ACC-DB4B-BC81-FE83F9BD0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158416"/>
        <c:axId val="472157328"/>
      </c:lineChart>
      <c:catAx>
        <c:axId val="472158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4721573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72157328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47215841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paperSize="9" orientation="landscape" horizontalDpi="-4" verticalDpi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B46-E54C-AB1C-9B0619C27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155696"/>
        <c:axId val="472146992"/>
      </c:lineChart>
      <c:catAx>
        <c:axId val="472155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4721469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72146992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47215569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paperSize="9" orientation="landscape" horizontalDpi="-4" verticalDpi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'[3]ALP 02-01'!$T$118:$AE$118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cat>
          <c:val>
            <c:numRef>
              <c:f>'[3]ALP 02-01'!$T$120:$AE$120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C1A-F340-B55C-5C3642FF7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149168"/>
        <c:axId val="472150800"/>
      </c:lineChart>
      <c:catAx>
        <c:axId val="472149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47215080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472150800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47214916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paperSize="9" orientation="landscape" horizontalDpi="-4" verticalDpi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'[3]ALP 02-01'!$T$118:$AE$118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cat>
          <c:val>
            <c:numRef>
              <c:f>'[3]ALP 02-01'!$T$120:$AE$120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77E-0F43-8883-8535F678B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149712"/>
        <c:axId val="472151344"/>
      </c:lineChart>
      <c:catAx>
        <c:axId val="472149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472151344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472151344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47214971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paperSize="9" orientation="landscape" horizontalDpi="-4" verticalDpi="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'[3]ALP 02-01'!$T$118:$AE$118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cat>
          <c:val>
            <c:numRef>
              <c:f>'[3]ALP 02-01'!$T$120:$AE$120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947-794D-88EB-4212FA330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155152"/>
        <c:axId val="472156240"/>
      </c:lineChart>
      <c:catAx>
        <c:axId val="472155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47215624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472156240"/>
        <c:scaling>
          <c:orientation val="minMax"/>
        </c:scaling>
        <c:delete val="0"/>
        <c:axPos val="l"/>
        <c:majorGridlines>
          <c:spPr>
            <a:ln w="12700">
              <a:solidFill>
                <a:srgbClr val="FF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47215515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CCFFCC" mc:Ignorable="a14" a14:legacySpreadsheetColorIndex="42"/>
        </a:gs>
        <a:gs pos="100000">
          <a:srgbClr xmlns:mc="http://schemas.openxmlformats.org/markup-compatibility/2006" xmlns:a14="http://schemas.microsoft.com/office/drawing/2010/main" val="5E765E" mc:Ignorable="a14" a14:legacySpreadsheetColorIndex="42">
            <a:gamma/>
            <a:shade val="46275"/>
            <a:invGamma/>
          </a:srgbClr>
        </a:gs>
      </a:gsLst>
      <a:lin ang="18900000" scaled="1"/>
    </a:gradFill>
    <a:ln w="3175">
      <a:solidFill>
        <a:srgbClr val="000000"/>
      </a:solidFill>
      <a:prstDash val="solid"/>
    </a:ln>
  </c:spPr>
  <c:txPr>
    <a:bodyPr/>
    <a:lstStyle/>
    <a:p>
      <a:pPr>
        <a:defRPr sz="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paperSize="9" orientation="landscape" horizontalDpi="-4" verticalDpi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37</xdr:row>
      <xdr:rowOff>0</xdr:rowOff>
    </xdr:from>
    <xdr:to>
      <xdr:col>15</xdr:col>
      <xdr:colOff>0</xdr:colOff>
      <xdr:row>37</xdr:row>
      <xdr:rowOff>0</xdr:rowOff>
    </xdr:to>
    <xdr:graphicFrame macro="">
      <xdr:nvGraphicFramePr>
        <xdr:cNvPr id="6422109" name="Gráfico 1">
          <a:extLst>
            <a:ext uri="{FF2B5EF4-FFF2-40B4-BE49-F238E27FC236}">
              <a16:creationId xmlns="" xmlns:a16="http://schemas.microsoft.com/office/drawing/2014/main" id="{CC3C6AD9-6D25-FA45-922E-29711D1376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37</xdr:row>
      <xdr:rowOff>0</xdr:rowOff>
    </xdr:from>
    <xdr:to>
      <xdr:col>15</xdr:col>
      <xdr:colOff>0</xdr:colOff>
      <xdr:row>37</xdr:row>
      <xdr:rowOff>0</xdr:rowOff>
    </xdr:to>
    <xdr:graphicFrame macro="">
      <xdr:nvGraphicFramePr>
        <xdr:cNvPr id="6422110" name="Gráfico 2">
          <a:extLst>
            <a:ext uri="{FF2B5EF4-FFF2-40B4-BE49-F238E27FC236}">
              <a16:creationId xmlns="" xmlns:a16="http://schemas.microsoft.com/office/drawing/2014/main" id="{DF9E610A-5AEF-0342-A718-7703E311F6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37</xdr:row>
      <xdr:rowOff>0</xdr:rowOff>
    </xdr:from>
    <xdr:to>
      <xdr:col>19</xdr:col>
      <xdr:colOff>0</xdr:colOff>
      <xdr:row>37</xdr:row>
      <xdr:rowOff>0</xdr:rowOff>
    </xdr:to>
    <xdr:graphicFrame macro="">
      <xdr:nvGraphicFramePr>
        <xdr:cNvPr id="6425181" name="Gráfico 1">
          <a:extLst>
            <a:ext uri="{FF2B5EF4-FFF2-40B4-BE49-F238E27FC236}">
              <a16:creationId xmlns="" xmlns:a16="http://schemas.microsoft.com/office/drawing/2014/main" id="{471F76FA-170A-1449-822B-AB02DFE245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37</xdr:row>
      <xdr:rowOff>0</xdr:rowOff>
    </xdr:from>
    <xdr:to>
      <xdr:col>19</xdr:col>
      <xdr:colOff>0</xdr:colOff>
      <xdr:row>37</xdr:row>
      <xdr:rowOff>0</xdr:rowOff>
    </xdr:to>
    <xdr:graphicFrame macro="">
      <xdr:nvGraphicFramePr>
        <xdr:cNvPr id="6425182" name="Gráfico 2">
          <a:extLst>
            <a:ext uri="{FF2B5EF4-FFF2-40B4-BE49-F238E27FC236}">
              <a16:creationId xmlns="" xmlns:a16="http://schemas.microsoft.com/office/drawing/2014/main" id="{9DFC6B18-CC73-D34D-A48E-C2A297E2C2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0</xdr:colOff>
      <xdr:row>37</xdr:row>
      <xdr:rowOff>0</xdr:rowOff>
    </xdr:from>
    <xdr:to>
      <xdr:col>32</xdr:col>
      <xdr:colOff>0</xdr:colOff>
      <xdr:row>37</xdr:row>
      <xdr:rowOff>0</xdr:rowOff>
    </xdr:to>
    <xdr:graphicFrame macro="">
      <xdr:nvGraphicFramePr>
        <xdr:cNvPr id="6428253" name="Gráfico 1">
          <a:extLst>
            <a:ext uri="{FF2B5EF4-FFF2-40B4-BE49-F238E27FC236}">
              <a16:creationId xmlns="" xmlns:a16="http://schemas.microsoft.com/office/drawing/2014/main" id="{742AE11D-5163-0F41-AF21-5646280A88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0</xdr:colOff>
      <xdr:row>37</xdr:row>
      <xdr:rowOff>0</xdr:rowOff>
    </xdr:from>
    <xdr:to>
      <xdr:col>32</xdr:col>
      <xdr:colOff>0</xdr:colOff>
      <xdr:row>37</xdr:row>
      <xdr:rowOff>0</xdr:rowOff>
    </xdr:to>
    <xdr:graphicFrame macro="">
      <xdr:nvGraphicFramePr>
        <xdr:cNvPr id="6428254" name="Gráfico 2">
          <a:extLst>
            <a:ext uri="{FF2B5EF4-FFF2-40B4-BE49-F238E27FC236}">
              <a16:creationId xmlns="" xmlns:a16="http://schemas.microsoft.com/office/drawing/2014/main" id="{7E4DB0BB-E1D0-6347-9E7A-2FBB3A8DD3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0</xdr:rowOff>
    </xdr:to>
    <xdr:graphicFrame macro="">
      <xdr:nvGraphicFramePr>
        <xdr:cNvPr id="13102" name="Gráfico 1">
          <a:extLst>
            <a:ext uri="{FF2B5EF4-FFF2-40B4-BE49-F238E27FC236}">
              <a16:creationId xmlns="" xmlns:a16="http://schemas.microsoft.com/office/drawing/2014/main" id="{498CE5B0-EC76-1A43-A0AD-F529E05078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graphicFrame macro="">
      <xdr:nvGraphicFramePr>
        <xdr:cNvPr id="14126" name="Gráfico 1">
          <a:extLst>
            <a:ext uri="{FF2B5EF4-FFF2-40B4-BE49-F238E27FC236}">
              <a16:creationId xmlns="" xmlns:a16="http://schemas.microsoft.com/office/drawing/2014/main" id="{32FABAAF-BF8C-284A-8507-5010605A73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37</xdr:row>
      <xdr:rowOff>0</xdr:rowOff>
    </xdr:from>
    <xdr:to>
      <xdr:col>15</xdr:col>
      <xdr:colOff>0</xdr:colOff>
      <xdr:row>37</xdr:row>
      <xdr:rowOff>0</xdr:rowOff>
    </xdr:to>
    <xdr:graphicFrame macro="">
      <xdr:nvGraphicFramePr>
        <xdr:cNvPr id="15150" name="Gráfico 1">
          <a:extLst>
            <a:ext uri="{FF2B5EF4-FFF2-40B4-BE49-F238E27FC236}">
              <a16:creationId xmlns="" xmlns:a16="http://schemas.microsoft.com/office/drawing/2014/main" id="{5CAF96AC-9A03-3C48-BEA1-EE721B969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7</xdr:row>
      <xdr:rowOff>0</xdr:rowOff>
    </xdr:from>
    <xdr:to>
      <xdr:col>15</xdr:col>
      <xdr:colOff>0</xdr:colOff>
      <xdr:row>7</xdr:row>
      <xdr:rowOff>0</xdr:rowOff>
    </xdr:to>
    <xdr:graphicFrame macro="">
      <xdr:nvGraphicFramePr>
        <xdr:cNvPr id="25389" name="Gráfico 1">
          <a:extLst>
            <a:ext uri="{FF2B5EF4-FFF2-40B4-BE49-F238E27FC236}">
              <a16:creationId xmlns="" xmlns:a16="http://schemas.microsoft.com/office/drawing/2014/main" id="{E99173EF-56CB-5246-91DE-ADD26A996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7</xdr:row>
      <xdr:rowOff>0</xdr:rowOff>
    </xdr:from>
    <xdr:to>
      <xdr:col>15</xdr:col>
      <xdr:colOff>0</xdr:colOff>
      <xdr:row>7</xdr:row>
      <xdr:rowOff>0</xdr:rowOff>
    </xdr:to>
    <xdr:graphicFrame macro="">
      <xdr:nvGraphicFramePr>
        <xdr:cNvPr id="26413" name="Gráfico 1">
          <a:extLst>
            <a:ext uri="{FF2B5EF4-FFF2-40B4-BE49-F238E27FC236}">
              <a16:creationId xmlns="" xmlns:a16="http://schemas.microsoft.com/office/drawing/2014/main" id="{88AE0823-A211-CD4F-83E9-87915A18D1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7</xdr:row>
      <xdr:rowOff>0</xdr:rowOff>
    </xdr:from>
    <xdr:to>
      <xdr:col>15</xdr:col>
      <xdr:colOff>0</xdr:colOff>
      <xdr:row>7</xdr:row>
      <xdr:rowOff>0</xdr:rowOff>
    </xdr:to>
    <xdr:graphicFrame macro="">
      <xdr:nvGraphicFramePr>
        <xdr:cNvPr id="27437" name="Gráfico 1">
          <a:extLst>
            <a:ext uri="{FF2B5EF4-FFF2-40B4-BE49-F238E27FC236}">
              <a16:creationId xmlns="" xmlns:a16="http://schemas.microsoft.com/office/drawing/2014/main" id="{138F7FFC-D2F1-A342-A132-BF1ECC5419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:\mis%20documentos\PECUARIO2000\COLO12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i%20Unidad/CLEON/Prod-5/Producci&#243;n-Pec(Base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LEON\Prod-4\WINDOWS\Profiles\randrade\Escritorio\C-ALPACA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LEON\Avicola\Base\Indicadores(c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YPPOLLO"/>
      <sheetName val="PROD-POLLO"/>
      <sheetName val="PROD-POLLO%"/>
      <sheetName val="RES-PROD-POLL"/>
      <sheetName val="CDPTOPOLLO"/>
      <sheetName val="CYPPADRES"/>
      <sheetName val="PPADPON"/>
      <sheetName val="res-padpon"/>
      <sheetName val="CDPTOPADRE"/>
      <sheetName val="CYPPONED"/>
      <sheetName val="CDPTOPONE"/>
      <sheetName val="CYPPAPOS"/>
      <sheetName val="CDPTOPAPOST"/>
      <sheetName val="movpoll"/>
      <sheetName val="COL.RES"/>
      <sheetName val="cuad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E 04-99"/>
      <sheetName val="OVI 04-99"/>
      <sheetName val="POR 04-99"/>
      <sheetName val="VAC 04-99"/>
      <sheetName val="CAP 04-99"/>
      <sheetName val="ALP 04-99"/>
      <sheetName val="LLA 04-99"/>
      <sheetName val="HUE 04-99"/>
      <sheetName val="VAC-LE 04-01"/>
      <sheetName val="F AL 04-99"/>
      <sheetName val="F LL 04-99)"/>
      <sheetName val="L OV 04-99)"/>
      <sheetName val="Hoja1"/>
      <sheetName val="Resumen"/>
    </sheetNames>
    <sheetDataSet>
      <sheetData sheetId="0"/>
      <sheetData sheetId="1">
        <row r="1376">
          <cell r="E1376">
            <v>180</v>
          </cell>
          <cell r="F1376">
            <v>220</v>
          </cell>
          <cell r="G1376">
            <v>258</v>
          </cell>
          <cell r="H1376">
            <v>239</v>
          </cell>
          <cell r="I1376">
            <v>203</v>
          </cell>
          <cell r="J1376">
            <v>201</v>
          </cell>
          <cell r="K1376">
            <v>194</v>
          </cell>
          <cell r="L1376">
            <v>230</v>
          </cell>
          <cell r="M1376">
            <v>215</v>
          </cell>
          <cell r="N1376">
            <v>221</v>
          </cell>
          <cell r="O1376">
            <v>225</v>
          </cell>
          <cell r="P1376">
            <v>199</v>
          </cell>
        </row>
        <row r="1377">
          <cell r="E1377">
            <v>2.1890000000000001</v>
          </cell>
          <cell r="F1377">
            <v>2.3199999999999998</v>
          </cell>
          <cell r="G1377">
            <v>2.4540000000000002</v>
          </cell>
          <cell r="H1377">
            <v>2.468</v>
          </cell>
          <cell r="I1377">
            <v>2.277568</v>
          </cell>
          <cell r="J1377">
            <v>2.4321000000000002</v>
          </cell>
          <cell r="K1377">
            <v>2.4228000000000001</v>
          </cell>
          <cell r="L1377">
            <v>2.9780000000000002</v>
          </cell>
          <cell r="M1377">
            <v>2.91</v>
          </cell>
          <cell r="N1377">
            <v>2.3479999999999999</v>
          </cell>
          <cell r="O1377">
            <v>2.3123</v>
          </cell>
          <cell r="P1377">
            <v>2.68</v>
          </cell>
        </row>
        <row r="1379">
          <cell r="E1379">
            <v>8579.3807854072002</v>
          </cell>
          <cell r="F1379">
            <v>8720</v>
          </cell>
          <cell r="G1379">
            <v>9359</v>
          </cell>
          <cell r="H1379">
            <v>9717</v>
          </cell>
          <cell r="I1379">
            <v>10079</v>
          </cell>
          <cell r="J1379">
            <v>12150</v>
          </cell>
          <cell r="K1379">
            <v>11799</v>
          </cell>
          <cell r="L1379">
            <v>10439</v>
          </cell>
          <cell r="M1379">
            <v>9826</v>
          </cell>
          <cell r="N1379">
            <v>8480</v>
          </cell>
          <cell r="O1379">
            <v>7839</v>
          </cell>
          <cell r="P1379">
            <v>8559</v>
          </cell>
        </row>
        <row r="1380">
          <cell r="E1380">
            <v>125.587615708144</v>
          </cell>
          <cell r="F1380">
            <v>121.9</v>
          </cell>
          <cell r="G1380">
            <v>131.21360000000001</v>
          </cell>
          <cell r="H1380">
            <v>134.947</v>
          </cell>
          <cell r="I1380">
            <v>129.42643112370601</v>
          </cell>
          <cell r="J1380">
            <v>178.54664650269439</v>
          </cell>
          <cell r="K1380">
            <v>160.70513884977299</v>
          </cell>
          <cell r="L1380">
            <v>145.62100000000001</v>
          </cell>
          <cell r="M1380">
            <v>137.74426598404742</v>
          </cell>
          <cell r="N1380">
            <v>113.69199999999999</v>
          </cell>
          <cell r="O1380">
            <v>109.432</v>
          </cell>
          <cell r="P1380">
            <v>126.999</v>
          </cell>
        </row>
        <row r="1382">
          <cell r="E1382">
            <v>2397</v>
          </cell>
          <cell r="F1382">
            <v>2740</v>
          </cell>
          <cell r="G1382">
            <v>2642.12</v>
          </cell>
          <cell r="H1382">
            <v>2428</v>
          </cell>
          <cell r="I1382">
            <v>2303</v>
          </cell>
          <cell r="J1382">
            <v>2312.1999999999998</v>
          </cell>
          <cell r="K1382">
            <v>2388</v>
          </cell>
          <cell r="L1382">
            <v>2310.4</v>
          </cell>
          <cell r="M1382">
            <v>2380.4</v>
          </cell>
          <cell r="N1382">
            <v>2610.1999999999998</v>
          </cell>
          <cell r="O1382">
            <v>2625.2</v>
          </cell>
          <cell r="P1382">
            <v>2741</v>
          </cell>
        </row>
        <row r="1383">
          <cell r="E1383">
            <v>40.052300000000002</v>
          </cell>
          <cell r="F1383">
            <v>44.2</v>
          </cell>
          <cell r="G1383">
            <v>44.124200000000002</v>
          </cell>
          <cell r="H1383">
            <v>38.5358928188639</v>
          </cell>
          <cell r="I1383">
            <v>38.021030009680501</v>
          </cell>
          <cell r="J1383">
            <v>38.409999999999997</v>
          </cell>
          <cell r="K1383">
            <v>35.055999999999997</v>
          </cell>
          <cell r="L1383">
            <v>34.5</v>
          </cell>
          <cell r="M1383">
            <v>35.124000000000002</v>
          </cell>
          <cell r="N1383">
            <v>41.564999999999998</v>
          </cell>
          <cell r="O1383">
            <v>41.356000000000002</v>
          </cell>
          <cell r="P1383">
            <v>45.2988</v>
          </cell>
        </row>
        <row r="1385">
          <cell r="E1385">
            <v>15006</v>
          </cell>
          <cell r="F1385">
            <v>15586</v>
          </cell>
          <cell r="G1385">
            <v>15407</v>
          </cell>
          <cell r="H1385">
            <v>16295</v>
          </cell>
          <cell r="I1385">
            <v>16485</v>
          </cell>
          <cell r="J1385">
            <v>16874</v>
          </cell>
          <cell r="K1385">
            <v>16499</v>
          </cell>
          <cell r="L1385">
            <v>16329</v>
          </cell>
          <cell r="M1385">
            <v>15986</v>
          </cell>
          <cell r="N1385">
            <v>15936</v>
          </cell>
          <cell r="O1385">
            <v>15772</v>
          </cell>
          <cell r="P1385">
            <v>15872</v>
          </cell>
        </row>
        <row r="1386">
          <cell r="E1386">
            <v>200.63227199999997</v>
          </cell>
          <cell r="F1386">
            <v>207.20346400000005</v>
          </cell>
          <cell r="G1386">
            <v>205.01868399999995</v>
          </cell>
          <cell r="H1386">
            <v>214.52988400000004</v>
          </cell>
          <cell r="I1386">
            <v>220.28947200000005</v>
          </cell>
          <cell r="J1386">
            <v>226.93827199999998</v>
          </cell>
          <cell r="K1386">
            <v>215.38169199999999</v>
          </cell>
          <cell r="L1386">
            <v>213.47451599999999</v>
          </cell>
          <cell r="M1386">
            <v>209.82943200000005</v>
          </cell>
          <cell r="N1386">
            <v>211.98019599999998</v>
          </cell>
          <cell r="O1386">
            <v>205.073092</v>
          </cell>
          <cell r="P1386">
            <v>215.17438400000003</v>
          </cell>
        </row>
        <row r="1388">
          <cell r="E1388">
            <v>7829</v>
          </cell>
          <cell r="F1388">
            <v>8320</v>
          </cell>
          <cell r="G1388">
            <v>6336</v>
          </cell>
          <cell r="H1388">
            <v>4706</v>
          </cell>
          <cell r="I1388">
            <v>5145</v>
          </cell>
          <cell r="J1388">
            <v>6312</v>
          </cell>
          <cell r="K1388">
            <v>6370</v>
          </cell>
          <cell r="L1388">
            <v>6830</v>
          </cell>
          <cell r="M1388">
            <v>6560</v>
          </cell>
          <cell r="N1388">
            <v>6875</v>
          </cell>
          <cell r="O1388">
            <v>7008</v>
          </cell>
          <cell r="P1388">
            <v>7428</v>
          </cell>
        </row>
        <row r="1389">
          <cell r="E1389">
            <v>88.733832000000007</v>
          </cell>
          <cell r="F1389">
            <v>96.634419999999992</v>
          </cell>
          <cell r="G1389">
            <v>70.880932000000001</v>
          </cell>
          <cell r="H1389">
            <v>49.79975000000001</v>
          </cell>
          <cell r="I1389">
            <v>54.279752000000016</v>
          </cell>
          <cell r="J1389">
            <v>67.546292000000022</v>
          </cell>
          <cell r="K1389">
            <v>68.929916000000006</v>
          </cell>
          <cell r="L1389">
            <v>77.404260000000008</v>
          </cell>
          <cell r="M1389">
            <v>76.604475199999996</v>
          </cell>
          <cell r="N1389">
            <v>81.182972000000007</v>
          </cell>
          <cell r="O1389">
            <v>85.921358000000026</v>
          </cell>
          <cell r="P1389">
            <v>89.597373200000007</v>
          </cell>
        </row>
        <row r="1391">
          <cell r="E1391">
            <v>5395</v>
          </cell>
          <cell r="F1391">
            <v>5971</v>
          </cell>
          <cell r="G1391">
            <v>4920</v>
          </cell>
          <cell r="H1391">
            <v>3796</v>
          </cell>
          <cell r="I1391">
            <v>3881</v>
          </cell>
          <cell r="J1391">
            <v>4150</v>
          </cell>
          <cell r="K1391">
            <v>4497</v>
          </cell>
          <cell r="L1391">
            <v>4437</v>
          </cell>
          <cell r="M1391">
            <v>4175</v>
          </cell>
          <cell r="N1391">
            <v>4521</v>
          </cell>
          <cell r="O1391">
            <v>4649</v>
          </cell>
          <cell r="P1391">
            <v>5002</v>
          </cell>
        </row>
        <row r="1392">
          <cell r="E1392">
            <v>60.784000000000006</v>
          </cell>
          <cell r="F1392">
            <v>69.072199999999995</v>
          </cell>
          <cell r="G1392">
            <v>54.230700000000006</v>
          </cell>
          <cell r="H1392">
            <v>38.995810000000006</v>
          </cell>
          <cell r="I1392">
            <v>38.086100000000009</v>
          </cell>
          <cell r="J1392">
            <v>41.714340000000014</v>
          </cell>
          <cell r="K1392">
            <v>45.282600000000002</v>
          </cell>
          <cell r="L1392">
            <v>46.730220000000003</v>
          </cell>
          <cell r="M1392">
            <v>45.397729999999996</v>
          </cell>
          <cell r="N1392">
            <v>49.655268</v>
          </cell>
          <cell r="O1392">
            <v>50.119012000000019</v>
          </cell>
          <cell r="P1392">
            <v>56.353872000000003</v>
          </cell>
        </row>
        <row r="1394">
          <cell r="E1394">
            <v>2119</v>
          </cell>
          <cell r="F1394">
            <v>1973</v>
          </cell>
          <cell r="G1394">
            <v>1137</v>
          </cell>
          <cell r="H1394">
            <v>510</v>
          </cell>
          <cell r="I1394">
            <v>634</v>
          </cell>
          <cell r="J1394">
            <v>1554</v>
          </cell>
          <cell r="K1394">
            <v>1458</v>
          </cell>
          <cell r="L1394">
            <v>2021</v>
          </cell>
          <cell r="M1394">
            <v>2008</v>
          </cell>
          <cell r="N1394">
            <v>1987</v>
          </cell>
          <cell r="O1394">
            <v>2050</v>
          </cell>
          <cell r="P1394">
            <v>2117</v>
          </cell>
        </row>
        <row r="1395">
          <cell r="E1395">
            <v>24.828200000000002</v>
          </cell>
          <cell r="F1395">
            <v>23.855560000000001</v>
          </cell>
          <cell r="G1395">
            <v>13.924799999999999</v>
          </cell>
          <cell r="H1395">
            <v>6.758</v>
          </cell>
          <cell r="I1395">
            <v>9.9952000000000005</v>
          </cell>
          <cell r="J1395">
            <v>20.620400000000004</v>
          </cell>
          <cell r="K1395">
            <v>19.546000000000003</v>
          </cell>
          <cell r="L1395">
            <v>27.018400000000003</v>
          </cell>
          <cell r="M1395">
            <v>27.5</v>
          </cell>
          <cell r="N1395">
            <v>27.9224</v>
          </cell>
          <cell r="O1395">
            <v>32.774799999999999</v>
          </cell>
          <cell r="P1395">
            <v>30.204000000000004</v>
          </cell>
        </row>
        <row r="1397">
          <cell r="E1397">
            <v>315</v>
          </cell>
          <cell r="F1397">
            <v>376</v>
          </cell>
          <cell r="G1397">
            <v>279</v>
          </cell>
          <cell r="H1397">
            <v>400</v>
          </cell>
          <cell r="I1397">
            <v>630</v>
          </cell>
          <cell r="J1397">
            <v>608</v>
          </cell>
          <cell r="K1397">
            <v>415</v>
          </cell>
          <cell r="L1397">
            <v>372</v>
          </cell>
          <cell r="M1397">
            <v>377</v>
          </cell>
          <cell r="N1397">
            <v>367</v>
          </cell>
          <cell r="O1397">
            <v>309</v>
          </cell>
          <cell r="P1397">
            <v>309</v>
          </cell>
        </row>
        <row r="1398">
          <cell r="E1398">
            <v>3.121632</v>
          </cell>
          <cell r="F1398">
            <v>3.7066599999999994</v>
          </cell>
          <cell r="G1398">
            <v>2.7254319999999996</v>
          </cell>
          <cell r="H1398">
            <v>4.0459399999999999</v>
          </cell>
          <cell r="I1398">
            <v>6.1984519999999996</v>
          </cell>
          <cell r="J1398">
            <v>5.2115520000000002</v>
          </cell>
          <cell r="K1398">
            <v>4.1013159999999997</v>
          </cell>
          <cell r="L1398">
            <v>3.65564</v>
          </cell>
          <cell r="M1398">
            <v>3.7067451999999999</v>
          </cell>
          <cell r="N1398">
            <v>3.6053040000000003</v>
          </cell>
          <cell r="O1398">
            <v>3.0275460000000005</v>
          </cell>
          <cell r="P1398">
            <v>3.0395012000000001</v>
          </cell>
        </row>
        <row r="1400">
          <cell r="E1400">
            <v>292</v>
          </cell>
          <cell r="F1400">
            <v>262</v>
          </cell>
          <cell r="G1400">
            <v>200</v>
          </cell>
          <cell r="H1400">
            <v>165</v>
          </cell>
          <cell r="I1400">
            <v>184</v>
          </cell>
          <cell r="J1400">
            <v>217</v>
          </cell>
          <cell r="K1400">
            <v>244</v>
          </cell>
          <cell r="L1400">
            <v>217</v>
          </cell>
          <cell r="M1400">
            <v>234</v>
          </cell>
          <cell r="N1400">
            <v>252</v>
          </cell>
          <cell r="O1400">
            <v>261</v>
          </cell>
          <cell r="P1400">
            <v>420</v>
          </cell>
        </row>
        <row r="1401">
          <cell r="E1401">
            <v>4.7144000000000004</v>
          </cell>
          <cell r="F1401">
            <v>4.2016000000000018</v>
          </cell>
          <cell r="G1401">
            <v>3.1188000000000016</v>
          </cell>
          <cell r="H1401">
            <v>2.5812000000000022</v>
          </cell>
          <cell r="I1401">
            <v>2.8844000000000007</v>
          </cell>
          <cell r="J1401">
            <v>3.3876000000000013</v>
          </cell>
          <cell r="K1401">
            <v>3.8864000000000027</v>
          </cell>
          <cell r="L1401">
            <v>3.3964000000000021</v>
          </cell>
          <cell r="M1401">
            <v>3.6024000000000012</v>
          </cell>
          <cell r="N1401">
            <v>4.0208000000000013</v>
          </cell>
          <cell r="O1401">
            <v>4.2064000000000021</v>
          </cell>
          <cell r="P1401">
            <v>6.8508000000000013</v>
          </cell>
        </row>
        <row r="1403">
          <cell r="E1403">
            <v>11110</v>
          </cell>
          <cell r="F1403">
            <v>10807</v>
          </cell>
          <cell r="G1403">
            <v>11712</v>
          </cell>
          <cell r="H1403">
            <v>10438</v>
          </cell>
          <cell r="I1403">
            <v>9691</v>
          </cell>
          <cell r="J1403">
            <v>11034</v>
          </cell>
          <cell r="K1403">
            <v>11027</v>
          </cell>
          <cell r="L1403">
            <v>11111</v>
          </cell>
          <cell r="M1403">
            <v>11357</v>
          </cell>
          <cell r="N1403">
            <v>11367</v>
          </cell>
          <cell r="O1403">
            <v>11201</v>
          </cell>
          <cell r="P1403">
            <v>11228</v>
          </cell>
        </row>
        <row r="1404">
          <cell r="E1404">
            <v>114.91</v>
          </cell>
          <cell r="F1404">
            <v>111.61</v>
          </cell>
          <cell r="G1404">
            <v>127.00042999999999</v>
          </cell>
          <cell r="H1404">
            <v>115.08910738302518</v>
          </cell>
          <cell r="I1404">
            <v>100.20494000000001</v>
          </cell>
          <cell r="J1404">
            <v>115.11</v>
          </cell>
          <cell r="K1404">
            <v>10.405216032519499</v>
          </cell>
          <cell r="L1404">
            <v>117.51537267145</v>
          </cell>
          <cell r="M1404">
            <v>110.40987999999999</v>
          </cell>
          <cell r="N1404">
            <v>117.3740988</v>
          </cell>
          <cell r="O1404">
            <v>117.96214500000001</v>
          </cell>
          <cell r="P1404">
            <v>117.69949999999999</v>
          </cell>
        </row>
        <row r="1406">
          <cell r="E1406">
            <v>4772</v>
          </cell>
          <cell r="F1406">
            <v>4430</v>
          </cell>
          <cell r="G1406">
            <v>4314</v>
          </cell>
          <cell r="H1406">
            <v>4337</v>
          </cell>
          <cell r="I1406">
            <v>5023</v>
          </cell>
          <cell r="J1406">
            <v>6059</v>
          </cell>
          <cell r="K1406">
            <v>4732</v>
          </cell>
          <cell r="L1406">
            <v>4562</v>
          </cell>
          <cell r="M1406">
            <v>5148</v>
          </cell>
          <cell r="N1406">
            <v>5105</v>
          </cell>
          <cell r="O1406">
            <v>4224</v>
          </cell>
          <cell r="P1406">
            <v>4789</v>
          </cell>
        </row>
        <row r="1407">
          <cell r="E1407">
            <v>56.644000000000005</v>
          </cell>
          <cell r="F1407">
            <v>53.424240000000005</v>
          </cell>
          <cell r="G1407">
            <v>51.885916000000002</v>
          </cell>
          <cell r="H1407">
            <v>54.281200000000005</v>
          </cell>
          <cell r="I1407">
            <v>62.738939999999999</v>
          </cell>
          <cell r="J1407">
            <v>74.12393999999999</v>
          </cell>
          <cell r="K1407">
            <v>59.805840000000003</v>
          </cell>
          <cell r="L1407">
            <v>56.763840000000002</v>
          </cell>
          <cell r="M1407">
            <v>62.021959999999993</v>
          </cell>
          <cell r="N1407">
            <v>62.5944</v>
          </cell>
          <cell r="O1407">
            <v>51.919280000000001</v>
          </cell>
          <cell r="P1407">
            <v>59.067960000000006</v>
          </cell>
        </row>
        <row r="1409">
          <cell r="E1409">
            <v>782</v>
          </cell>
          <cell r="F1409">
            <v>705</v>
          </cell>
          <cell r="G1409">
            <v>707</v>
          </cell>
          <cell r="H1409">
            <v>728</v>
          </cell>
          <cell r="I1409">
            <v>932</v>
          </cell>
          <cell r="J1409">
            <v>849</v>
          </cell>
          <cell r="K1409">
            <v>990</v>
          </cell>
          <cell r="L1409">
            <v>1045</v>
          </cell>
          <cell r="M1409">
            <v>1048</v>
          </cell>
          <cell r="N1409">
            <v>1114</v>
          </cell>
          <cell r="O1409">
            <v>1127</v>
          </cell>
          <cell r="P1409">
            <v>958</v>
          </cell>
        </row>
        <row r="1410">
          <cell r="E1410">
            <v>7.7978994816279403</v>
          </cell>
          <cell r="F1410">
            <v>7.51</v>
          </cell>
          <cell r="G1410">
            <v>8.4523200000000003</v>
          </cell>
          <cell r="H1410">
            <v>9.3941239999999997</v>
          </cell>
          <cell r="I1410">
            <v>11.489031199999999</v>
          </cell>
          <cell r="J1410">
            <v>10.7751250078989</v>
          </cell>
          <cell r="K1410">
            <v>12.1805</v>
          </cell>
          <cell r="L1410">
            <v>12.4806273316497</v>
          </cell>
          <cell r="M1410">
            <v>13.410564000000001</v>
          </cell>
          <cell r="N1410">
            <v>13.865736</v>
          </cell>
          <cell r="O1410">
            <v>13.255596767040201</v>
          </cell>
          <cell r="P1410">
            <v>10.136709970305599</v>
          </cell>
        </row>
        <row r="1412">
          <cell r="E1412">
            <v>12725</v>
          </cell>
          <cell r="F1412">
            <v>12158</v>
          </cell>
          <cell r="G1412">
            <v>11846</v>
          </cell>
          <cell r="H1412">
            <v>12138</v>
          </cell>
          <cell r="I1412">
            <v>12802</v>
          </cell>
          <cell r="J1412">
            <v>13282</v>
          </cell>
          <cell r="K1412">
            <v>14063</v>
          </cell>
          <cell r="L1412">
            <v>13815</v>
          </cell>
          <cell r="M1412">
            <v>12947</v>
          </cell>
          <cell r="N1412">
            <v>13373</v>
          </cell>
          <cell r="O1412">
            <v>12418</v>
          </cell>
          <cell r="P1412">
            <v>13337</v>
          </cell>
        </row>
        <row r="1413">
          <cell r="E1413">
            <v>141.80319999999992</v>
          </cell>
          <cell r="F1413">
            <v>135.77920000000003</v>
          </cell>
          <cell r="G1413">
            <v>133.37520000000006</v>
          </cell>
          <cell r="H1413">
            <v>139.40800000000004</v>
          </cell>
          <cell r="I1413">
            <v>146.70519999999996</v>
          </cell>
          <cell r="J1413">
            <v>154.06640000000002</v>
          </cell>
          <cell r="K1413">
            <v>161.92040000000006</v>
          </cell>
          <cell r="L1413">
            <v>158.18600000000004</v>
          </cell>
          <cell r="M1413">
            <v>143.34400000000002</v>
          </cell>
          <cell r="N1413">
            <v>147.14040000000003</v>
          </cell>
          <cell r="O1413">
            <v>133.92600000000002</v>
          </cell>
          <cell r="P1413">
            <v>144.55759999999998</v>
          </cell>
        </row>
        <row r="1415">
          <cell r="E1415">
            <v>4855</v>
          </cell>
          <cell r="F1415">
            <v>5510</v>
          </cell>
          <cell r="G1415">
            <v>7018</v>
          </cell>
          <cell r="H1415">
            <v>9419</v>
          </cell>
          <cell r="I1415">
            <v>12144</v>
          </cell>
          <cell r="J1415">
            <v>13165</v>
          </cell>
          <cell r="K1415">
            <v>12529</v>
          </cell>
          <cell r="L1415">
            <v>10703</v>
          </cell>
          <cell r="M1415">
            <v>5917</v>
          </cell>
          <cell r="N1415">
            <v>6532</v>
          </cell>
          <cell r="O1415">
            <v>8669</v>
          </cell>
          <cell r="P1415">
            <v>11774</v>
          </cell>
        </row>
        <row r="1416">
          <cell r="E1416">
            <v>59.789260000000006</v>
          </cell>
          <cell r="F1416">
            <v>68.787035999999986</v>
          </cell>
          <cell r="G1416">
            <v>102.97984000000002</v>
          </cell>
          <cell r="H1416">
            <v>117.158636</v>
          </cell>
          <cell r="I1416">
            <v>153.28755999999998</v>
          </cell>
          <cell r="J1416">
            <v>165.32720800000001</v>
          </cell>
          <cell r="K1416">
            <v>154.807728</v>
          </cell>
          <cell r="L1416">
            <v>132.89018799999997</v>
          </cell>
          <cell r="M1416">
            <v>73.496139999999997</v>
          </cell>
          <cell r="N1416">
            <v>78.028291999999993</v>
          </cell>
          <cell r="O1416">
            <v>104.54869600000001</v>
          </cell>
          <cell r="P1416">
            <v>140.20733999999999</v>
          </cell>
        </row>
        <row r="1418">
          <cell r="E1418">
            <v>24045</v>
          </cell>
          <cell r="F1418">
            <v>23882</v>
          </cell>
          <cell r="G1418">
            <v>21063</v>
          </cell>
          <cell r="H1418">
            <v>14158</v>
          </cell>
          <cell r="I1418">
            <v>17916</v>
          </cell>
          <cell r="J1418">
            <v>20774</v>
          </cell>
          <cell r="K1418">
            <v>22245</v>
          </cell>
          <cell r="L1418">
            <v>25218</v>
          </cell>
          <cell r="M1418">
            <v>22463</v>
          </cell>
          <cell r="N1418">
            <v>23226</v>
          </cell>
          <cell r="O1418">
            <v>25504</v>
          </cell>
          <cell r="P1418">
            <v>25409</v>
          </cell>
        </row>
        <row r="1419">
          <cell r="E1419">
            <v>258.58960000000019</v>
          </cell>
          <cell r="F1419">
            <v>260.55999999999989</v>
          </cell>
          <cell r="G1419">
            <v>226.1027999999998</v>
          </cell>
          <cell r="H1419">
            <v>153.20840000000001</v>
          </cell>
          <cell r="I1419">
            <v>195.44680000000005</v>
          </cell>
          <cell r="J1419">
            <v>225.90159999999997</v>
          </cell>
          <cell r="K1419">
            <v>242.84600000000006</v>
          </cell>
          <cell r="L1419">
            <v>245.78920000000005</v>
          </cell>
          <cell r="M1419">
            <v>246.01680000000007</v>
          </cell>
          <cell r="N1419">
            <v>255.7547999999999</v>
          </cell>
          <cell r="O1419">
            <v>266.51720000000017</v>
          </cell>
          <cell r="P1419">
            <v>279.36959999999988</v>
          </cell>
        </row>
        <row r="1421">
          <cell r="E1421">
            <v>8729</v>
          </cell>
          <cell r="F1421">
            <v>8212</v>
          </cell>
          <cell r="G1421">
            <v>7762</v>
          </cell>
          <cell r="H1421">
            <v>8960</v>
          </cell>
          <cell r="I1421">
            <v>9530.2099999999991</v>
          </cell>
          <cell r="J1421">
            <v>9856.2000000000007</v>
          </cell>
          <cell r="K1421">
            <v>6732</v>
          </cell>
          <cell r="L1421">
            <v>8169.4</v>
          </cell>
          <cell r="M1421">
            <v>8490.7000000000007</v>
          </cell>
          <cell r="N1421">
            <v>8270.24</v>
          </cell>
          <cell r="O1421">
            <v>7980.4</v>
          </cell>
          <cell r="P1421">
            <v>8012.3</v>
          </cell>
        </row>
        <row r="1422">
          <cell r="E1422">
            <v>107.80240000000003</v>
          </cell>
          <cell r="F1422">
            <v>104.00648</v>
          </cell>
          <cell r="G1422">
            <v>98.268659999999997</v>
          </cell>
          <cell r="H1422">
            <v>113.1024</v>
          </cell>
          <cell r="I1422">
            <v>130.45231999999999</v>
          </cell>
          <cell r="J1422">
            <v>145.2312</v>
          </cell>
          <cell r="K1422">
            <v>97.571560000000005</v>
          </cell>
          <cell r="L1422">
            <v>101.23</v>
          </cell>
          <cell r="M1422">
            <v>122.232</v>
          </cell>
          <cell r="N1422">
            <v>116.456</v>
          </cell>
          <cell r="O1422">
            <v>110.7456</v>
          </cell>
          <cell r="P1422">
            <v>112.02</v>
          </cell>
        </row>
        <row r="1424">
          <cell r="E1424">
            <v>11896</v>
          </cell>
          <cell r="F1424">
            <v>12083</v>
          </cell>
          <cell r="G1424">
            <v>12097</v>
          </cell>
          <cell r="H1424">
            <v>11338</v>
          </cell>
          <cell r="I1424">
            <v>11784</v>
          </cell>
          <cell r="J1424">
            <v>11763</v>
          </cell>
          <cell r="K1424">
            <v>11636</v>
          </cell>
          <cell r="L1424">
            <v>11668</v>
          </cell>
          <cell r="M1424">
            <v>11592</v>
          </cell>
          <cell r="N1424">
            <v>11750</v>
          </cell>
          <cell r="O1424">
            <v>11799</v>
          </cell>
          <cell r="P1424">
            <v>12075</v>
          </cell>
        </row>
        <row r="1425">
          <cell r="E1425">
            <v>172.45709999999997</v>
          </cell>
          <cell r="F1425">
            <v>172.51820000000001</v>
          </cell>
          <cell r="G1425">
            <v>177.70160000000004</v>
          </cell>
          <cell r="H1425">
            <v>170.00739999999999</v>
          </cell>
          <cell r="I1425">
            <v>177.45360000000002</v>
          </cell>
          <cell r="J1425">
            <v>175.73419999999999</v>
          </cell>
          <cell r="K1425">
            <v>171.79390000000001</v>
          </cell>
          <cell r="L1425">
            <v>170.2715</v>
          </cell>
          <cell r="M1425">
            <v>167.87120000000002</v>
          </cell>
          <cell r="N1425">
            <v>168.84700000000004</v>
          </cell>
          <cell r="O1425">
            <v>167.6816</v>
          </cell>
          <cell r="P1425">
            <v>170.52709999999999</v>
          </cell>
        </row>
        <row r="1427">
          <cell r="E1427">
            <v>290</v>
          </cell>
          <cell r="F1427">
            <v>268</v>
          </cell>
          <cell r="G1427">
            <v>298</v>
          </cell>
          <cell r="H1427">
            <v>198</v>
          </cell>
          <cell r="I1427">
            <v>230</v>
          </cell>
          <cell r="J1427">
            <v>241</v>
          </cell>
          <cell r="K1427">
            <v>228</v>
          </cell>
          <cell r="L1427">
            <v>296</v>
          </cell>
          <cell r="M1427">
            <v>320</v>
          </cell>
          <cell r="N1427">
            <v>364</v>
          </cell>
          <cell r="O1427">
            <v>349</v>
          </cell>
          <cell r="P1427">
            <v>370</v>
          </cell>
        </row>
        <row r="1428">
          <cell r="E1428">
            <v>6.0836000000000006</v>
          </cell>
          <cell r="F1428">
            <v>5.0747999999999998</v>
          </cell>
          <cell r="G1428">
            <v>5.6688000000000001</v>
          </cell>
          <cell r="H1428">
            <v>4.0208000000000004</v>
          </cell>
          <cell r="I1428">
            <v>4.555200000000001</v>
          </cell>
          <cell r="J1428">
            <v>4.7792000000000003</v>
          </cell>
          <cell r="K1428">
            <v>4.5357000000000003</v>
          </cell>
          <cell r="L1428">
            <v>5.6976499999999994</v>
          </cell>
          <cell r="M1428">
            <v>6.2449599999999998</v>
          </cell>
          <cell r="N1428">
            <v>6.7550000000000008</v>
          </cell>
          <cell r="O1428">
            <v>6.5272000000000006</v>
          </cell>
          <cell r="P1428">
            <v>6.508</v>
          </cell>
        </row>
        <row r="1430">
          <cell r="E1430">
            <v>576</v>
          </cell>
          <cell r="F1430">
            <v>613</v>
          </cell>
          <cell r="G1430">
            <v>639</v>
          </cell>
          <cell r="H1430">
            <v>661</v>
          </cell>
          <cell r="I1430">
            <v>690</v>
          </cell>
          <cell r="J1430">
            <v>714</v>
          </cell>
          <cell r="K1430">
            <v>711</v>
          </cell>
          <cell r="L1430">
            <v>706</v>
          </cell>
          <cell r="M1430">
            <v>736</v>
          </cell>
          <cell r="N1430">
            <v>696</v>
          </cell>
          <cell r="O1430">
            <v>742</v>
          </cell>
          <cell r="P1430">
            <v>797</v>
          </cell>
        </row>
        <row r="1431">
          <cell r="E1431">
            <v>13.380399999999998</v>
          </cell>
          <cell r="F1431">
            <v>14.124000000000004</v>
          </cell>
          <cell r="G1431">
            <v>14.655999999999999</v>
          </cell>
          <cell r="H1431">
            <v>15.340000000000002</v>
          </cell>
          <cell r="I1431">
            <v>15.9</v>
          </cell>
          <cell r="J1431">
            <v>16.284000000000002</v>
          </cell>
          <cell r="K1431">
            <v>16.324000000000002</v>
          </cell>
          <cell r="L1431">
            <v>16.3</v>
          </cell>
          <cell r="M1431">
            <v>17.227999999999998</v>
          </cell>
          <cell r="N1431">
            <v>16.66</v>
          </cell>
          <cell r="O1431">
            <v>17.5</v>
          </cell>
          <cell r="P1431">
            <v>18.923999999999999</v>
          </cell>
        </row>
        <row r="1433">
          <cell r="E1433">
            <v>9567</v>
          </cell>
          <cell r="F1433">
            <v>11075</v>
          </cell>
          <cell r="G1433">
            <v>11678</v>
          </cell>
          <cell r="H1433">
            <v>13245</v>
          </cell>
          <cell r="I1433">
            <v>12555</v>
          </cell>
          <cell r="J1433">
            <v>13137</v>
          </cell>
          <cell r="K1433">
            <v>13236</v>
          </cell>
          <cell r="L1433">
            <v>11793</v>
          </cell>
          <cell r="M1433">
            <v>10698</v>
          </cell>
          <cell r="N1433">
            <v>8941</v>
          </cell>
          <cell r="O1433">
            <v>11138</v>
          </cell>
          <cell r="P1433">
            <v>9796</v>
          </cell>
        </row>
        <row r="1434">
          <cell r="E1434">
            <v>105.97760000000001</v>
          </cell>
          <cell r="F1434">
            <v>124.55880000000001</v>
          </cell>
          <cell r="G1434">
            <v>138.07160000000002</v>
          </cell>
          <cell r="H1434">
            <v>157.32440000000003</v>
          </cell>
          <cell r="I1434">
            <v>156.3364</v>
          </cell>
          <cell r="J1434">
            <v>164.55080000000001</v>
          </cell>
          <cell r="K1434">
            <v>160.02680000000001</v>
          </cell>
          <cell r="L1434">
            <v>135.7424</v>
          </cell>
          <cell r="M1434">
            <v>126.91640000000001</v>
          </cell>
          <cell r="N1434">
            <v>104.004</v>
          </cell>
          <cell r="O1434">
            <v>126.04516000000002</v>
          </cell>
          <cell r="P1434">
            <v>107.7316</v>
          </cell>
        </row>
        <row r="1436">
          <cell r="E1436">
            <v>6930</v>
          </cell>
          <cell r="F1436">
            <v>6961</v>
          </cell>
          <cell r="G1436">
            <v>6519.25</v>
          </cell>
          <cell r="H1436">
            <v>6660.2</v>
          </cell>
          <cell r="I1436">
            <v>6479.45</v>
          </cell>
          <cell r="J1436">
            <v>6410.65</v>
          </cell>
          <cell r="K1436">
            <v>6570.6</v>
          </cell>
          <cell r="L1436">
            <v>6740</v>
          </cell>
          <cell r="M1436">
            <v>6674</v>
          </cell>
          <cell r="N1436">
            <v>6430.7</v>
          </cell>
          <cell r="O1436">
            <v>6125.4</v>
          </cell>
          <cell r="P1436">
            <v>6160.2</v>
          </cell>
        </row>
        <row r="1437">
          <cell r="E1437">
            <v>75.250200000000007</v>
          </cell>
          <cell r="F1437">
            <v>76.981999999999999</v>
          </cell>
          <cell r="G1437">
            <v>76.138300000000001</v>
          </cell>
          <cell r="H1437">
            <v>78.556999999999988</v>
          </cell>
          <cell r="I1437">
            <v>77.312299999999993</v>
          </cell>
          <cell r="J1437">
            <v>77.712500000000006</v>
          </cell>
          <cell r="K1437">
            <v>78.481840000000005</v>
          </cell>
          <cell r="L1437">
            <v>73.444999999999993</v>
          </cell>
          <cell r="M1437">
            <v>72.230800000000002</v>
          </cell>
          <cell r="N1437">
            <v>70.478499999999997</v>
          </cell>
          <cell r="O1437">
            <v>64.456999999999994</v>
          </cell>
          <cell r="P1437">
            <v>66.063999999999993</v>
          </cell>
        </row>
        <row r="1439">
          <cell r="E1439">
            <v>3380</v>
          </cell>
          <cell r="F1439">
            <v>3541</v>
          </cell>
          <cell r="G1439">
            <v>3398.8</v>
          </cell>
          <cell r="H1439">
            <v>3465.2</v>
          </cell>
          <cell r="I1439">
            <v>3390.21</v>
          </cell>
          <cell r="J1439">
            <v>3290.4</v>
          </cell>
          <cell r="K1439">
            <v>3420</v>
          </cell>
          <cell r="L1439">
            <v>3510</v>
          </cell>
          <cell r="M1439">
            <v>3485</v>
          </cell>
          <cell r="N1439">
            <v>3340.2</v>
          </cell>
          <cell r="O1439">
            <v>3145</v>
          </cell>
          <cell r="P1439">
            <v>3150.2</v>
          </cell>
        </row>
        <row r="1440">
          <cell r="E1440">
            <v>38.1252</v>
          </cell>
          <cell r="F1440">
            <v>40.523000000000003</v>
          </cell>
          <cell r="G1440">
            <v>42.125799999999998</v>
          </cell>
          <cell r="H1440">
            <v>43.244999999999997</v>
          </cell>
          <cell r="I1440">
            <v>42.4587</v>
          </cell>
          <cell r="J1440">
            <v>42.823500000000003</v>
          </cell>
          <cell r="K1440">
            <v>43.658700000000003</v>
          </cell>
          <cell r="L1440">
            <v>40.231000000000002</v>
          </cell>
          <cell r="M1440">
            <v>39.578000000000003</v>
          </cell>
          <cell r="N1440">
            <v>38.853999999999999</v>
          </cell>
          <cell r="O1440">
            <v>33.567999999999998</v>
          </cell>
          <cell r="P1440">
            <v>34.049999999999997</v>
          </cell>
        </row>
        <row r="1442">
          <cell r="E1442">
            <v>3550</v>
          </cell>
          <cell r="F1442">
            <v>3420</v>
          </cell>
          <cell r="G1442">
            <v>3120.45</v>
          </cell>
          <cell r="H1442">
            <v>3195</v>
          </cell>
          <cell r="I1442">
            <v>3089.24</v>
          </cell>
          <cell r="J1442">
            <v>3120.25</v>
          </cell>
          <cell r="K1442">
            <v>3150.6</v>
          </cell>
          <cell r="L1442">
            <v>3230</v>
          </cell>
          <cell r="M1442">
            <v>3189</v>
          </cell>
          <cell r="N1442">
            <v>3090.5</v>
          </cell>
          <cell r="O1442">
            <v>2980.4</v>
          </cell>
          <cell r="P1442">
            <v>3010</v>
          </cell>
        </row>
        <row r="1443">
          <cell r="E1443">
            <v>37.125</v>
          </cell>
          <cell r="F1443">
            <v>36.459000000000003</v>
          </cell>
          <cell r="G1443">
            <v>34.012500000000003</v>
          </cell>
          <cell r="H1443">
            <v>35.311999999999998</v>
          </cell>
          <cell r="I1443">
            <v>34.8536</v>
          </cell>
          <cell r="J1443">
            <v>34.889000000000003</v>
          </cell>
          <cell r="K1443">
            <v>34.823140000000002</v>
          </cell>
          <cell r="L1443">
            <v>33.213999999999999</v>
          </cell>
          <cell r="M1443">
            <v>32.652799999999999</v>
          </cell>
          <cell r="N1443">
            <v>31.624500000000001</v>
          </cell>
          <cell r="O1443">
            <v>30.888999999999999</v>
          </cell>
          <cell r="P1443">
            <v>32.014000000000003</v>
          </cell>
        </row>
        <row r="1445">
          <cell r="E1445">
            <v>23122</v>
          </cell>
          <cell r="F1445">
            <v>25138</v>
          </cell>
          <cell r="G1445">
            <v>26067</v>
          </cell>
          <cell r="H1445">
            <v>25452</v>
          </cell>
          <cell r="I1445">
            <v>25157</v>
          </cell>
          <cell r="J1445">
            <v>25820</v>
          </cell>
          <cell r="K1445">
            <v>27415</v>
          </cell>
          <cell r="L1445">
            <v>27577</v>
          </cell>
          <cell r="M1445">
            <v>25272</v>
          </cell>
          <cell r="N1445">
            <v>23208</v>
          </cell>
          <cell r="O1445">
            <v>21172</v>
          </cell>
          <cell r="P1445">
            <v>19695</v>
          </cell>
        </row>
        <row r="1446">
          <cell r="E1446">
            <v>281.96680000000009</v>
          </cell>
          <cell r="F1446">
            <v>313.64880000000016</v>
          </cell>
          <cell r="G1446">
            <v>326.41639999999995</v>
          </cell>
          <cell r="H1446">
            <v>323.37000000000012</v>
          </cell>
          <cell r="I1446">
            <v>321.65920000000011</v>
          </cell>
          <cell r="J1446">
            <v>331.78760000000005</v>
          </cell>
          <cell r="K1446">
            <v>357.26880000000011</v>
          </cell>
          <cell r="L1446">
            <v>358.37040000000013</v>
          </cell>
          <cell r="M1446">
            <v>322.52759999999995</v>
          </cell>
          <cell r="N1446">
            <v>295.25479999999993</v>
          </cell>
          <cell r="O1446">
            <v>263.83639999999997</v>
          </cell>
          <cell r="P1446">
            <v>246.41800000000001</v>
          </cell>
        </row>
        <row r="1448">
          <cell r="E1448">
            <v>34345</v>
          </cell>
          <cell r="F1448">
            <v>41520</v>
          </cell>
          <cell r="G1448">
            <v>46620</v>
          </cell>
          <cell r="H1448">
            <v>64290</v>
          </cell>
          <cell r="I1448">
            <v>65855</v>
          </cell>
          <cell r="J1448">
            <v>63360</v>
          </cell>
          <cell r="K1448">
            <v>59075</v>
          </cell>
          <cell r="L1448">
            <v>57245</v>
          </cell>
          <cell r="M1448">
            <v>51950</v>
          </cell>
          <cell r="N1448">
            <v>45685</v>
          </cell>
          <cell r="O1448">
            <v>44745</v>
          </cell>
          <cell r="P1448">
            <v>40290</v>
          </cell>
        </row>
        <row r="1449">
          <cell r="E1449">
            <v>473.44650000000001</v>
          </cell>
          <cell r="F1449">
            <v>582.71199999999999</v>
          </cell>
          <cell r="G1449">
            <v>656.38600000000008</v>
          </cell>
          <cell r="H1449">
            <v>916.52599999999995</v>
          </cell>
          <cell r="I1449">
            <v>939.22</v>
          </cell>
          <cell r="J1449">
            <v>899.21299999999997</v>
          </cell>
          <cell r="K1449">
            <v>830.66100000000006</v>
          </cell>
          <cell r="L1449">
            <v>799.49150000000009</v>
          </cell>
          <cell r="M1449">
            <v>706.28600000000006</v>
          </cell>
          <cell r="N1449">
            <v>613.57599999999991</v>
          </cell>
          <cell r="O1449">
            <v>600.18849999999998</v>
          </cell>
          <cell r="P1449">
            <v>540.07900000000006</v>
          </cell>
        </row>
        <row r="1451">
          <cell r="E1451">
            <v>510</v>
          </cell>
          <cell r="F1451">
            <v>660</v>
          </cell>
          <cell r="G1451">
            <v>501.23</v>
          </cell>
          <cell r="H1451">
            <v>390</v>
          </cell>
          <cell r="I1451">
            <v>485</v>
          </cell>
          <cell r="J1451">
            <v>512</v>
          </cell>
          <cell r="K1451">
            <v>552</v>
          </cell>
          <cell r="L1451">
            <v>478</v>
          </cell>
          <cell r="M1451">
            <v>401</v>
          </cell>
          <cell r="N1451">
            <v>672</v>
          </cell>
          <cell r="O1451">
            <v>364</v>
          </cell>
          <cell r="P1451">
            <v>528</v>
          </cell>
        </row>
        <row r="1452">
          <cell r="E1452">
            <v>5.77</v>
          </cell>
          <cell r="F1452">
            <v>4.9800000000000004</v>
          </cell>
          <cell r="G1452">
            <v>5.7104999999999997</v>
          </cell>
          <cell r="H1452">
            <v>5.2754799999999999</v>
          </cell>
          <cell r="I1452">
            <v>5.59</v>
          </cell>
          <cell r="J1452">
            <v>6.2964799999999999</v>
          </cell>
          <cell r="K1452">
            <v>6.0231219999999999</v>
          </cell>
          <cell r="L1452">
            <v>5.1937199999999999</v>
          </cell>
          <cell r="M1452">
            <v>5.2564000000000002</v>
          </cell>
          <cell r="N1452">
            <v>5.8729246856086199</v>
          </cell>
          <cell r="O1452">
            <v>4.4720000000000004</v>
          </cell>
          <cell r="P1452">
            <v>6.7198224638108783</v>
          </cell>
        </row>
        <row r="1454">
          <cell r="E1454">
            <v>166</v>
          </cell>
          <cell r="F1454">
            <v>169</v>
          </cell>
          <cell r="G1454">
            <v>114</v>
          </cell>
          <cell r="H1454">
            <v>105</v>
          </cell>
          <cell r="I1454">
            <v>150</v>
          </cell>
          <cell r="J1454">
            <v>200</v>
          </cell>
          <cell r="K1454">
            <v>186</v>
          </cell>
          <cell r="L1454">
            <v>172</v>
          </cell>
          <cell r="M1454">
            <v>193</v>
          </cell>
          <cell r="N1454">
            <v>194</v>
          </cell>
          <cell r="O1454">
            <v>184</v>
          </cell>
          <cell r="P1454">
            <v>231</v>
          </cell>
        </row>
        <row r="1455">
          <cell r="E1455">
            <v>2.0948000000000002</v>
          </cell>
          <cell r="F1455">
            <v>2.1271999999999998</v>
          </cell>
          <cell r="G1455">
            <v>1.5076000000000001</v>
          </cell>
          <cell r="H1455">
            <v>1.43</v>
          </cell>
          <cell r="I1455">
            <v>2.0623999999999998</v>
          </cell>
          <cell r="J1455">
            <v>2.684800000000001</v>
          </cell>
          <cell r="K1455">
            <v>2.5731999999999999</v>
          </cell>
          <cell r="L1455">
            <v>2.1476000000000002</v>
          </cell>
          <cell r="M1455">
            <v>2.3568000000000011</v>
          </cell>
          <cell r="N1455">
            <v>2.4324000000000012</v>
          </cell>
          <cell r="O1455">
            <v>2.2711999999999999</v>
          </cell>
          <cell r="P1455">
            <v>3</v>
          </cell>
        </row>
        <row r="1457">
          <cell r="E1457">
            <v>119</v>
          </cell>
          <cell r="F1457">
            <v>120</v>
          </cell>
          <cell r="G1457">
            <v>135.69999999999999</v>
          </cell>
          <cell r="H1457">
            <v>125</v>
          </cell>
          <cell r="I1457">
            <v>163</v>
          </cell>
          <cell r="J1457">
            <v>197</v>
          </cell>
          <cell r="K1457">
            <v>196</v>
          </cell>
          <cell r="L1457">
            <v>222</v>
          </cell>
          <cell r="M1457">
            <v>271</v>
          </cell>
          <cell r="N1457">
            <v>302</v>
          </cell>
          <cell r="O1457">
            <v>309</v>
          </cell>
          <cell r="P1457">
            <v>489</v>
          </cell>
        </row>
        <row r="1458">
          <cell r="E1458">
            <v>1.6679999999999999</v>
          </cell>
          <cell r="F1458">
            <v>1.6479999999999999</v>
          </cell>
          <cell r="G1458">
            <v>1.7564</v>
          </cell>
          <cell r="H1458">
            <v>1.5409999999999999</v>
          </cell>
          <cell r="I1458">
            <v>1.968</v>
          </cell>
          <cell r="J1458">
            <v>2.2160680000000004</v>
          </cell>
          <cell r="K1458">
            <v>2.3519999999999999</v>
          </cell>
          <cell r="L1458">
            <v>2.3039999999999998</v>
          </cell>
          <cell r="M1458">
            <v>2.7759999999999998</v>
          </cell>
          <cell r="N1458">
            <v>3.036</v>
          </cell>
          <cell r="O1458">
            <v>3.1280000000000001</v>
          </cell>
          <cell r="P1458">
            <v>3.5680000000000001</v>
          </cell>
        </row>
        <row r="1460">
          <cell r="E1460">
            <v>179</v>
          </cell>
          <cell r="F1460">
            <v>180</v>
          </cell>
          <cell r="G1460">
            <v>168</v>
          </cell>
          <cell r="H1460">
            <v>152</v>
          </cell>
          <cell r="I1460">
            <v>174</v>
          </cell>
          <cell r="J1460">
            <v>161</v>
          </cell>
          <cell r="K1460">
            <v>171</v>
          </cell>
          <cell r="L1460">
            <v>169</v>
          </cell>
          <cell r="M1460">
            <v>181</v>
          </cell>
          <cell r="N1460">
            <v>163</v>
          </cell>
          <cell r="O1460">
            <v>232</v>
          </cell>
          <cell r="P1460">
            <v>113</v>
          </cell>
        </row>
        <row r="1461">
          <cell r="E1461">
            <v>2.97</v>
          </cell>
          <cell r="F1461">
            <v>2.95</v>
          </cell>
          <cell r="G1461">
            <v>2.823</v>
          </cell>
          <cell r="H1461">
            <v>2.4944999999999999</v>
          </cell>
          <cell r="I1461">
            <v>2.6871</v>
          </cell>
          <cell r="J1461">
            <v>2.4940000000000002</v>
          </cell>
          <cell r="K1461">
            <v>2.48</v>
          </cell>
          <cell r="L1461">
            <v>2.4929999999999999</v>
          </cell>
          <cell r="M1461">
            <v>2.6059999999999999</v>
          </cell>
          <cell r="N1461">
            <v>2.3800000000000003</v>
          </cell>
          <cell r="O1461">
            <v>3.3290000000000002</v>
          </cell>
          <cell r="P1461">
            <v>3.0369999999999999</v>
          </cell>
        </row>
      </sheetData>
      <sheetData sheetId="2">
        <row r="1376">
          <cell r="E1376">
            <v>461</v>
          </cell>
          <cell r="F1376">
            <v>642</v>
          </cell>
          <cell r="G1376">
            <v>580</v>
          </cell>
          <cell r="H1376">
            <v>566</v>
          </cell>
          <cell r="I1376">
            <v>585</v>
          </cell>
          <cell r="J1376">
            <v>548.20000000000005</v>
          </cell>
          <cell r="K1376">
            <v>630</v>
          </cell>
          <cell r="L1376">
            <v>680.6</v>
          </cell>
          <cell r="M1376">
            <v>522</v>
          </cell>
          <cell r="N1376">
            <v>613</v>
          </cell>
          <cell r="O1376">
            <v>461</v>
          </cell>
          <cell r="P1376">
            <v>539</v>
          </cell>
        </row>
        <row r="1377">
          <cell r="E1377">
            <v>24.632000000000001</v>
          </cell>
          <cell r="F1377">
            <v>32.42</v>
          </cell>
          <cell r="G1377">
            <v>30.45</v>
          </cell>
          <cell r="H1377">
            <v>31.253043478260871</v>
          </cell>
          <cell r="I1377">
            <v>31.0210526315789</v>
          </cell>
          <cell r="J1377">
            <v>28.12</v>
          </cell>
          <cell r="K1377">
            <v>26.984999999999999</v>
          </cell>
          <cell r="L1377">
            <v>29.56</v>
          </cell>
          <cell r="M1377">
            <v>25.68</v>
          </cell>
          <cell r="N1377">
            <v>25.155000000000001</v>
          </cell>
          <cell r="O1377">
            <v>23.995112107623321</v>
          </cell>
          <cell r="P1377">
            <v>23.414999999999999</v>
          </cell>
        </row>
        <row r="1379">
          <cell r="E1379">
            <v>9645.5363340599997</v>
          </cell>
          <cell r="F1379">
            <v>7892</v>
          </cell>
          <cell r="G1379">
            <v>8769</v>
          </cell>
          <cell r="H1379">
            <v>9646</v>
          </cell>
          <cell r="I1379">
            <v>10522</v>
          </cell>
          <cell r="J1379">
            <v>11399</v>
          </cell>
          <cell r="K1379">
            <v>11575</v>
          </cell>
          <cell r="L1379">
            <v>9821</v>
          </cell>
          <cell r="M1379">
            <v>8031</v>
          </cell>
          <cell r="N1379">
            <v>8596</v>
          </cell>
          <cell r="O1379">
            <v>8418</v>
          </cell>
          <cell r="P1379">
            <v>10522</v>
          </cell>
        </row>
        <row r="1380">
          <cell r="E1380">
            <v>503.83545753814394</v>
          </cell>
          <cell r="F1380">
            <v>414.32</v>
          </cell>
          <cell r="G1380">
            <v>447.202</v>
          </cell>
          <cell r="H1380">
            <v>499.15699999999998</v>
          </cell>
          <cell r="I1380">
            <v>536.64256694952007</v>
          </cell>
          <cell r="J1380">
            <v>589.91223352171505</v>
          </cell>
          <cell r="K1380">
            <v>581.62584094381805</v>
          </cell>
          <cell r="L1380">
            <v>515.59799999999996</v>
          </cell>
          <cell r="M1380">
            <v>433.69572479788798</v>
          </cell>
          <cell r="N1380">
            <v>451.14800000000002</v>
          </cell>
          <cell r="O1380">
            <v>441.94124999999997</v>
          </cell>
          <cell r="P1380">
            <v>591.88499999999999</v>
          </cell>
        </row>
        <row r="1382">
          <cell r="E1382">
            <v>2574.7600000000002</v>
          </cell>
          <cell r="F1382">
            <v>2455.3200000000002</v>
          </cell>
          <cell r="G1382">
            <v>2457.7903999999999</v>
          </cell>
          <cell r="H1382">
            <v>2803.4510719999998</v>
          </cell>
          <cell r="I1382">
            <v>3091.6588969600002</v>
          </cell>
          <cell r="J1382">
            <v>2010</v>
          </cell>
          <cell r="K1382">
            <v>2238</v>
          </cell>
          <cell r="L1382">
            <v>2210.1859670997114</v>
          </cell>
          <cell r="M1382">
            <v>2236.7055878271431</v>
          </cell>
          <cell r="N1382">
            <v>2184.144690649478</v>
          </cell>
          <cell r="O1382">
            <v>2139.1632437429835</v>
          </cell>
          <cell r="P1382">
            <v>3588</v>
          </cell>
        </row>
        <row r="1383">
          <cell r="E1383">
            <v>145.4203</v>
          </cell>
          <cell r="F1383">
            <v>141.41999999999999</v>
          </cell>
          <cell r="G1383">
            <v>145.89840000000001</v>
          </cell>
          <cell r="H1383">
            <v>160.522672</v>
          </cell>
          <cell r="I1383">
            <v>173.26182896</v>
          </cell>
          <cell r="J1383">
            <v>100.8539046976</v>
          </cell>
          <cell r="K1383">
            <v>114.463378639456</v>
          </cell>
          <cell r="L1383">
            <v>112.91540141442337</v>
          </cell>
          <cell r="M1383">
            <v>113.99650595972247</v>
          </cell>
          <cell r="N1383">
            <v>110.48353554286444</v>
          </cell>
          <cell r="O1383">
            <v>112.8402001874358</v>
          </cell>
          <cell r="P1383">
            <v>193.25</v>
          </cell>
        </row>
        <row r="1385">
          <cell r="E1385">
            <v>27265</v>
          </cell>
          <cell r="F1385">
            <v>26224</v>
          </cell>
          <cell r="G1385">
            <v>26343</v>
          </cell>
          <cell r="H1385">
            <v>27050</v>
          </cell>
          <cell r="I1385">
            <v>27757</v>
          </cell>
          <cell r="J1385">
            <v>27801</v>
          </cell>
          <cell r="K1385">
            <v>29017</v>
          </cell>
          <cell r="L1385">
            <v>28677</v>
          </cell>
          <cell r="M1385">
            <v>27904</v>
          </cell>
          <cell r="N1385">
            <v>27703</v>
          </cell>
          <cell r="O1385">
            <v>25904</v>
          </cell>
          <cell r="P1385">
            <v>26639</v>
          </cell>
        </row>
        <row r="1386">
          <cell r="E1386">
            <v>1640.2976325</v>
          </cell>
          <cell r="F1386">
            <v>1542.8464949999998</v>
          </cell>
          <cell r="G1386">
            <v>1530.2379000000001</v>
          </cell>
          <cell r="H1386">
            <v>1496.9159775000003</v>
          </cell>
          <cell r="I1386">
            <v>1560.0467174999999</v>
          </cell>
          <cell r="J1386">
            <v>1594.9102649999995</v>
          </cell>
          <cell r="K1386">
            <v>1746.9363675000004</v>
          </cell>
          <cell r="L1386">
            <v>1735.4534100000001</v>
          </cell>
          <cell r="M1386">
            <v>1572.6177899999998</v>
          </cell>
          <cell r="N1386">
            <v>1573.8964575</v>
          </cell>
          <cell r="O1386">
            <v>1453.9410299999997</v>
          </cell>
          <cell r="P1386">
            <v>1548.5270475000002</v>
          </cell>
        </row>
        <row r="1388">
          <cell r="E1388">
            <v>12471</v>
          </cell>
          <cell r="F1388">
            <v>12475</v>
          </cell>
          <cell r="G1388">
            <v>9457</v>
          </cell>
          <cell r="H1388">
            <v>8509</v>
          </cell>
          <cell r="I1388">
            <v>9407</v>
          </cell>
          <cell r="J1388">
            <v>11033</v>
          </cell>
          <cell r="K1388">
            <v>10319</v>
          </cell>
          <cell r="L1388">
            <v>11444</v>
          </cell>
          <cell r="M1388">
            <v>11394</v>
          </cell>
          <cell r="N1388">
            <v>11540</v>
          </cell>
          <cell r="O1388">
            <v>11652</v>
          </cell>
          <cell r="P1388">
            <v>12204</v>
          </cell>
        </row>
        <row r="1389">
          <cell r="E1389">
            <v>500.49667500000004</v>
          </cell>
          <cell r="F1389">
            <v>505.00142219999998</v>
          </cell>
          <cell r="G1389">
            <v>383.48372174999997</v>
          </cell>
          <cell r="H1389">
            <v>348.01777417499994</v>
          </cell>
          <cell r="I1389">
            <v>401.72438647499996</v>
          </cell>
          <cell r="J1389">
            <v>488.71563750000001</v>
          </cell>
          <cell r="K1389">
            <v>456.20432475000001</v>
          </cell>
          <cell r="L1389">
            <v>492.35074994999997</v>
          </cell>
          <cell r="M1389">
            <v>497.77054964999996</v>
          </cell>
          <cell r="N1389">
            <v>498.44868150000002</v>
          </cell>
          <cell r="O1389">
            <v>558.08374574999993</v>
          </cell>
          <cell r="P1389">
            <v>591.53060249999999</v>
          </cell>
        </row>
        <row r="1391">
          <cell r="E1391">
            <v>5257</v>
          </cell>
          <cell r="F1391">
            <v>5572</v>
          </cell>
          <cell r="G1391">
            <v>4569</v>
          </cell>
          <cell r="H1391">
            <v>3765</v>
          </cell>
          <cell r="I1391">
            <v>3710</v>
          </cell>
          <cell r="J1391">
            <v>3840</v>
          </cell>
          <cell r="K1391">
            <v>4311</v>
          </cell>
          <cell r="L1391">
            <v>4365</v>
          </cell>
          <cell r="M1391">
            <v>4445</v>
          </cell>
          <cell r="N1391">
            <v>4544</v>
          </cell>
          <cell r="O1391">
            <v>4535</v>
          </cell>
          <cell r="P1391">
            <v>5033</v>
          </cell>
        </row>
        <row r="1392">
          <cell r="E1392">
            <v>176.79225000000002</v>
          </cell>
          <cell r="F1392">
            <v>190.79782470000001</v>
          </cell>
          <cell r="G1392">
            <v>154.61902425</v>
          </cell>
          <cell r="H1392">
            <v>130.24522417499998</v>
          </cell>
          <cell r="I1392">
            <v>130.05672397500001</v>
          </cell>
          <cell r="J1392">
            <v>148.07107499999998</v>
          </cell>
          <cell r="K1392">
            <v>173.46662474999999</v>
          </cell>
          <cell r="L1392">
            <v>164.36164994999999</v>
          </cell>
          <cell r="M1392">
            <v>164.41684964999999</v>
          </cell>
          <cell r="N1392">
            <v>170.16723150000001</v>
          </cell>
          <cell r="O1392">
            <v>165.50663999999995</v>
          </cell>
          <cell r="P1392">
            <v>185.15325749999997</v>
          </cell>
        </row>
        <row r="1394">
          <cell r="E1394">
            <v>4228</v>
          </cell>
          <cell r="F1394">
            <v>3892</v>
          </cell>
          <cell r="G1394">
            <v>2301</v>
          </cell>
          <cell r="H1394">
            <v>1543</v>
          </cell>
          <cell r="I1394">
            <v>2057</v>
          </cell>
          <cell r="J1394">
            <v>3556</v>
          </cell>
          <cell r="K1394">
            <v>2988</v>
          </cell>
          <cell r="L1394">
            <v>4017</v>
          </cell>
          <cell r="M1394">
            <v>4009</v>
          </cell>
          <cell r="N1394">
            <v>4234</v>
          </cell>
          <cell r="O1394">
            <v>4355</v>
          </cell>
          <cell r="P1394">
            <v>4168</v>
          </cell>
        </row>
        <row r="1395">
          <cell r="E1395">
            <v>177.32835</v>
          </cell>
          <cell r="F1395">
            <v>166.9683</v>
          </cell>
          <cell r="G1395">
            <v>101.83500000000001</v>
          </cell>
          <cell r="H1395">
            <v>67.747500000000002</v>
          </cell>
          <cell r="I1395">
            <v>93.932999999999993</v>
          </cell>
          <cell r="J1395">
            <v>163.26300000000001</v>
          </cell>
          <cell r="K1395">
            <v>135.01125000000002</v>
          </cell>
          <cell r="L1395">
            <v>178.90649999999999</v>
          </cell>
          <cell r="M1395">
            <v>190.43324999999999</v>
          </cell>
          <cell r="N1395">
            <v>193.71299999999999</v>
          </cell>
          <cell r="O1395">
            <v>258.41624999999999</v>
          </cell>
          <cell r="P1395">
            <v>260.42174999999997</v>
          </cell>
        </row>
        <row r="1397">
          <cell r="E1397">
            <v>2986</v>
          </cell>
          <cell r="F1397">
            <v>3011</v>
          </cell>
          <cell r="G1397">
            <v>2587</v>
          </cell>
          <cell r="H1397">
            <v>3201</v>
          </cell>
          <cell r="I1397">
            <v>3640</v>
          </cell>
          <cell r="J1397">
            <v>3637</v>
          </cell>
          <cell r="K1397">
            <v>3020</v>
          </cell>
          <cell r="L1397">
            <v>3062</v>
          </cell>
          <cell r="M1397">
            <v>2940</v>
          </cell>
          <cell r="N1397">
            <v>2762</v>
          </cell>
          <cell r="O1397">
            <v>2762</v>
          </cell>
          <cell r="P1397">
            <v>3003</v>
          </cell>
        </row>
        <row r="1398">
          <cell r="E1398">
            <v>146.37607500000001</v>
          </cell>
          <cell r="F1398">
            <v>147.2352975</v>
          </cell>
          <cell r="G1398">
            <v>127.02969750000003</v>
          </cell>
          <cell r="H1398">
            <v>150.02504999999996</v>
          </cell>
          <cell r="I1398">
            <v>177.73466249999996</v>
          </cell>
          <cell r="J1398">
            <v>177.38156250000003</v>
          </cell>
          <cell r="K1398">
            <v>147.72645</v>
          </cell>
          <cell r="L1398">
            <v>149.08260000000001</v>
          </cell>
          <cell r="M1398">
            <v>142.92045000000002</v>
          </cell>
          <cell r="N1398">
            <v>134.56844999999996</v>
          </cell>
          <cell r="O1398">
            <v>134.16085575000002</v>
          </cell>
          <cell r="P1398">
            <v>145.95559499999999</v>
          </cell>
        </row>
        <row r="1400">
          <cell r="E1400">
            <v>2820</v>
          </cell>
          <cell r="F1400">
            <v>2831</v>
          </cell>
          <cell r="G1400">
            <v>2422</v>
          </cell>
          <cell r="H1400">
            <v>2281</v>
          </cell>
          <cell r="I1400">
            <v>2364</v>
          </cell>
          <cell r="J1400">
            <v>2641</v>
          </cell>
          <cell r="K1400">
            <v>2448</v>
          </cell>
          <cell r="L1400">
            <v>2126</v>
          </cell>
          <cell r="M1400">
            <v>2190</v>
          </cell>
          <cell r="N1400">
            <v>2342</v>
          </cell>
          <cell r="O1400">
            <v>2650</v>
          </cell>
          <cell r="P1400">
            <v>3087</v>
          </cell>
        </row>
        <row r="1401">
          <cell r="E1401">
            <v>152.62050000000002</v>
          </cell>
          <cell r="F1401">
            <v>153.55799999999999</v>
          </cell>
          <cell r="G1401">
            <v>139.78517351051775</v>
          </cell>
          <cell r="H1401">
            <v>132.85157478742792</v>
          </cell>
          <cell r="I1401">
            <v>138.88182218434412</v>
          </cell>
          <cell r="J1401">
            <v>151.249795628849</v>
          </cell>
          <cell r="K1401">
            <v>152.935</v>
          </cell>
          <cell r="L1401">
            <v>137.06999999999996</v>
          </cell>
          <cell r="M1401">
            <v>127.15975</v>
          </cell>
          <cell r="N1401">
            <v>124.55400000000003</v>
          </cell>
          <cell r="O1401">
            <v>136.86524999999995</v>
          </cell>
          <cell r="P1401">
            <v>159.67050000000003</v>
          </cell>
        </row>
        <row r="1403">
          <cell r="E1403">
            <v>4801</v>
          </cell>
          <cell r="F1403">
            <v>4610</v>
          </cell>
          <cell r="G1403">
            <v>4761</v>
          </cell>
          <cell r="H1403">
            <v>4709</v>
          </cell>
          <cell r="I1403">
            <v>4329</v>
          </cell>
          <cell r="J1403">
            <v>4927</v>
          </cell>
          <cell r="K1403">
            <v>3701</v>
          </cell>
          <cell r="L1403">
            <v>3508</v>
          </cell>
          <cell r="M1403">
            <v>3398</v>
          </cell>
          <cell r="N1403">
            <v>3601</v>
          </cell>
          <cell r="O1403">
            <v>3598</v>
          </cell>
          <cell r="P1403">
            <v>3825</v>
          </cell>
        </row>
        <row r="1404">
          <cell r="E1404">
            <v>148.92702</v>
          </cell>
          <cell r="F1404">
            <v>144.30000000000001</v>
          </cell>
          <cell r="G1404">
            <v>155.49771265999999</v>
          </cell>
          <cell r="H1404">
            <v>148.19765847213378</v>
          </cell>
          <cell r="I1404">
            <v>140.56733062729546</v>
          </cell>
          <cell r="J1404">
            <v>159.22999999999999</v>
          </cell>
          <cell r="K1404">
            <v>120.05134962826401</v>
          </cell>
          <cell r="L1404">
            <v>113.1294874</v>
          </cell>
          <cell r="M1404">
            <v>114.128974</v>
          </cell>
          <cell r="N1404">
            <v>120.11</v>
          </cell>
          <cell r="O1404">
            <v>115.64783641860431</v>
          </cell>
          <cell r="P1404">
            <v>125.61300000000001</v>
          </cell>
        </row>
        <row r="1406">
          <cell r="E1406">
            <v>100460</v>
          </cell>
          <cell r="F1406">
            <v>97257</v>
          </cell>
          <cell r="G1406">
            <v>95513.23</v>
          </cell>
          <cell r="H1406">
            <v>92417</v>
          </cell>
          <cell r="I1406">
            <v>83633</v>
          </cell>
          <cell r="J1406">
            <v>82777.5</v>
          </cell>
          <cell r="K1406">
            <v>95030.24</v>
          </cell>
          <cell r="L1406">
            <v>94027.199999999997</v>
          </cell>
          <cell r="M1406">
            <v>96767</v>
          </cell>
          <cell r="N1406">
            <v>92409</v>
          </cell>
          <cell r="O1406">
            <v>99647.3</v>
          </cell>
          <cell r="P1406">
            <v>117847.2</v>
          </cell>
        </row>
        <row r="1407">
          <cell r="E1407">
            <v>6395.8961999999992</v>
          </cell>
          <cell r="F1407">
            <v>6190.7017500000002</v>
          </cell>
          <cell r="G1407">
            <v>6048.9006250000002</v>
          </cell>
          <cell r="H1407">
            <v>5855.1280750000005</v>
          </cell>
          <cell r="I1407">
            <v>5345.9800900000009</v>
          </cell>
          <cell r="J1407">
            <v>5310.8037000000004</v>
          </cell>
          <cell r="K1407">
            <v>6169.6959875000002</v>
          </cell>
          <cell r="L1407">
            <v>5982.1043000000009</v>
          </cell>
          <cell r="M1407">
            <v>6198.4506124999998</v>
          </cell>
          <cell r="N1407">
            <v>5875.7921249999999</v>
          </cell>
          <cell r="O1407">
            <v>6360.3411749999996</v>
          </cell>
          <cell r="P1407">
            <v>7691.9367750000001</v>
          </cell>
        </row>
        <row r="1409">
          <cell r="E1409">
            <v>18723</v>
          </cell>
          <cell r="F1409">
            <v>17706</v>
          </cell>
          <cell r="G1409">
            <v>18545</v>
          </cell>
          <cell r="H1409">
            <v>17174</v>
          </cell>
          <cell r="I1409">
            <v>18292</v>
          </cell>
          <cell r="J1409">
            <v>17577</v>
          </cell>
          <cell r="K1409">
            <v>18885</v>
          </cell>
          <cell r="L1409">
            <v>18293</v>
          </cell>
          <cell r="M1409">
            <v>18478</v>
          </cell>
          <cell r="N1409">
            <v>18179</v>
          </cell>
          <cell r="O1409">
            <v>17252</v>
          </cell>
          <cell r="P1409">
            <v>19271</v>
          </cell>
        </row>
        <row r="1410">
          <cell r="E1410">
            <v>1003.6366500000004</v>
          </cell>
          <cell r="F1410">
            <v>939.8840849999998</v>
          </cell>
          <cell r="G1410">
            <v>979.91829749999999</v>
          </cell>
          <cell r="H1410">
            <v>906.88441499999999</v>
          </cell>
          <cell r="I1410">
            <v>916.20614999999975</v>
          </cell>
          <cell r="J1410">
            <v>883.66046999999969</v>
          </cell>
          <cell r="K1410">
            <v>957.49008749999985</v>
          </cell>
          <cell r="L1410">
            <v>935.51039999999989</v>
          </cell>
          <cell r="M1410">
            <v>943.78562999999986</v>
          </cell>
          <cell r="N1410">
            <v>932.41312499999981</v>
          </cell>
          <cell r="O1410">
            <v>882.80625000000009</v>
          </cell>
          <cell r="P1410">
            <v>989.49337500000013</v>
          </cell>
        </row>
        <row r="1412">
          <cell r="E1412">
            <v>12655</v>
          </cell>
          <cell r="F1412">
            <v>11657</v>
          </cell>
          <cell r="G1412">
            <v>11798</v>
          </cell>
          <cell r="H1412">
            <v>18748</v>
          </cell>
          <cell r="I1412">
            <v>17998</v>
          </cell>
          <cell r="J1412">
            <v>17159</v>
          </cell>
          <cell r="K1412">
            <v>21452</v>
          </cell>
          <cell r="L1412">
            <v>19656</v>
          </cell>
          <cell r="M1412">
            <v>19598</v>
          </cell>
          <cell r="N1412">
            <v>18955</v>
          </cell>
          <cell r="O1412">
            <v>17483</v>
          </cell>
          <cell r="P1412">
            <v>20904</v>
          </cell>
        </row>
        <row r="1413">
          <cell r="E1413">
            <v>447.77474999999981</v>
          </cell>
          <cell r="F1413">
            <v>399.44325000000003</v>
          </cell>
          <cell r="G1413">
            <v>406.2337500000001</v>
          </cell>
          <cell r="H1413">
            <v>644.84354999999982</v>
          </cell>
          <cell r="I1413">
            <v>635.89049999999997</v>
          </cell>
          <cell r="J1413">
            <v>631.22624999999982</v>
          </cell>
          <cell r="K1413">
            <v>811.6087500000001</v>
          </cell>
          <cell r="L1413">
            <v>737.67150000000015</v>
          </cell>
          <cell r="M1413">
            <v>675.34125000000017</v>
          </cell>
          <cell r="N1413">
            <v>661.78050000000019</v>
          </cell>
          <cell r="O1413">
            <v>598.7662499999999</v>
          </cell>
          <cell r="P1413">
            <v>723.69524999999999</v>
          </cell>
        </row>
        <row r="1415">
          <cell r="E1415">
            <v>1855</v>
          </cell>
          <cell r="F1415">
            <v>2184</v>
          </cell>
          <cell r="G1415">
            <v>2747</v>
          </cell>
          <cell r="H1415">
            <v>3296</v>
          </cell>
          <cell r="I1415">
            <v>3768</v>
          </cell>
          <cell r="J1415">
            <v>4198</v>
          </cell>
          <cell r="K1415">
            <v>4374</v>
          </cell>
          <cell r="L1415">
            <v>3715</v>
          </cell>
          <cell r="M1415">
            <v>2969</v>
          </cell>
          <cell r="N1415">
            <v>2466</v>
          </cell>
          <cell r="O1415">
            <v>2108</v>
          </cell>
          <cell r="P1415">
            <v>2804</v>
          </cell>
        </row>
        <row r="1416">
          <cell r="E1416">
            <v>67.329165000000017</v>
          </cell>
          <cell r="F1416">
            <v>80.490577500000001</v>
          </cell>
          <cell r="G1416">
            <v>100.73935499999999</v>
          </cell>
          <cell r="H1416">
            <v>120.09419250000002</v>
          </cell>
          <cell r="I1416">
            <v>138.1661325</v>
          </cell>
          <cell r="J1416">
            <v>153.31722749999997</v>
          </cell>
          <cell r="K1416">
            <v>160.39152750000005</v>
          </cell>
          <cell r="L1416">
            <v>136.88939249999996</v>
          </cell>
          <cell r="M1416">
            <v>108.70905749999999</v>
          </cell>
          <cell r="N1416">
            <v>89.998627500000012</v>
          </cell>
          <cell r="O1416">
            <v>74.29749750000002</v>
          </cell>
          <cell r="P1416">
            <v>104.40272999999999</v>
          </cell>
        </row>
        <row r="1418">
          <cell r="E1418">
            <v>9839</v>
          </cell>
          <cell r="F1418">
            <v>9520</v>
          </cell>
          <cell r="G1418">
            <v>9157</v>
          </cell>
          <cell r="H1418">
            <v>6130</v>
          </cell>
          <cell r="I1418">
            <v>7724</v>
          </cell>
          <cell r="J1418">
            <v>8300</v>
          </cell>
          <cell r="K1418">
            <v>8680</v>
          </cell>
          <cell r="L1418">
            <v>8856</v>
          </cell>
          <cell r="M1418">
            <v>8900</v>
          </cell>
          <cell r="N1418">
            <v>8916</v>
          </cell>
          <cell r="O1418">
            <v>9022</v>
          </cell>
          <cell r="P1418">
            <v>10814</v>
          </cell>
        </row>
        <row r="1419">
          <cell r="E1419">
            <v>427.27424999999982</v>
          </cell>
          <cell r="F1419">
            <v>417.04724999999985</v>
          </cell>
          <cell r="G1419">
            <v>405.50099999999998</v>
          </cell>
          <cell r="H1419">
            <v>279.98550000000006</v>
          </cell>
          <cell r="I1419">
            <v>347.07225</v>
          </cell>
          <cell r="J1419">
            <v>371.08725000000015</v>
          </cell>
          <cell r="K1419">
            <v>389.29349999999982</v>
          </cell>
          <cell r="L1419">
            <v>395.75924999999995</v>
          </cell>
          <cell r="M1419">
            <v>396.37575000000004</v>
          </cell>
          <cell r="N1419">
            <v>398.69849999999985</v>
          </cell>
          <cell r="O1419">
            <v>398.79149999999993</v>
          </cell>
          <cell r="P1419">
            <v>489.16725000000042</v>
          </cell>
        </row>
        <row r="1421">
          <cell r="E1421">
            <v>3351</v>
          </cell>
          <cell r="F1421">
            <v>3301</v>
          </cell>
          <cell r="G1421">
            <v>3253</v>
          </cell>
          <cell r="H1421">
            <v>3790</v>
          </cell>
          <cell r="I1421">
            <v>3880.54</v>
          </cell>
          <cell r="J1421">
            <v>3680.41</v>
          </cell>
          <cell r="K1421">
            <v>2643</v>
          </cell>
          <cell r="L1421">
            <v>3340</v>
          </cell>
          <cell r="M1421">
            <v>3368</v>
          </cell>
          <cell r="N1421">
            <v>3389</v>
          </cell>
          <cell r="O1421">
            <v>3220</v>
          </cell>
          <cell r="P1421">
            <v>3510.2</v>
          </cell>
        </row>
        <row r="1422">
          <cell r="E1422">
            <v>123.33310500000005</v>
          </cell>
          <cell r="F1422">
            <v>127.50826500000002</v>
          </cell>
          <cell r="G1422">
            <v>115.95449999999997</v>
          </cell>
          <cell r="H1422">
            <v>138.42515</v>
          </cell>
          <cell r="I1422">
            <v>140.95625000000001</v>
          </cell>
          <cell r="J1422">
            <v>140.51249999999999</v>
          </cell>
          <cell r="K1422">
            <v>113.115725</v>
          </cell>
          <cell r="L1422">
            <v>130.25450000000001</v>
          </cell>
          <cell r="M1422">
            <v>134.24</v>
          </cell>
          <cell r="N1422">
            <v>135.524</v>
          </cell>
          <cell r="O1422">
            <v>130.25399999999999</v>
          </cell>
          <cell r="P1422">
            <v>153.25</v>
          </cell>
        </row>
        <row r="1424">
          <cell r="E1424">
            <v>17046</v>
          </cell>
          <cell r="F1424">
            <v>17109</v>
          </cell>
          <cell r="G1424">
            <v>17185</v>
          </cell>
          <cell r="H1424">
            <v>16233</v>
          </cell>
          <cell r="I1424">
            <v>16412</v>
          </cell>
          <cell r="J1424">
            <v>16704</v>
          </cell>
          <cell r="K1424">
            <v>16867</v>
          </cell>
          <cell r="L1424">
            <v>16959</v>
          </cell>
          <cell r="M1424">
            <v>16986</v>
          </cell>
          <cell r="N1424">
            <v>17132</v>
          </cell>
          <cell r="O1424">
            <v>17272</v>
          </cell>
          <cell r="P1424">
            <v>17420</v>
          </cell>
        </row>
        <row r="1425">
          <cell r="E1425">
            <v>955.75600000000009</v>
          </cell>
          <cell r="F1425">
            <v>958.78299999999967</v>
          </cell>
          <cell r="G1425">
            <v>963.22000000000014</v>
          </cell>
          <cell r="H1425">
            <v>910.19100000000003</v>
          </cell>
          <cell r="I1425">
            <v>919.97400000000005</v>
          </cell>
          <cell r="J1425">
            <v>936.27399999999989</v>
          </cell>
          <cell r="K1425">
            <v>945.30700000000024</v>
          </cell>
          <cell r="L1425">
            <v>950.1160000000001</v>
          </cell>
          <cell r="M1425">
            <v>951.62499999999989</v>
          </cell>
          <cell r="N1425">
            <v>959.91899999999987</v>
          </cell>
          <cell r="O1425">
            <v>967.83299999999997</v>
          </cell>
          <cell r="P1425">
            <v>976.31799999999998</v>
          </cell>
        </row>
        <row r="1427">
          <cell r="E1427">
            <v>2009</v>
          </cell>
          <cell r="F1427">
            <v>1845</v>
          </cell>
          <cell r="G1427">
            <v>1773</v>
          </cell>
          <cell r="H1427">
            <v>1459</v>
          </cell>
          <cell r="I1427">
            <v>2199</v>
          </cell>
          <cell r="J1427">
            <v>1862</v>
          </cell>
          <cell r="K1427">
            <v>1849</v>
          </cell>
          <cell r="L1427">
            <v>1533</v>
          </cell>
          <cell r="M1427">
            <v>1520</v>
          </cell>
          <cell r="N1427">
            <v>1795</v>
          </cell>
          <cell r="O1427">
            <v>1963</v>
          </cell>
          <cell r="P1427">
            <v>2275</v>
          </cell>
        </row>
        <row r="1428">
          <cell r="E1428">
            <v>109.29046999999998</v>
          </cell>
          <cell r="F1428">
            <v>85.453000000000003</v>
          </cell>
          <cell r="G1428">
            <v>96.00775999999999</v>
          </cell>
          <cell r="H1428">
            <v>79.398835000000005</v>
          </cell>
          <cell r="I1428" t="str">
            <v>100.42</v>
          </cell>
          <cell r="J1428">
            <v>96.978999999999985</v>
          </cell>
          <cell r="K1428">
            <v>92.792199999999994</v>
          </cell>
          <cell r="L1428">
            <v>82.01400000000001</v>
          </cell>
          <cell r="M1428">
            <v>76.281599999999997</v>
          </cell>
          <cell r="N1428">
            <v>91.724899999999991</v>
          </cell>
          <cell r="O1428">
            <v>92.2898</v>
          </cell>
          <cell r="P1428">
            <v>108.66925000000001</v>
          </cell>
        </row>
        <row r="1430">
          <cell r="E1430">
            <v>5661</v>
          </cell>
          <cell r="F1430">
            <v>5792</v>
          </cell>
          <cell r="G1430">
            <v>5778</v>
          </cell>
          <cell r="H1430">
            <v>5805</v>
          </cell>
          <cell r="I1430">
            <v>5812</v>
          </cell>
          <cell r="J1430">
            <v>5753</v>
          </cell>
          <cell r="K1430">
            <v>5764</v>
          </cell>
          <cell r="L1430">
            <v>5753</v>
          </cell>
          <cell r="M1430">
            <v>5796</v>
          </cell>
          <cell r="N1430">
            <v>5766</v>
          </cell>
          <cell r="O1430">
            <v>5786</v>
          </cell>
          <cell r="P1430">
            <v>6128</v>
          </cell>
        </row>
        <row r="1431">
          <cell r="E1431">
            <v>217.84500000000003</v>
          </cell>
          <cell r="F1431">
            <v>229.10250000000002</v>
          </cell>
          <cell r="G1431">
            <v>224.69250000000002</v>
          </cell>
          <cell r="H1431">
            <v>224.32875000000001</v>
          </cell>
          <cell r="I1431">
            <v>233.94749999999996</v>
          </cell>
          <cell r="J1431">
            <v>228.64574999999999</v>
          </cell>
          <cell r="K1431">
            <v>232.06499999999997</v>
          </cell>
          <cell r="L1431">
            <v>228.03000000000003</v>
          </cell>
          <cell r="M1431">
            <v>232.76999999999998</v>
          </cell>
          <cell r="N1431">
            <v>236.03999999999996</v>
          </cell>
          <cell r="O1431">
            <v>241.81499999999997</v>
          </cell>
          <cell r="P1431">
            <v>264.45000000000005</v>
          </cell>
        </row>
        <row r="1433">
          <cell r="E1433">
            <v>3810</v>
          </cell>
          <cell r="F1433">
            <v>4267</v>
          </cell>
          <cell r="G1433">
            <v>4609</v>
          </cell>
          <cell r="H1433">
            <v>4735</v>
          </cell>
          <cell r="I1433">
            <v>5376</v>
          </cell>
          <cell r="J1433">
            <v>4787</v>
          </cell>
          <cell r="K1433">
            <v>5119</v>
          </cell>
          <cell r="L1433">
            <v>4739</v>
          </cell>
          <cell r="M1433">
            <v>4102</v>
          </cell>
          <cell r="N1433">
            <v>3761</v>
          </cell>
          <cell r="O1433">
            <v>4104</v>
          </cell>
          <cell r="P1433">
            <v>4752</v>
          </cell>
        </row>
        <row r="1434">
          <cell r="E1434">
            <v>164.46299999999999</v>
          </cell>
          <cell r="F1434">
            <v>180.786</v>
          </cell>
          <cell r="G1434">
            <v>204.36675</v>
          </cell>
          <cell r="H1434">
            <v>204.69749999999999</v>
          </cell>
          <cell r="I1434">
            <v>240.91050000000001</v>
          </cell>
          <cell r="J1434">
            <v>217.66499999999999</v>
          </cell>
          <cell r="K1434">
            <v>237.59025</v>
          </cell>
          <cell r="L1434">
            <v>214.65</v>
          </cell>
          <cell r="M1434">
            <v>187.221</v>
          </cell>
          <cell r="N1434">
            <v>173.37225000000001</v>
          </cell>
          <cell r="O1434">
            <v>190.54275000000001</v>
          </cell>
          <cell r="P1434">
            <v>215.53649999999999</v>
          </cell>
        </row>
        <row r="1436">
          <cell r="E1436">
            <v>6119</v>
          </cell>
          <cell r="F1436">
            <v>5828</v>
          </cell>
          <cell r="G1436">
            <v>5781.15</v>
          </cell>
          <cell r="H1436">
            <v>5883.1</v>
          </cell>
          <cell r="I1436">
            <v>6200.62</v>
          </cell>
          <cell r="J1436">
            <v>6250.4</v>
          </cell>
          <cell r="K1436">
            <v>6280.94</v>
          </cell>
          <cell r="L1436">
            <v>5910.4</v>
          </cell>
          <cell r="M1436">
            <v>5744</v>
          </cell>
          <cell r="N1436">
            <v>5558.6</v>
          </cell>
          <cell r="O1436">
            <v>5335.87</v>
          </cell>
          <cell r="P1436">
            <v>5580.4</v>
          </cell>
        </row>
        <row r="1437">
          <cell r="E1437">
            <v>230.2998</v>
          </cell>
          <cell r="F1437">
            <v>223.11399999999998</v>
          </cell>
          <cell r="G1437">
            <v>228.58479</v>
          </cell>
          <cell r="H1437">
            <v>228.50139999999999</v>
          </cell>
          <cell r="I1437">
            <v>232.19400000000002</v>
          </cell>
          <cell r="J1437">
            <v>232.547</v>
          </cell>
          <cell r="K1437">
            <v>235.00240000000002</v>
          </cell>
          <cell r="L1437">
            <v>231.63745</v>
          </cell>
          <cell r="M1437">
            <v>227.464</v>
          </cell>
          <cell r="N1437">
            <v>224.37</v>
          </cell>
          <cell r="O1437">
            <v>221.875</v>
          </cell>
          <cell r="P1437">
            <v>225.5</v>
          </cell>
        </row>
        <row r="1439">
          <cell r="E1439">
            <v>2320</v>
          </cell>
          <cell r="F1439">
            <v>2148</v>
          </cell>
          <cell r="G1439">
            <v>1990.45</v>
          </cell>
          <cell r="H1439">
            <v>2145.9</v>
          </cell>
          <cell r="I1439">
            <v>2250.1999999999998</v>
          </cell>
          <cell r="J1439">
            <v>2360.1999999999998</v>
          </cell>
          <cell r="K1439">
            <v>2290.4699999999998</v>
          </cell>
          <cell r="L1439">
            <v>2120</v>
          </cell>
          <cell r="M1439">
            <v>2045</v>
          </cell>
          <cell r="N1439">
            <v>1998.2</v>
          </cell>
          <cell r="O1439">
            <v>1950.47</v>
          </cell>
          <cell r="P1439">
            <v>2010.2</v>
          </cell>
        </row>
        <row r="1440">
          <cell r="E1440">
            <v>82.254000000000005</v>
          </cell>
          <cell r="F1440">
            <v>79.055999999999997</v>
          </cell>
          <cell r="G1440">
            <v>77.020520000000005</v>
          </cell>
          <cell r="H1440">
            <v>77.256</v>
          </cell>
          <cell r="I1440">
            <v>78.569000000000003</v>
          </cell>
          <cell r="J1440">
            <v>78.656000000000006</v>
          </cell>
          <cell r="K1440">
            <v>79.215400000000002</v>
          </cell>
          <cell r="L1440">
            <v>79.012450000000001</v>
          </cell>
          <cell r="M1440">
            <v>77.233999999999995</v>
          </cell>
          <cell r="N1440">
            <v>75.83</v>
          </cell>
          <cell r="O1440">
            <v>75.650000000000006</v>
          </cell>
          <cell r="P1440">
            <v>77.25</v>
          </cell>
        </row>
        <row r="1442">
          <cell r="E1442">
            <v>3799</v>
          </cell>
          <cell r="F1442">
            <v>3680</v>
          </cell>
          <cell r="G1442">
            <v>3790.7</v>
          </cell>
          <cell r="H1442">
            <v>3737.2</v>
          </cell>
          <cell r="I1442">
            <v>3950.42</v>
          </cell>
          <cell r="J1442">
            <v>3890.2</v>
          </cell>
          <cell r="K1442">
            <v>3990.47</v>
          </cell>
          <cell r="L1442">
            <v>3790.4</v>
          </cell>
          <cell r="M1442">
            <v>3699</v>
          </cell>
          <cell r="N1442">
            <v>3560.4</v>
          </cell>
          <cell r="O1442">
            <v>3385.4</v>
          </cell>
          <cell r="P1442">
            <v>3570.2</v>
          </cell>
        </row>
        <row r="1443">
          <cell r="E1443">
            <v>148.04580000000001</v>
          </cell>
          <cell r="F1443">
            <v>144.05799999999999</v>
          </cell>
          <cell r="G1443">
            <v>151.56426999999999</v>
          </cell>
          <cell r="H1443">
            <v>151.24539999999999</v>
          </cell>
          <cell r="I1443">
            <v>153.625</v>
          </cell>
          <cell r="J1443">
            <v>153.89099999999999</v>
          </cell>
          <cell r="K1443">
            <v>155.78700000000001</v>
          </cell>
          <cell r="L1443">
            <v>152.625</v>
          </cell>
          <cell r="M1443">
            <v>150.22999999999999</v>
          </cell>
          <cell r="N1443">
            <v>148.54</v>
          </cell>
          <cell r="O1443">
            <v>146.22499999999999</v>
          </cell>
          <cell r="P1443">
            <v>148.25</v>
          </cell>
        </row>
        <row r="1445">
          <cell r="E1445">
            <v>9442</v>
          </cell>
          <cell r="F1445">
            <v>9335</v>
          </cell>
          <cell r="G1445">
            <v>9286</v>
          </cell>
          <cell r="H1445">
            <v>7830</v>
          </cell>
          <cell r="I1445">
            <v>5925</v>
          </cell>
          <cell r="J1445">
            <v>6923</v>
          </cell>
          <cell r="K1445">
            <v>6179</v>
          </cell>
          <cell r="L1445">
            <v>6462</v>
          </cell>
          <cell r="M1445">
            <v>6719</v>
          </cell>
          <cell r="N1445">
            <v>7677</v>
          </cell>
          <cell r="O1445">
            <v>7691</v>
          </cell>
          <cell r="P1445">
            <v>7936</v>
          </cell>
        </row>
        <row r="1446">
          <cell r="E1446">
            <v>386.29356991103452</v>
          </cell>
          <cell r="F1446">
            <v>381.49465542424639</v>
          </cell>
          <cell r="G1446">
            <v>379.885058425176</v>
          </cell>
          <cell r="H1446">
            <v>315.82982007701497</v>
          </cell>
          <cell r="I1446">
            <v>259.14337405391052</v>
          </cell>
          <cell r="J1446">
            <v>296.13522440578936</v>
          </cell>
          <cell r="K1446">
            <v>275.14850000000001</v>
          </cell>
          <cell r="L1446">
            <v>273.46899999999999</v>
          </cell>
          <cell r="M1446">
            <v>325.30849999999998</v>
          </cell>
          <cell r="N1446">
            <v>386.63475</v>
          </cell>
          <cell r="O1446">
            <v>353.08</v>
          </cell>
          <cell r="P1446">
            <v>313.04250000000008</v>
          </cell>
        </row>
        <row r="1448">
          <cell r="E1448">
            <v>4625</v>
          </cell>
          <cell r="F1448">
            <v>5855</v>
          </cell>
          <cell r="G1448">
            <v>5950</v>
          </cell>
          <cell r="H1448">
            <v>7970</v>
          </cell>
          <cell r="I1448">
            <v>8030</v>
          </cell>
          <cell r="J1448">
            <v>7810</v>
          </cell>
          <cell r="K1448">
            <v>8150</v>
          </cell>
          <cell r="L1448">
            <v>6995</v>
          </cell>
          <cell r="M1448">
            <v>6150</v>
          </cell>
          <cell r="N1448">
            <v>5320</v>
          </cell>
          <cell r="O1448">
            <v>5465</v>
          </cell>
          <cell r="P1448">
            <v>5005</v>
          </cell>
        </row>
        <row r="1449">
          <cell r="E1449">
            <v>153.31499999999997</v>
          </cell>
          <cell r="F1449">
            <v>196.04750000000001</v>
          </cell>
          <cell r="G1449">
            <v>198.86</v>
          </cell>
          <cell r="H1449">
            <v>273.27999999999997</v>
          </cell>
          <cell r="I1449">
            <v>276.01499999999999</v>
          </cell>
          <cell r="J1449">
            <v>268.25</v>
          </cell>
          <cell r="K1449">
            <v>281.96499999999997</v>
          </cell>
          <cell r="L1449">
            <v>235.84000000000003</v>
          </cell>
          <cell r="M1449">
            <v>203.73</v>
          </cell>
          <cell r="N1449">
            <v>174.60999999999999</v>
          </cell>
          <cell r="O1449">
            <v>178.566</v>
          </cell>
          <cell r="P1449">
            <v>162.69499999999999</v>
          </cell>
        </row>
        <row r="1451">
          <cell r="E1451">
            <v>5837</v>
          </cell>
          <cell r="F1451">
            <v>5533</v>
          </cell>
          <cell r="G1451">
            <v>5668</v>
          </cell>
          <cell r="H1451">
            <v>5073</v>
          </cell>
          <cell r="I1451">
            <v>5214</v>
          </cell>
          <cell r="J1451">
            <v>5610</v>
          </cell>
          <cell r="K1451">
            <v>5218</v>
          </cell>
          <cell r="L1451">
            <v>5084</v>
          </cell>
          <cell r="M1451">
            <v>5125</v>
          </cell>
          <cell r="N1451">
            <v>5668</v>
          </cell>
          <cell r="O1451">
            <v>5613</v>
          </cell>
          <cell r="P1451">
            <v>7528</v>
          </cell>
        </row>
        <row r="1452">
          <cell r="E1452">
            <v>242.40375000000003</v>
          </cell>
          <cell r="F1452">
            <v>239.03025</v>
          </cell>
          <cell r="G1452">
            <v>240.21900000000002</v>
          </cell>
          <cell r="H1452">
            <v>211.60425000000004</v>
          </cell>
          <cell r="I1452">
            <v>216.22650000000002</v>
          </cell>
          <cell r="J1452">
            <v>231.3502499999999</v>
          </cell>
          <cell r="K1452">
            <v>220.57500000000005</v>
          </cell>
          <cell r="L1452">
            <v>213.67425</v>
          </cell>
          <cell r="M1452">
            <v>214.2037499999999</v>
          </cell>
          <cell r="N1452">
            <v>233.9752499999999</v>
          </cell>
          <cell r="O1452">
            <v>231.46649999999997</v>
          </cell>
          <cell r="P1452">
            <v>325.55287680000004</v>
          </cell>
        </row>
        <row r="1454">
          <cell r="E1454">
            <v>6249.8227826958409</v>
          </cell>
          <cell r="F1454">
            <v>5340</v>
          </cell>
          <cell r="G1454">
            <v>5105.2299999999996</v>
          </cell>
          <cell r="H1454">
            <v>4131</v>
          </cell>
          <cell r="I1454">
            <v>4350.2</v>
          </cell>
          <cell r="J1454">
            <v>5938</v>
          </cell>
          <cell r="K1454">
            <v>5321</v>
          </cell>
          <cell r="L1454">
            <v>3178</v>
          </cell>
          <cell r="M1454">
            <v>3144</v>
          </cell>
          <cell r="N1454">
            <v>3967</v>
          </cell>
          <cell r="O1454">
            <v>3851</v>
          </cell>
          <cell r="P1454">
            <v>4336</v>
          </cell>
        </row>
        <row r="1455">
          <cell r="E1455">
            <v>246.425641267928</v>
          </cell>
          <cell r="F1455">
            <v>241</v>
          </cell>
          <cell r="G1455">
            <v>235.41251999999997</v>
          </cell>
          <cell r="H1455">
            <v>188.84</v>
          </cell>
          <cell r="I1455">
            <v>201.96250000000003</v>
          </cell>
          <cell r="J1455">
            <v>263.81</v>
          </cell>
          <cell r="K1455">
            <v>251.88624999999996</v>
          </cell>
          <cell r="L1455">
            <v>168.02350000000001</v>
          </cell>
          <cell r="M1455">
            <v>176.38675000000001</v>
          </cell>
          <cell r="N1455">
            <v>168.48675</v>
          </cell>
          <cell r="O1455">
            <v>162.61574999999999</v>
          </cell>
          <cell r="P1455">
            <v>211.00725</v>
          </cell>
        </row>
        <row r="1457">
          <cell r="E1457">
            <v>1124</v>
          </cell>
          <cell r="F1457">
            <v>1146</v>
          </cell>
          <cell r="G1457">
            <v>1205</v>
          </cell>
          <cell r="H1457">
            <v>1049</v>
          </cell>
          <cell r="I1457">
            <v>917</v>
          </cell>
          <cell r="J1457">
            <v>1658</v>
          </cell>
          <cell r="K1457">
            <v>1081</v>
          </cell>
          <cell r="L1457">
            <v>1209</v>
          </cell>
          <cell r="M1457">
            <v>1288</v>
          </cell>
          <cell r="N1457">
            <v>1411</v>
          </cell>
          <cell r="O1457">
            <v>1520</v>
          </cell>
          <cell r="P1457">
            <v>2718</v>
          </cell>
        </row>
        <row r="1458">
          <cell r="E1458">
            <v>50.586749999999995</v>
          </cell>
          <cell r="F1458">
            <v>50.133052500000005</v>
          </cell>
          <cell r="G1458">
            <v>54.225000000000009</v>
          </cell>
          <cell r="H1458">
            <v>47.205750000000002</v>
          </cell>
          <cell r="I1458">
            <v>41.265000000000001</v>
          </cell>
          <cell r="J1458">
            <v>78.70954500000002</v>
          </cell>
          <cell r="K1458">
            <v>48.557550000000006</v>
          </cell>
          <cell r="L1458">
            <v>54.404999999999994</v>
          </cell>
          <cell r="M1458">
            <v>57.961500000000008</v>
          </cell>
          <cell r="N1458">
            <v>63.499499999999983</v>
          </cell>
          <cell r="O1458">
            <v>68.400000000000006</v>
          </cell>
          <cell r="P1458">
            <v>122.31</v>
          </cell>
        </row>
        <row r="1460">
          <cell r="E1460">
            <v>1253</v>
          </cell>
          <cell r="F1460">
            <v>1152</v>
          </cell>
          <cell r="G1460">
            <v>1121</v>
          </cell>
          <cell r="H1460">
            <v>1302</v>
          </cell>
          <cell r="I1460">
            <v>1491</v>
          </cell>
          <cell r="J1460">
            <v>1435</v>
          </cell>
          <cell r="K1460">
            <v>1611</v>
          </cell>
          <cell r="L1460">
            <v>1312</v>
          </cell>
          <cell r="M1460">
            <v>1479</v>
          </cell>
          <cell r="N1460">
            <v>1797</v>
          </cell>
          <cell r="O1460">
            <v>1606</v>
          </cell>
          <cell r="P1460">
            <v>1927</v>
          </cell>
        </row>
        <row r="1461">
          <cell r="E1461">
            <v>85.769997500000002</v>
          </cell>
          <cell r="F1461">
            <v>73.609995000000012</v>
          </cell>
          <cell r="G1461">
            <v>69.739957500000003</v>
          </cell>
          <cell r="H1461">
            <v>85.250002499999994</v>
          </cell>
          <cell r="I1461">
            <v>94.559992500000007</v>
          </cell>
          <cell r="J1461">
            <v>90.090007500000013</v>
          </cell>
          <cell r="K1461">
            <v>107.05251000000001</v>
          </cell>
          <cell r="L1461">
            <v>88.584999999999994</v>
          </cell>
          <cell r="M1461">
            <v>96.223747500000016</v>
          </cell>
          <cell r="N1461">
            <v>103.87248750000001</v>
          </cell>
          <cell r="O1461">
            <v>104.21373750000001</v>
          </cell>
          <cell r="P1461">
            <v>108.90312</v>
          </cell>
        </row>
      </sheetData>
      <sheetData sheetId="3">
        <row r="1376">
          <cell r="E1376">
            <v>354</v>
          </cell>
          <cell r="F1376">
            <v>350</v>
          </cell>
          <cell r="G1376">
            <v>357.21</v>
          </cell>
          <cell r="H1376">
            <v>323</v>
          </cell>
          <cell r="I1376">
            <v>358</v>
          </cell>
          <cell r="J1376">
            <v>349</v>
          </cell>
          <cell r="K1376">
            <v>301</v>
          </cell>
          <cell r="L1376">
            <v>295</v>
          </cell>
          <cell r="M1376">
            <v>328</v>
          </cell>
          <cell r="N1376">
            <v>351</v>
          </cell>
          <cell r="O1376">
            <v>362</v>
          </cell>
          <cell r="P1376">
            <v>387</v>
          </cell>
        </row>
        <row r="1377">
          <cell r="E1377">
            <v>53.4587</v>
          </cell>
          <cell r="F1377">
            <v>53.12</v>
          </cell>
          <cell r="G1377">
            <v>54.256419999999999</v>
          </cell>
          <cell r="H1377">
            <v>48.226900000000001</v>
          </cell>
          <cell r="I1377">
            <v>54.856699999999996</v>
          </cell>
          <cell r="J1377">
            <v>53.24</v>
          </cell>
          <cell r="K1377">
            <v>46.442599999999999</v>
          </cell>
          <cell r="L1377">
            <v>45.56</v>
          </cell>
          <cell r="M1377">
            <v>51.442599999999999</v>
          </cell>
          <cell r="N1377">
            <v>52.923999999999999</v>
          </cell>
          <cell r="O1377">
            <v>57.01</v>
          </cell>
          <cell r="P1377">
            <v>56.465000000000003</v>
          </cell>
        </row>
        <row r="1379">
          <cell r="E1379">
            <v>3467.1230220903999</v>
          </cell>
          <cell r="F1379">
            <v>3801</v>
          </cell>
          <cell r="G1379">
            <v>4275</v>
          </cell>
          <cell r="H1379">
            <v>3900</v>
          </cell>
          <cell r="I1379">
            <v>4044</v>
          </cell>
          <cell r="J1379">
            <v>4189</v>
          </cell>
          <cell r="K1379">
            <v>3986</v>
          </cell>
          <cell r="L1379">
            <v>4313</v>
          </cell>
          <cell r="M1379">
            <v>3669</v>
          </cell>
          <cell r="N1379">
            <v>3842</v>
          </cell>
          <cell r="O1379">
            <v>4391</v>
          </cell>
          <cell r="P1379">
            <v>3429</v>
          </cell>
        </row>
        <row r="1380">
          <cell r="E1380">
            <v>513.27935531030721</v>
          </cell>
          <cell r="F1380">
            <v>563.46</v>
          </cell>
          <cell r="G1380">
            <v>649.23299999999995</v>
          </cell>
          <cell r="H1380">
            <v>592.35699999999997</v>
          </cell>
          <cell r="I1380">
            <v>606.444940430423</v>
          </cell>
          <cell r="J1380">
            <v>601.23734695947041</v>
          </cell>
          <cell r="K1380">
            <v>578.59685388125922</v>
          </cell>
          <cell r="L1380">
            <v>645.87900000000002</v>
          </cell>
          <cell r="M1380">
            <v>529.43604139214904</v>
          </cell>
          <cell r="N1380">
            <v>581.52099999999996</v>
          </cell>
          <cell r="O1380">
            <v>641.18169</v>
          </cell>
          <cell r="P1380">
            <v>548.52700000000004</v>
          </cell>
        </row>
        <row r="1382">
          <cell r="E1382">
            <v>1859</v>
          </cell>
          <cell r="F1382">
            <v>2010</v>
          </cell>
          <cell r="G1382">
            <v>1753</v>
          </cell>
          <cell r="H1382">
            <v>1515</v>
          </cell>
          <cell r="I1382">
            <v>1850.3</v>
          </cell>
          <cell r="J1382">
            <v>1840.2</v>
          </cell>
          <cell r="K1382">
            <v>1425</v>
          </cell>
          <cell r="L1382">
            <v>1398</v>
          </cell>
          <cell r="M1382">
            <v>1450.3</v>
          </cell>
          <cell r="N1382">
            <v>1480.5</v>
          </cell>
          <cell r="O1382">
            <v>1498.3</v>
          </cell>
          <cell r="P1382">
            <v>1658</v>
          </cell>
        </row>
        <row r="1383">
          <cell r="E1383">
            <v>260.42559999999997</v>
          </cell>
          <cell r="F1383">
            <v>295.66000000000003</v>
          </cell>
          <cell r="G1383">
            <v>257.16399999999999</v>
          </cell>
          <cell r="H1383">
            <v>218.31032482598596</v>
          </cell>
          <cell r="I1383">
            <v>266.42579999999998</v>
          </cell>
          <cell r="J1383">
            <v>265.85599999999999</v>
          </cell>
          <cell r="K1383">
            <v>211.00120000000001</v>
          </cell>
          <cell r="L1383">
            <v>209.6</v>
          </cell>
          <cell r="M1383">
            <v>215.24</v>
          </cell>
          <cell r="N1383">
            <v>217.22</v>
          </cell>
          <cell r="O1383">
            <v>220.12</v>
          </cell>
          <cell r="P1383">
            <v>235.9562</v>
          </cell>
        </row>
        <row r="1385">
          <cell r="E1385">
            <v>4848</v>
          </cell>
          <cell r="F1385">
            <v>4863</v>
          </cell>
          <cell r="G1385">
            <v>4878</v>
          </cell>
          <cell r="H1385">
            <v>4923</v>
          </cell>
          <cell r="I1385">
            <v>4896</v>
          </cell>
          <cell r="J1385">
            <v>4972</v>
          </cell>
          <cell r="K1385">
            <v>5351</v>
          </cell>
          <cell r="L1385">
            <v>5525</v>
          </cell>
          <cell r="M1385">
            <v>5175</v>
          </cell>
          <cell r="N1385">
            <v>5206</v>
          </cell>
          <cell r="O1385">
            <v>5005</v>
          </cell>
          <cell r="P1385">
            <v>4934</v>
          </cell>
        </row>
        <row r="1386">
          <cell r="E1386">
            <v>696.68023169999992</v>
          </cell>
          <cell r="F1386">
            <v>695.66239919999998</v>
          </cell>
          <cell r="G1386">
            <v>685.84933619999993</v>
          </cell>
          <cell r="H1386">
            <v>690.74999249999996</v>
          </cell>
          <cell r="I1386">
            <v>675.79365599999983</v>
          </cell>
          <cell r="J1386">
            <v>689.33781780000015</v>
          </cell>
          <cell r="K1386">
            <v>750.29481809999993</v>
          </cell>
          <cell r="L1386">
            <v>777.06385110000008</v>
          </cell>
          <cell r="M1386">
            <v>727.74264870000013</v>
          </cell>
          <cell r="N1386">
            <v>751.07876969999995</v>
          </cell>
          <cell r="O1386">
            <v>716.27302920000011</v>
          </cell>
          <cell r="P1386">
            <v>717.82075679999991</v>
          </cell>
        </row>
        <row r="1388">
          <cell r="E1388">
            <v>16236</v>
          </cell>
          <cell r="F1388">
            <v>16944</v>
          </cell>
          <cell r="G1388">
            <v>13485</v>
          </cell>
          <cell r="H1388">
            <v>12196</v>
          </cell>
          <cell r="I1388">
            <v>12944</v>
          </cell>
          <cell r="J1388">
            <v>12695</v>
          </cell>
          <cell r="K1388">
            <v>12074</v>
          </cell>
          <cell r="L1388">
            <v>12885</v>
          </cell>
          <cell r="M1388">
            <v>14384</v>
          </cell>
          <cell r="N1388">
            <v>13446</v>
          </cell>
          <cell r="O1388">
            <v>14410</v>
          </cell>
          <cell r="P1388">
            <v>13918</v>
          </cell>
        </row>
        <row r="1389">
          <cell r="E1389">
            <v>2119.442416593</v>
          </cell>
          <cell r="F1389">
            <v>2377.6015824209999</v>
          </cell>
          <cell r="G1389">
            <v>1697.4658143779998</v>
          </cell>
          <cell r="H1389">
            <v>1560.3088207276001</v>
          </cell>
          <cell r="I1389">
            <v>1706.2927946269999</v>
          </cell>
          <cell r="J1389">
            <v>1733.190303718</v>
          </cell>
          <cell r="K1389">
            <v>1564.5865071730002</v>
          </cell>
          <cell r="L1389">
            <v>1731.4186215349998</v>
          </cell>
          <cell r="M1389">
            <v>1841.1367371360002</v>
          </cell>
          <cell r="N1389">
            <v>1815.6987022799999</v>
          </cell>
          <cell r="O1389">
            <v>1912.14553196</v>
          </cell>
          <cell r="P1389">
            <v>1838.4873363000002</v>
          </cell>
        </row>
        <row r="1391">
          <cell r="E1391">
            <v>9483</v>
          </cell>
          <cell r="F1391">
            <v>9692</v>
          </cell>
          <cell r="G1391">
            <v>7510</v>
          </cell>
          <cell r="H1391">
            <v>6031</v>
          </cell>
          <cell r="I1391">
            <v>5752</v>
          </cell>
          <cell r="J1391">
            <v>5650</v>
          </cell>
          <cell r="K1391">
            <v>5974</v>
          </cell>
          <cell r="L1391">
            <v>6756</v>
          </cell>
          <cell r="M1391">
            <v>6869</v>
          </cell>
          <cell r="N1391">
            <v>7145</v>
          </cell>
          <cell r="O1391">
            <v>7147</v>
          </cell>
          <cell r="P1391">
            <v>7194</v>
          </cell>
        </row>
        <row r="1392">
          <cell r="E1392">
            <v>1186.2345990929998</v>
          </cell>
          <cell r="F1392">
            <v>1381.115729121</v>
          </cell>
          <cell r="G1392">
            <v>822.74223457799997</v>
          </cell>
          <cell r="H1392">
            <v>660.91977872759992</v>
          </cell>
          <cell r="I1392">
            <v>655.03202912699987</v>
          </cell>
          <cell r="J1392">
            <v>677.45459941799993</v>
          </cell>
          <cell r="K1392">
            <v>687.42047907300014</v>
          </cell>
          <cell r="L1392">
            <v>809.02499953499989</v>
          </cell>
          <cell r="M1392">
            <v>810.93222873599996</v>
          </cell>
          <cell r="N1392">
            <v>907.80996437999988</v>
          </cell>
          <cell r="O1392">
            <v>913.6539381</v>
          </cell>
          <cell r="P1392">
            <v>894.87085740000009</v>
          </cell>
        </row>
        <row r="1394">
          <cell r="E1394">
            <v>4580</v>
          </cell>
          <cell r="F1394">
            <v>4885</v>
          </cell>
          <cell r="G1394">
            <v>3938</v>
          </cell>
          <cell r="H1394">
            <v>3369</v>
          </cell>
          <cell r="I1394">
            <v>3671</v>
          </cell>
          <cell r="J1394">
            <v>3548</v>
          </cell>
          <cell r="K1394">
            <v>3644</v>
          </cell>
          <cell r="L1394">
            <v>3716</v>
          </cell>
          <cell r="M1394">
            <v>5182</v>
          </cell>
          <cell r="N1394">
            <v>4012</v>
          </cell>
          <cell r="O1394">
            <v>5030</v>
          </cell>
          <cell r="P1394">
            <v>4460</v>
          </cell>
        </row>
        <row r="1395">
          <cell r="E1395">
            <v>602.88374999999996</v>
          </cell>
          <cell r="F1395">
            <v>636.51366000000007</v>
          </cell>
          <cell r="G1395">
            <v>565.13879999999995</v>
          </cell>
          <cell r="H1395">
            <v>474.86034999999998</v>
          </cell>
          <cell r="I1395">
            <v>539.72104999999999</v>
          </cell>
          <cell r="J1395">
            <v>526.01199999999994</v>
          </cell>
          <cell r="K1395">
            <v>521.32000000000005</v>
          </cell>
          <cell r="L1395">
            <v>556.34</v>
          </cell>
          <cell r="M1395">
            <v>675.75765000000001</v>
          </cell>
          <cell r="N1395">
            <v>560.56380000000001</v>
          </cell>
          <cell r="O1395">
            <v>664.11005</v>
          </cell>
          <cell r="P1395">
            <v>599.66565000000003</v>
          </cell>
        </row>
        <row r="1397">
          <cell r="E1397">
            <v>2173</v>
          </cell>
          <cell r="F1397">
            <v>2367</v>
          </cell>
          <cell r="G1397">
            <v>2037</v>
          </cell>
          <cell r="H1397">
            <v>2796</v>
          </cell>
          <cell r="I1397">
            <v>3521</v>
          </cell>
          <cell r="J1397">
            <v>3497</v>
          </cell>
          <cell r="K1397">
            <v>2456</v>
          </cell>
          <cell r="L1397">
            <v>2413</v>
          </cell>
          <cell r="M1397">
            <v>2333</v>
          </cell>
          <cell r="N1397">
            <v>2289</v>
          </cell>
          <cell r="O1397">
            <v>2233</v>
          </cell>
          <cell r="P1397">
            <v>2264</v>
          </cell>
        </row>
        <row r="1398">
          <cell r="E1398">
            <v>330.32406750000007</v>
          </cell>
          <cell r="F1398">
            <v>359.97219330000001</v>
          </cell>
          <cell r="G1398">
            <v>309.58477980000004</v>
          </cell>
          <cell r="H1398">
            <v>424.52869200000004</v>
          </cell>
          <cell r="I1398">
            <v>511.53971550000006</v>
          </cell>
          <cell r="J1398">
            <v>529.72370430000001</v>
          </cell>
          <cell r="K1398">
            <v>355.84602810000001</v>
          </cell>
          <cell r="L1398">
            <v>366.05362199999996</v>
          </cell>
          <cell r="M1398">
            <v>354.44685840000005</v>
          </cell>
          <cell r="N1398">
            <v>347.32493789999995</v>
          </cell>
          <cell r="O1398">
            <v>334.38154385999997</v>
          </cell>
          <cell r="P1398">
            <v>343.95082889999998</v>
          </cell>
        </row>
        <row r="1400">
          <cell r="E1400">
            <v>5438</v>
          </cell>
          <cell r="F1400">
            <v>5519</v>
          </cell>
          <cell r="G1400">
            <v>5066</v>
          </cell>
          <cell r="H1400">
            <v>4023</v>
          </cell>
          <cell r="I1400">
            <v>4042</v>
          </cell>
          <cell r="J1400">
            <v>4491</v>
          </cell>
          <cell r="K1400">
            <v>4010</v>
          </cell>
          <cell r="L1400">
            <v>3932</v>
          </cell>
          <cell r="M1400">
            <v>3845</v>
          </cell>
          <cell r="N1400">
            <v>4436</v>
          </cell>
          <cell r="O1400">
            <v>4421</v>
          </cell>
          <cell r="P1400">
            <v>4903</v>
          </cell>
        </row>
        <row r="1401">
          <cell r="E1401">
            <v>803.50550999999916</v>
          </cell>
          <cell r="F1401">
            <v>829.90157999999997</v>
          </cell>
          <cell r="G1401">
            <v>792.42211999999995</v>
          </cell>
          <cell r="H1401">
            <v>624.76421000000005</v>
          </cell>
          <cell r="I1401">
            <v>628.25464999999997</v>
          </cell>
          <cell r="J1401">
            <v>698.53774999999996</v>
          </cell>
          <cell r="K1401">
            <v>609.3627899999999</v>
          </cell>
          <cell r="L1401">
            <v>602.35762</v>
          </cell>
          <cell r="M1401">
            <v>605.96564000000001</v>
          </cell>
          <cell r="N1401">
            <v>639.87609000000009</v>
          </cell>
          <cell r="O1401">
            <v>633.94733999999983</v>
          </cell>
          <cell r="P1401">
            <v>712.65410999999995</v>
          </cell>
        </row>
        <row r="1403">
          <cell r="E1403">
            <v>5697</v>
          </cell>
          <cell r="F1403">
            <v>6047</v>
          </cell>
          <cell r="G1403">
            <v>5261</v>
          </cell>
          <cell r="H1403">
            <v>5687</v>
          </cell>
          <cell r="I1403">
            <v>5740</v>
          </cell>
          <cell r="J1403">
            <v>5825</v>
          </cell>
          <cell r="K1403">
            <v>5317</v>
          </cell>
          <cell r="L1403">
            <v>5977</v>
          </cell>
          <cell r="M1403">
            <v>5885</v>
          </cell>
          <cell r="N1403">
            <v>5798</v>
          </cell>
          <cell r="O1403">
            <v>5901</v>
          </cell>
          <cell r="P1403">
            <v>5498</v>
          </cell>
        </row>
        <row r="1404">
          <cell r="E1404">
            <v>838.59839999999986</v>
          </cell>
          <cell r="F1404">
            <v>880.3</v>
          </cell>
          <cell r="G1404">
            <v>768.1</v>
          </cell>
          <cell r="H1404">
            <v>817.65858239576903</v>
          </cell>
          <cell r="I1404">
            <v>842.57561088119064</v>
          </cell>
          <cell r="J1404">
            <v>833.21450000000004</v>
          </cell>
          <cell r="K1404">
            <v>776.26747747977004</v>
          </cell>
          <cell r="L1404">
            <v>849.1</v>
          </cell>
          <cell r="M1404">
            <v>849.10109999999997</v>
          </cell>
          <cell r="N1404">
            <v>775.01113015999999</v>
          </cell>
          <cell r="O1404">
            <v>779.58916819338197</v>
          </cell>
          <cell r="P1404">
            <v>763.45861749207222</v>
          </cell>
        </row>
        <row r="1406">
          <cell r="E1406">
            <v>8704</v>
          </cell>
          <cell r="F1406">
            <v>8741</v>
          </cell>
          <cell r="G1406">
            <v>8832</v>
          </cell>
          <cell r="H1406">
            <v>8560</v>
          </cell>
          <cell r="I1406">
            <v>8843</v>
          </cell>
          <cell r="J1406">
            <v>8454</v>
          </cell>
          <cell r="K1406">
            <v>9607</v>
          </cell>
          <cell r="L1406">
            <v>8986</v>
          </cell>
          <cell r="M1406">
            <v>8907</v>
          </cell>
          <cell r="N1406">
            <v>8778</v>
          </cell>
          <cell r="O1406">
            <v>8601</v>
          </cell>
          <cell r="P1406">
            <v>9792</v>
          </cell>
        </row>
        <row r="1407">
          <cell r="E1407">
            <v>1646.3758800000001</v>
          </cell>
          <cell r="F1407">
            <v>1675.9625099999998</v>
          </cell>
          <cell r="G1407">
            <v>1706.7874200000001</v>
          </cell>
          <cell r="H1407">
            <v>1682.7662160000002</v>
          </cell>
          <cell r="I1407">
            <v>1717.4168399999999</v>
          </cell>
          <cell r="J1407">
            <v>1613.5882860000002</v>
          </cell>
          <cell r="K1407">
            <v>1813.351206</v>
          </cell>
          <cell r="L1407">
            <v>1735.2293549999999</v>
          </cell>
          <cell r="M1407">
            <v>1720.0140660000002</v>
          </cell>
          <cell r="N1407">
            <v>1675.0661340000001</v>
          </cell>
          <cell r="O1407">
            <v>1668.379422</v>
          </cell>
          <cell r="P1407">
            <v>1907.9831340000001</v>
          </cell>
        </row>
        <row r="1409">
          <cell r="E1409">
            <v>1685</v>
          </cell>
          <cell r="F1409">
            <v>1371</v>
          </cell>
          <cell r="G1409">
            <v>1172</v>
          </cell>
          <cell r="H1409">
            <v>1151</v>
          </cell>
          <cell r="I1409">
            <v>1136</v>
          </cell>
          <cell r="J1409">
            <v>1219</v>
          </cell>
          <cell r="K1409">
            <v>1330</v>
          </cell>
          <cell r="L1409">
            <v>1282</v>
          </cell>
          <cell r="M1409">
            <v>1350</v>
          </cell>
          <cell r="N1409">
            <v>1325</v>
          </cell>
          <cell r="O1409">
            <v>1351</v>
          </cell>
          <cell r="P1409">
            <v>1462</v>
          </cell>
        </row>
        <row r="1410">
          <cell r="E1410">
            <v>224.52342000000004</v>
          </cell>
          <cell r="F1410">
            <v>195.98835900000003</v>
          </cell>
          <cell r="G1410">
            <v>163.32780600000001</v>
          </cell>
          <cell r="H1410">
            <v>161.79803039999999</v>
          </cell>
          <cell r="I1410">
            <v>157.46520300000003</v>
          </cell>
          <cell r="J1410">
            <v>170.10342119999999</v>
          </cell>
          <cell r="K1410">
            <v>177.69865229999996</v>
          </cell>
          <cell r="L1410">
            <v>170.78675999999999</v>
          </cell>
          <cell r="M1410">
            <v>183.09425339999996</v>
          </cell>
          <cell r="N1410">
            <v>175.52206410000002</v>
          </cell>
          <cell r="O1410">
            <v>179.74644000000004</v>
          </cell>
          <cell r="P1410">
            <v>198.67764000000003</v>
          </cell>
        </row>
        <row r="1412">
          <cell r="E1412">
            <v>11194</v>
          </cell>
          <cell r="F1412">
            <v>11054</v>
          </cell>
          <cell r="G1412">
            <v>10738</v>
          </cell>
          <cell r="H1412">
            <v>12844</v>
          </cell>
          <cell r="I1412">
            <v>12790</v>
          </cell>
          <cell r="J1412">
            <v>11516</v>
          </cell>
          <cell r="K1412">
            <v>13455</v>
          </cell>
          <cell r="L1412">
            <v>12411</v>
          </cell>
          <cell r="M1412">
            <v>13079</v>
          </cell>
          <cell r="N1412">
            <v>12458</v>
          </cell>
          <cell r="O1412">
            <v>12839</v>
          </cell>
          <cell r="P1412">
            <v>13681</v>
          </cell>
        </row>
        <row r="1413">
          <cell r="E1413">
            <v>1828.9757699999996</v>
          </cell>
          <cell r="F1413">
            <v>1814.5993800000003</v>
          </cell>
          <cell r="G1413">
            <v>1759.2786599999997</v>
          </cell>
          <cell r="H1413">
            <v>2219.9218799999999</v>
          </cell>
          <cell r="I1413">
            <v>2149.6428600000004</v>
          </cell>
          <cell r="J1413">
            <v>1919.9725199999996</v>
          </cell>
          <cell r="K1413">
            <v>2275.3706100000004</v>
          </cell>
          <cell r="L1413">
            <v>2095.04889</v>
          </cell>
          <cell r="M1413">
            <v>2223.6351899999995</v>
          </cell>
          <cell r="N1413">
            <v>2102.34087</v>
          </cell>
          <cell r="O1413">
            <v>2168.7908099999995</v>
          </cell>
          <cell r="P1413">
            <v>2296.0143899999989</v>
          </cell>
        </row>
        <row r="1415">
          <cell r="E1415">
            <v>1190</v>
          </cell>
          <cell r="F1415">
            <v>1224</v>
          </cell>
          <cell r="G1415">
            <v>1573</v>
          </cell>
          <cell r="H1415">
            <v>1928</v>
          </cell>
          <cell r="I1415">
            <v>2268</v>
          </cell>
          <cell r="J1415">
            <v>2566</v>
          </cell>
          <cell r="K1415">
            <v>2680</v>
          </cell>
          <cell r="L1415">
            <v>2218</v>
          </cell>
          <cell r="M1415">
            <v>1352</v>
          </cell>
          <cell r="N1415">
            <v>1410</v>
          </cell>
          <cell r="O1415">
            <v>1875</v>
          </cell>
          <cell r="P1415">
            <v>2618</v>
          </cell>
        </row>
        <row r="1416">
          <cell r="E1416">
            <v>192.82562969999998</v>
          </cell>
          <cell r="F1416">
            <v>198.13868220000006</v>
          </cell>
          <cell r="G1416">
            <v>251.69777040000005</v>
          </cell>
          <cell r="H1416">
            <v>311.12314889999993</v>
          </cell>
          <cell r="I1416">
            <v>364.84434569999996</v>
          </cell>
          <cell r="J1416">
            <v>415.29810000000009</v>
          </cell>
          <cell r="K1416">
            <v>427.0344138000001</v>
          </cell>
          <cell r="L1416">
            <v>356.17055130000006</v>
          </cell>
          <cell r="M1416">
            <v>215.42412750000005</v>
          </cell>
          <cell r="N1416">
            <v>221.34162179999998</v>
          </cell>
          <cell r="O1416">
            <v>299.26622009999994</v>
          </cell>
          <cell r="P1416">
            <v>422.81352629999998</v>
          </cell>
        </row>
        <row r="1418">
          <cell r="E1418">
            <v>4486</v>
          </cell>
          <cell r="F1418">
            <v>4431</v>
          </cell>
          <cell r="G1418">
            <v>4267</v>
          </cell>
          <cell r="H1418">
            <v>2578</v>
          </cell>
          <cell r="I1418">
            <v>3497</v>
          </cell>
          <cell r="J1418">
            <v>4012</v>
          </cell>
          <cell r="K1418">
            <v>4240</v>
          </cell>
          <cell r="L1418">
            <v>4308</v>
          </cell>
          <cell r="M1418">
            <v>4279</v>
          </cell>
          <cell r="N1418">
            <v>4444</v>
          </cell>
          <cell r="O1418">
            <v>4536</v>
          </cell>
          <cell r="P1418">
            <v>4874</v>
          </cell>
        </row>
        <row r="1419">
          <cell r="E1419">
            <v>579.65682000000004</v>
          </cell>
          <cell r="F1419">
            <v>574.97553000000016</v>
          </cell>
          <cell r="G1419">
            <v>563.13842999999997</v>
          </cell>
          <cell r="H1419">
            <v>346.92698999999993</v>
          </cell>
          <cell r="I1419">
            <v>460.51979999999998</v>
          </cell>
          <cell r="J1419">
            <v>523.18452000000002</v>
          </cell>
          <cell r="K1419">
            <v>555.31758000000013</v>
          </cell>
          <cell r="L1419">
            <v>563.11496999999997</v>
          </cell>
          <cell r="M1419">
            <v>558.27966000000004</v>
          </cell>
          <cell r="N1419">
            <v>600.3286499999997</v>
          </cell>
          <cell r="O1419">
            <v>588.17687999999987</v>
          </cell>
          <cell r="P1419">
            <v>642.24146999999994</v>
          </cell>
        </row>
        <row r="1421">
          <cell r="E1421">
            <v>2230</v>
          </cell>
          <cell r="F1421">
            <v>2212</v>
          </cell>
          <cell r="G1421">
            <v>2120.3000000000002</v>
          </cell>
          <cell r="H1421">
            <v>2380</v>
          </cell>
          <cell r="I1421">
            <v>2690.45</v>
          </cell>
          <cell r="J1421">
            <v>2715.2</v>
          </cell>
          <cell r="K1421">
            <v>2881</v>
          </cell>
          <cell r="L1421">
            <v>2145.3000000000002</v>
          </cell>
          <cell r="M1421">
            <v>2168.5</v>
          </cell>
          <cell r="N1421">
            <v>2350.4</v>
          </cell>
          <cell r="O1421">
            <v>2280.4</v>
          </cell>
          <cell r="P1421">
            <v>2405</v>
          </cell>
        </row>
        <row r="1422">
          <cell r="E1422">
            <v>258.62940129999998</v>
          </cell>
          <cell r="F1422">
            <v>270.97689050000002</v>
          </cell>
          <cell r="G1422">
            <v>242.23282320000001</v>
          </cell>
          <cell r="H1422">
            <v>270.25799999999998</v>
          </cell>
          <cell r="I1422">
            <v>312.45663000000002</v>
          </cell>
          <cell r="J1422">
            <v>312.22199999999998</v>
          </cell>
          <cell r="K1422">
            <v>319.599087</v>
          </cell>
          <cell r="L1422">
            <v>250.2381</v>
          </cell>
          <cell r="M1422">
            <v>259.34199999999998</v>
          </cell>
          <cell r="N1422">
            <v>275.23</v>
          </cell>
          <cell r="O1422">
            <v>265.45600000000002</v>
          </cell>
          <cell r="P1422">
            <v>286.39999999999998</v>
          </cell>
        </row>
        <row r="1424">
          <cell r="E1424">
            <v>2583</v>
          </cell>
          <cell r="F1424">
            <v>2568</v>
          </cell>
          <cell r="G1424">
            <v>2562</v>
          </cell>
          <cell r="H1424">
            <v>2106</v>
          </cell>
          <cell r="I1424">
            <v>2107</v>
          </cell>
          <cell r="J1424">
            <v>2193</v>
          </cell>
          <cell r="K1424">
            <v>2301</v>
          </cell>
          <cell r="L1424">
            <v>2318</v>
          </cell>
          <cell r="M1424">
            <v>2368</v>
          </cell>
          <cell r="N1424">
            <v>2417</v>
          </cell>
          <cell r="O1424">
            <v>2452</v>
          </cell>
          <cell r="P1424">
            <v>2550</v>
          </cell>
        </row>
        <row r="1425">
          <cell r="E1425">
            <v>427.29100000000005</v>
          </cell>
          <cell r="F1425">
            <v>413.428</v>
          </cell>
          <cell r="G1425">
            <v>415.10199999999998</v>
          </cell>
          <cell r="H1425">
            <v>341.84500000000003</v>
          </cell>
          <cell r="I1425">
            <v>345.29</v>
          </cell>
          <cell r="J1425">
            <v>359.45800000000003</v>
          </cell>
          <cell r="K1425">
            <v>377.44200000000001</v>
          </cell>
          <cell r="L1425">
            <v>379.60399999999998</v>
          </cell>
          <cell r="M1425">
            <v>388.74899999999997</v>
          </cell>
          <cell r="N1425">
            <v>397.71799999999996</v>
          </cell>
          <cell r="O1425">
            <v>403.875</v>
          </cell>
          <cell r="P1425">
            <v>410.0569999999999</v>
          </cell>
        </row>
        <row r="1427">
          <cell r="E1427">
            <v>262</v>
          </cell>
          <cell r="F1427">
            <v>203</v>
          </cell>
          <cell r="G1427">
            <v>212</v>
          </cell>
          <cell r="H1427">
            <v>201</v>
          </cell>
          <cell r="I1427">
            <v>196</v>
          </cell>
          <cell r="J1427">
            <v>240</v>
          </cell>
          <cell r="K1427">
            <v>350</v>
          </cell>
          <cell r="L1427">
            <v>254</v>
          </cell>
          <cell r="M1427">
            <v>275</v>
          </cell>
          <cell r="N1427">
            <v>261</v>
          </cell>
          <cell r="O1427">
            <v>260</v>
          </cell>
          <cell r="P1427">
            <v>391</v>
          </cell>
        </row>
        <row r="1428">
          <cell r="E1428">
            <v>53.183840000000011</v>
          </cell>
          <cell r="F1428">
            <v>38.878999999999998</v>
          </cell>
          <cell r="G1428">
            <v>42.894900000000007</v>
          </cell>
          <cell r="H1428">
            <v>46.74</v>
          </cell>
          <cell r="I1428">
            <v>42.339827999999997</v>
          </cell>
          <cell r="J1428">
            <v>45.854499999999994</v>
          </cell>
          <cell r="K1428">
            <v>71.13485</v>
          </cell>
          <cell r="L1428">
            <v>52.5</v>
          </cell>
          <cell r="M1428">
            <v>57.477999999999987</v>
          </cell>
          <cell r="N1428">
            <v>54.644928000000007</v>
          </cell>
          <cell r="O1428">
            <v>54.607900000000008</v>
          </cell>
          <cell r="P1428">
            <v>81.020269999999996</v>
          </cell>
        </row>
        <row r="1430">
          <cell r="E1430">
            <v>357</v>
          </cell>
          <cell r="F1430">
            <v>405</v>
          </cell>
          <cell r="G1430">
            <v>393</v>
          </cell>
          <cell r="H1430">
            <v>412</v>
          </cell>
          <cell r="I1430">
            <v>417</v>
          </cell>
          <cell r="J1430">
            <v>442</v>
          </cell>
          <cell r="K1430">
            <v>444</v>
          </cell>
          <cell r="L1430">
            <v>426</v>
          </cell>
          <cell r="M1430">
            <v>435</v>
          </cell>
          <cell r="N1430">
            <v>428</v>
          </cell>
          <cell r="O1430">
            <v>448</v>
          </cell>
          <cell r="P1430">
            <v>489</v>
          </cell>
        </row>
        <row r="1431">
          <cell r="E1431">
            <v>67.933530000000005</v>
          </cell>
          <cell r="F1431">
            <v>78.789900000000003</v>
          </cell>
          <cell r="G1431">
            <v>75.597299999999976</v>
          </cell>
          <cell r="H1431">
            <v>79.427400000000006</v>
          </cell>
          <cell r="I1431">
            <v>79.968000000000004</v>
          </cell>
          <cell r="J1431">
            <v>77.470019999999991</v>
          </cell>
          <cell r="K1431">
            <v>85.537199999999984</v>
          </cell>
          <cell r="L1431">
            <v>81.467399999999984</v>
          </cell>
          <cell r="M1431">
            <v>84.343800000000016</v>
          </cell>
          <cell r="N1431">
            <v>82.885199999999998</v>
          </cell>
          <cell r="O1431">
            <v>85.379100000000022</v>
          </cell>
          <cell r="P1431">
            <v>93.090299999999999</v>
          </cell>
        </row>
        <row r="1433">
          <cell r="E1433">
            <v>5280</v>
          </cell>
          <cell r="F1433">
            <v>6335</v>
          </cell>
          <cell r="G1433">
            <v>6913</v>
          </cell>
          <cell r="H1433">
            <v>7908</v>
          </cell>
          <cell r="I1433">
            <v>7305</v>
          </cell>
          <cell r="J1433">
            <v>8070</v>
          </cell>
          <cell r="K1433">
            <v>8475</v>
          </cell>
          <cell r="L1433">
            <v>6657</v>
          </cell>
          <cell r="M1433">
            <v>6283.34</v>
          </cell>
          <cell r="N1433">
            <v>5528</v>
          </cell>
          <cell r="O1433">
            <v>6356</v>
          </cell>
          <cell r="P1433">
            <v>6929</v>
          </cell>
        </row>
        <row r="1434">
          <cell r="E1434">
            <v>641.74473</v>
          </cell>
          <cell r="F1434">
            <v>769.60791629999994</v>
          </cell>
          <cell r="G1434">
            <v>857.69147999999996</v>
          </cell>
          <cell r="H1434">
            <v>968.92299000000003</v>
          </cell>
          <cell r="I1434">
            <v>894.99441000000002</v>
          </cell>
          <cell r="J1434">
            <v>1038.39825</v>
          </cell>
          <cell r="K1434">
            <v>1071.1050600000001</v>
          </cell>
          <cell r="L1434">
            <v>804.10424999999998</v>
          </cell>
          <cell r="M1434">
            <v>772.82084999999995</v>
          </cell>
          <cell r="N1434">
            <v>660.57699000000002</v>
          </cell>
          <cell r="O1434">
            <v>778.66545000000008</v>
          </cell>
          <cell r="P1434">
            <v>860.27157000000011</v>
          </cell>
        </row>
        <row r="1436">
          <cell r="E1436">
            <v>3522</v>
          </cell>
          <cell r="F1436">
            <v>3635</v>
          </cell>
          <cell r="G1436">
            <v>3659.1800000000003</v>
          </cell>
          <cell r="H1436">
            <v>3491.3</v>
          </cell>
          <cell r="I1436">
            <v>3675.9</v>
          </cell>
          <cell r="J1436">
            <v>3542.2</v>
          </cell>
          <cell r="K1436">
            <v>3520.83</v>
          </cell>
          <cell r="L1436">
            <v>3380</v>
          </cell>
          <cell r="M1436">
            <v>3255</v>
          </cell>
          <cell r="N1436">
            <v>3186.3</v>
          </cell>
          <cell r="O1436">
            <v>3150.9</v>
          </cell>
          <cell r="P1436">
            <v>3226</v>
          </cell>
        </row>
        <row r="1437">
          <cell r="E1437">
            <v>384.18100000000004</v>
          </cell>
          <cell r="F1437">
            <v>382.92399999999998</v>
          </cell>
          <cell r="G1437">
            <v>393.41250000000002</v>
          </cell>
          <cell r="H1437">
            <v>386.0222</v>
          </cell>
          <cell r="I1437">
            <v>392.77699999999999</v>
          </cell>
          <cell r="J1437">
            <v>387.14840000000004</v>
          </cell>
          <cell r="K1437">
            <v>385.5505</v>
          </cell>
          <cell r="L1437">
            <v>373.541</v>
          </cell>
          <cell r="M1437">
            <v>369.66650000000004</v>
          </cell>
          <cell r="N1437">
            <v>366.93200000000002</v>
          </cell>
          <cell r="O1437">
            <v>368.233</v>
          </cell>
          <cell r="P1437">
            <v>369.27</v>
          </cell>
        </row>
        <row r="1439">
          <cell r="E1439">
            <v>1720</v>
          </cell>
          <cell r="F1439">
            <v>1840</v>
          </cell>
          <cell r="G1439">
            <v>1868.4</v>
          </cell>
          <cell r="H1439">
            <v>1799</v>
          </cell>
          <cell r="I1439">
            <v>1880.7</v>
          </cell>
          <cell r="J1439">
            <v>1780</v>
          </cell>
          <cell r="K1439">
            <v>1760.25</v>
          </cell>
          <cell r="L1439">
            <v>1690.5</v>
          </cell>
          <cell r="M1439">
            <v>1620</v>
          </cell>
          <cell r="N1439">
            <v>1588</v>
          </cell>
          <cell r="O1439">
            <v>1610.7</v>
          </cell>
          <cell r="P1439">
            <v>1642</v>
          </cell>
        </row>
        <row r="1440">
          <cell r="E1440">
            <v>194.125</v>
          </cell>
          <cell r="F1440">
            <v>195.87</v>
          </cell>
          <cell r="G1440">
            <v>202.95599999999999</v>
          </cell>
          <cell r="H1440">
            <v>199.45750000000001</v>
          </cell>
          <cell r="I1440">
            <v>202.523</v>
          </cell>
          <cell r="J1440">
            <v>200.12540000000001</v>
          </cell>
          <cell r="K1440">
            <v>200.12540000000001</v>
          </cell>
          <cell r="L1440">
            <v>195.215</v>
          </cell>
          <cell r="M1440">
            <v>192.4265</v>
          </cell>
          <cell r="N1440">
            <v>191.2</v>
          </cell>
          <cell r="O1440">
            <v>194.875</v>
          </cell>
          <cell r="P1440">
            <v>195.02</v>
          </cell>
        </row>
        <row r="1442">
          <cell r="E1442">
            <v>1802</v>
          </cell>
          <cell r="F1442">
            <v>1795</v>
          </cell>
          <cell r="G1442">
            <v>1790.78</v>
          </cell>
          <cell r="H1442">
            <v>1692.3</v>
          </cell>
          <cell r="I1442">
            <v>1795.2</v>
          </cell>
          <cell r="J1442">
            <v>1762.2</v>
          </cell>
          <cell r="K1442">
            <v>1760.58</v>
          </cell>
          <cell r="L1442">
            <v>1689.5</v>
          </cell>
          <cell r="M1442">
            <v>1635</v>
          </cell>
          <cell r="N1442">
            <v>1598.3</v>
          </cell>
          <cell r="O1442">
            <v>1540.2</v>
          </cell>
          <cell r="P1442">
            <v>1584</v>
          </cell>
        </row>
        <row r="1443">
          <cell r="E1443">
            <v>190.05600000000001</v>
          </cell>
          <cell r="F1443">
            <v>187.054</v>
          </cell>
          <cell r="G1443">
            <v>190.45650000000001</v>
          </cell>
          <cell r="H1443">
            <v>186.56469999999999</v>
          </cell>
          <cell r="I1443">
            <v>190.25399999999999</v>
          </cell>
          <cell r="J1443">
            <v>187.023</v>
          </cell>
          <cell r="K1443">
            <v>185.42509999999999</v>
          </cell>
          <cell r="L1443">
            <v>178.32599999999999</v>
          </cell>
          <cell r="M1443">
            <v>177.24</v>
          </cell>
          <cell r="N1443">
            <v>175.732</v>
          </cell>
          <cell r="O1443">
            <v>173.358</v>
          </cell>
          <cell r="P1443">
            <v>174.25</v>
          </cell>
        </row>
        <row r="1445">
          <cell r="E1445">
            <v>5426</v>
          </cell>
          <cell r="F1445">
            <v>5913</v>
          </cell>
          <cell r="G1445">
            <v>6228</v>
          </cell>
          <cell r="H1445">
            <v>6019</v>
          </cell>
          <cell r="I1445">
            <v>5845</v>
          </cell>
          <cell r="J1445">
            <v>6004</v>
          </cell>
          <cell r="K1445">
            <v>6516</v>
          </cell>
          <cell r="L1445">
            <v>6543</v>
          </cell>
          <cell r="M1445">
            <v>6083</v>
          </cell>
          <cell r="N1445">
            <v>5663</v>
          </cell>
          <cell r="O1445">
            <v>5204</v>
          </cell>
          <cell r="P1445">
            <v>4802</v>
          </cell>
        </row>
        <row r="1446">
          <cell r="E1446">
            <v>797.26209000000051</v>
          </cell>
          <cell r="F1446">
            <v>884.74290000000008</v>
          </cell>
          <cell r="G1446">
            <v>947.32143000000019</v>
          </cell>
          <cell r="H1446">
            <v>927.38909999999987</v>
          </cell>
          <cell r="I1446">
            <v>905.39279999999997</v>
          </cell>
          <cell r="J1446">
            <v>931.73685000000046</v>
          </cell>
          <cell r="K1446">
            <v>1026.3801000000003</v>
          </cell>
          <cell r="L1446">
            <v>1022.2771499999999</v>
          </cell>
          <cell r="M1446">
            <v>934.63110000000006</v>
          </cell>
          <cell r="N1446">
            <v>860.53065000000004</v>
          </cell>
          <cell r="O1446">
            <v>782.23289999999974</v>
          </cell>
          <cell r="P1446">
            <v>712.00844999999981</v>
          </cell>
        </row>
        <row r="1448">
          <cell r="E1448">
            <v>9180</v>
          </cell>
          <cell r="F1448">
            <v>10875</v>
          </cell>
          <cell r="G1448">
            <v>12020</v>
          </cell>
          <cell r="H1448">
            <v>15750</v>
          </cell>
          <cell r="I1448">
            <v>15845</v>
          </cell>
          <cell r="J1448">
            <v>15730</v>
          </cell>
          <cell r="K1448">
            <v>14340</v>
          </cell>
          <cell r="L1448">
            <v>12780</v>
          </cell>
          <cell r="M1448">
            <v>11030</v>
          </cell>
          <cell r="N1448">
            <v>10060</v>
          </cell>
          <cell r="O1448">
            <v>10060</v>
          </cell>
          <cell r="P1448">
            <v>9440</v>
          </cell>
        </row>
        <row r="1449">
          <cell r="E1449">
            <v>1306.2099999999998</v>
          </cell>
          <cell r="F1449">
            <v>1558.5550000000001</v>
          </cell>
          <cell r="G1449">
            <v>1717.7950000000001</v>
          </cell>
          <cell r="H1449">
            <v>2288.5099999999998</v>
          </cell>
          <cell r="I1449">
            <v>2316.14</v>
          </cell>
          <cell r="J1449">
            <v>2298.8199999999997</v>
          </cell>
          <cell r="K1449">
            <v>2071.9649999999997</v>
          </cell>
          <cell r="L1449">
            <v>1839.8300000000002</v>
          </cell>
          <cell r="M1449">
            <v>1570.9450000000002</v>
          </cell>
          <cell r="N1449">
            <v>1423.3899999999999</v>
          </cell>
          <cell r="O1449">
            <v>1422.2022000000002</v>
          </cell>
          <cell r="P1449">
            <v>1337.325</v>
          </cell>
        </row>
        <row r="1451">
          <cell r="E1451">
            <v>4065</v>
          </cell>
          <cell r="F1451">
            <v>4022</v>
          </cell>
          <cell r="G1451">
            <v>3090</v>
          </cell>
          <cell r="H1451">
            <v>3027</v>
          </cell>
          <cell r="I1451">
            <v>3041</v>
          </cell>
          <cell r="J1451">
            <v>3146</v>
          </cell>
          <cell r="K1451">
            <v>3297</v>
          </cell>
          <cell r="L1451">
            <v>3161</v>
          </cell>
          <cell r="M1451">
            <v>3194</v>
          </cell>
          <cell r="N1451">
            <v>3699</v>
          </cell>
          <cell r="O1451">
            <v>3387</v>
          </cell>
          <cell r="P1451">
            <v>3601</v>
          </cell>
        </row>
        <row r="1452">
          <cell r="E1452">
            <v>511.69881000000009</v>
          </cell>
          <cell r="F1452">
            <v>520.26323999999988</v>
          </cell>
          <cell r="G1452">
            <v>416.55626999999993</v>
          </cell>
          <cell r="H1452">
            <v>383.87241000000012</v>
          </cell>
          <cell r="I1452">
            <v>413.51462999999978</v>
          </cell>
          <cell r="J1452">
            <v>427.23056999999989</v>
          </cell>
          <cell r="K1452">
            <v>442.13735999999994</v>
          </cell>
          <cell r="L1452">
            <v>440.56758000000008</v>
          </cell>
          <cell r="M1452">
            <v>439.11561</v>
          </cell>
          <cell r="N1452">
            <v>488.72994000000011</v>
          </cell>
          <cell r="O1452">
            <v>464.41365000000025</v>
          </cell>
          <cell r="P1452">
            <v>494.49650999999994</v>
          </cell>
        </row>
        <row r="1454">
          <cell r="E1454">
            <v>970</v>
          </cell>
          <cell r="F1454">
            <v>962</v>
          </cell>
          <cell r="G1454">
            <v>740</v>
          </cell>
          <cell r="H1454">
            <v>408</v>
          </cell>
          <cell r="I1454">
            <v>823</v>
          </cell>
          <cell r="J1454">
            <v>835</v>
          </cell>
          <cell r="K1454">
            <v>770</v>
          </cell>
          <cell r="L1454">
            <v>885</v>
          </cell>
          <cell r="M1454">
            <v>860</v>
          </cell>
          <cell r="N1454">
            <v>1087</v>
          </cell>
          <cell r="O1454">
            <v>1051</v>
          </cell>
          <cell r="P1454">
            <v>1151</v>
          </cell>
        </row>
        <row r="1455">
          <cell r="E1455">
            <v>139.97561999999999</v>
          </cell>
          <cell r="F1455">
            <v>125.20653000000001</v>
          </cell>
          <cell r="G1455">
            <v>99.948270000000036</v>
          </cell>
          <cell r="H1455">
            <v>57.266879999999993</v>
          </cell>
          <cell r="I1455">
            <v>107.13620999999999</v>
          </cell>
          <cell r="J1455">
            <v>104.86721999999996</v>
          </cell>
          <cell r="K1455">
            <v>98.621250000000003</v>
          </cell>
          <cell r="L1455">
            <v>113.45766</v>
          </cell>
          <cell r="M1455">
            <v>125.94501</v>
          </cell>
          <cell r="N1455">
            <v>141.88046999999997</v>
          </cell>
          <cell r="O1455">
            <v>141.05834999999999</v>
          </cell>
          <cell r="P1455">
            <v>156.81836999999999</v>
          </cell>
        </row>
        <row r="1457">
          <cell r="E1457">
            <v>1102</v>
          </cell>
          <cell r="F1457">
            <v>1045</v>
          </cell>
          <cell r="G1457">
            <v>1145.57</v>
          </cell>
          <cell r="H1457">
            <v>1227</v>
          </cell>
          <cell r="I1457">
            <v>1110</v>
          </cell>
          <cell r="J1457">
            <v>1342</v>
          </cell>
          <cell r="K1457">
            <v>1459</v>
          </cell>
          <cell r="L1457">
            <v>1476</v>
          </cell>
          <cell r="M1457">
            <v>1588</v>
          </cell>
          <cell r="N1457">
            <v>1588</v>
          </cell>
          <cell r="O1457">
            <v>1636</v>
          </cell>
          <cell r="P1457">
            <v>1754</v>
          </cell>
        </row>
        <row r="1458">
          <cell r="E1458">
            <v>138.29428999999999</v>
          </cell>
          <cell r="F1458">
            <v>132.18328</v>
          </cell>
          <cell r="G1458">
            <v>143.10849999999999</v>
          </cell>
          <cell r="H1458">
            <v>156.4119</v>
          </cell>
          <cell r="I1458">
            <v>141.49766400000001</v>
          </cell>
          <cell r="J1458">
            <v>173.92985429999999</v>
          </cell>
          <cell r="K1458">
            <v>186.012249</v>
          </cell>
          <cell r="L1458">
            <v>180.94</v>
          </cell>
          <cell r="M1458">
            <v>200.71796000000001</v>
          </cell>
          <cell r="N1458">
            <v>200.64349999999999</v>
          </cell>
          <cell r="O1458">
            <v>202.34</v>
          </cell>
          <cell r="P1458">
            <v>225.63499999999999</v>
          </cell>
        </row>
        <row r="1460">
          <cell r="E1460">
            <v>1338</v>
          </cell>
          <cell r="F1460">
            <v>1358</v>
          </cell>
          <cell r="G1460">
            <v>1124</v>
          </cell>
          <cell r="H1460">
            <v>1121</v>
          </cell>
          <cell r="I1460">
            <v>955</v>
          </cell>
          <cell r="J1460">
            <v>790</v>
          </cell>
          <cell r="K1460">
            <v>814</v>
          </cell>
          <cell r="L1460">
            <v>868</v>
          </cell>
          <cell r="M1460">
            <v>971</v>
          </cell>
          <cell r="N1460">
            <v>1011</v>
          </cell>
          <cell r="O1460">
            <v>1079</v>
          </cell>
          <cell r="P1460">
            <v>1288</v>
          </cell>
        </row>
        <row r="1461">
          <cell r="E1461">
            <v>221.55000270000002</v>
          </cell>
          <cell r="F1461">
            <v>209.10999440000001</v>
          </cell>
          <cell r="G1461">
            <v>188.42005080000004</v>
          </cell>
          <cell r="H1461">
            <v>191.30999130000004</v>
          </cell>
          <cell r="I1461">
            <v>155.31000420000001</v>
          </cell>
          <cell r="J1461">
            <v>125.4199972</v>
          </cell>
          <cell r="K1461">
            <v>132.15999240000002</v>
          </cell>
          <cell r="L1461">
            <v>140.05541460000001</v>
          </cell>
          <cell r="M1461">
            <v>155.38999770000001</v>
          </cell>
          <cell r="N1461">
            <v>163.59000210000002</v>
          </cell>
          <cell r="O1461">
            <v>174.90999780000004</v>
          </cell>
          <cell r="P1461">
            <v>204.31972410000003</v>
          </cell>
        </row>
      </sheetData>
      <sheetData sheetId="4">
        <row r="1376">
          <cell r="E1376">
            <v>1620</v>
          </cell>
          <cell r="F1376">
            <v>1705</v>
          </cell>
          <cell r="G1376">
            <v>1408</v>
          </cell>
          <cell r="H1376">
            <v>1674</v>
          </cell>
          <cell r="I1376">
            <v>1783</v>
          </cell>
          <cell r="J1376">
            <v>1750.32</v>
          </cell>
          <cell r="K1376">
            <v>1548</v>
          </cell>
          <cell r="L1376">
            <v>1498</v>
          </cell>
          <cell r="M1376">
            <v>1478</v>
          </cell>
          <cell r="N1376">
            <v>1523</v>
          </cell>
          <cell r="O1376">
            <v>1443</v>
          </cell>
          <cell r="P1376">
            <v>1508</v>
          </cell>
        </row>
        <row r="1377">
          <cell r="E1377">
            <v>17.457999999999998</v>
          </cell>
          <cell r="F1377">
            <v>18.12</v>
          </cell>
          <cell r="G1377">
            <v>14.12</v>
          </cell>
          <cell r="H1377">
            <v>17.866025828186416</v>
          </cell>
          <cell r="I1377">
            <v>19.006082393555811</v>
          </cell>
          <cell r="J1377">
            <v>17.658000000000001</v>
          </cell>
          <cell r="K1377">
            <v>16.447200000000002</v>
          </cell>
          <cell r="L1377">
            <v>16.311800000000002</v>
          </cell>
          <cell r="M1377">
            <v>15.8344</v>
          </cell>
          <cell r="N1377">
            <v>16.163999999999998</v>
          </cell>
          <cell r="O1377">
            <v>16.123622789783902</v>
          </cell>
          <cell r="P1377">
            <v>18.751999999999999</v>
          </cell>
        </row>
        <row r="1379">
          <cell r="E1379">
            <v>7702</v>
          </cell>
          <cell r="F1379">
            <v>7808</v>
          </cell>
          <cell r="G1379">
            <v>9015</v>
          </cell>
          <cell r="H1379">
            <v>9646</v>
          </cell>
          <cell r="I1379">
            <v>9409</v>
          </cell>
          <cell r="J1379">
            <v>9310</v>
          </cell>
          <cell r="K1379">
            <v>9009</v>
          </cell>
          <cell r="L1379">
            <v>8709</v>
          </cell>
          <cell r="M1379">
            <v>6534</v>
          </cell>
          <cell r="N1379">
            <v>5906</v>
          </cell>
          <cell r="O1379">
            <v>5706</v>
          </cell>
          <cell r="P1379">
            <v>6306</v>
          </cell>
        </row>
        <row r="1380">
          <cell r="E1380">
            <v>103.78639741661569</v>
          </cell>
          <cell r="F1380">
            <v>111.114</v>
          </cell>
          <cell r="G1380">
            <v>118.3736</v>
          </cell>
          <cell r="H1380">
            <v>123.246</v>
          </cell>
          <cell r="I1380">
            <v>127.81102644823967</v>
          </cell>
          <cell r="J1380">
            <v>137.78100000000001</v>
          </cell>
          <cell r="K1380">
            <v>129.7329967707696</v>
          </cell>
          <cell r="L1380">
            <v>121.925</v>
          </cell>
          <cell r="M1380">
            <v>88.866959309434876</v>
          </cell>
          <cell r="N1380">
            <v>73.515000000000001</v>
          </cell>
          <cell r="O1380">
            <v>79.882000000000005</v>
          </cell>
          <cell r="P1380">
            <v>90.813000000000002</v>
          </cell>
        </row>
        <row r="1382">
          <cell r="E1382">
            <v>1598</v>
          </cell>
          <cell r="F1382">
            <v>1690</v>
          </cell>
          <cell r="G1382">
            <v>1649</v>
          </cell>
          <cell r="H1382">
            <v>1558</v>
          </cell>
          <cell r="I1382">
            <v>1876</v>
          </cell>
          <cell r="J1382">
            <v>1940.24</v>
          </cell>
          <cell r="K1382">
            <v>2025</v>
          </cell>
          <cell r="L1382">
            <v>1960</v>
          </cell>
          <cell r="M1382">
            <v>1995</v>
          </cell>
          <cell r="N1382">
            <v>2135.1999999999998</v>
          </cell>
          <cell r="O1382">
            <v>2170</v>
          </cell>
          <cell r="P1382">
            <v>2325</v>
          </cell>
        </row>
        <row r="1383">
          <cell r="E1383">
            <v>24.238900000000001</v>
          </cell>
          <cell r="F1383">
            <v>24</v>
          </cell>
          <cell r="G1383">
            <v>22.870719999999999</v>
          </cell>
          <cell r="H1383">
            <v>23.125187858900699</v>
          </cell>
          <cell r="I1383">
            <v>28.448330322580599</v>
          </cell>
          <cell r="J1383">
            <v>29.97052</v>
          </cell>
          <cell r="K1383">
            <v>30.830147058823538</v>
          </cell>
          <cell r="L1383">
            <v>30.05</v>
          </cell>
          <cell r="M1383">
            <v>31.525400000000001</v>
          </cell>
          <cell r="N1383">
            <v>33.14</v>
          </cell>
          <cell r="O1383">
            <v>32.380437956204403</v>
          </cell>
          <cell r="P1383">
            <v>34.08</v>
          </cell>
        </row>
        <row r="1385">
          <cell r="E1385">
            <v>2709</v>
          </cell>
          <cell r="F1385">
            <v>3038</v>
          </cell>
          <cell r="G1385">
            <v>3120</v>
          </cell>
          <cell r="H1385">
            <v>3005</v>
          </cell>
          <cell r="I1385">
            <v>3048</v>
          </cell>
          <cell r="J1385">
            <v>3212</v>
          </cell>
          <cell r="K1385">
            <v>3145</v>
          </cell>
          <cell r="L1385">
            <v>3264</v>
          </cell>
          <cell r="M1385">
            <v>3194</v>
          </cell>
          <cell r="N1385">
            <v>3013</v>
          </cell>
          <cell r="O1385">
            <v>3260</v>
          </cell>
          <cell r="P1385">
            <v>3135</v>
          </cell>
        </row>
        <row r="1386">
          <cell r="E1386">
            <v>34.543612000000003</v>
          </cell>
          <cell r="F1386">
            <v>38.64106000000001</v>
          </cell>
          <cell r="G1386">
            <v>39.946796000000006</v>
          </cell>
          <cell r="H1386">
            <v>37.399495999999992</v>
          </cell>
          <cell r="I1386">
            <v>37.317783999999996</v>
          </cell>
          <cell r="J1386">
            <v>39.314908000000003</v>
          </cell>
          <cell r="K1386">
            <v>37.833164000000004</v>
          </cell>
          <cell r="L1386">
            <v>39.299712</v>
          </cell>
          <cell r="M1386">
            <v>38.387948000000009</v>
          </cell>
          <cell r="N1386">
            <v>36.096676000000009</v>
          </cell>
          <cell r="O1386">
            <v>39.170555999999998</v>
          </cell>
          <cell r="P1386">
            <v>37.754088000000003</v>
          </cell>
        </row>
        <row r="1388">
          <cell r="E1388">
            <v>2149</v>
          </cell>
          <cell r="F1388">
            <v>2226</v>
          </cell>
          <cell r="G1388">
            <v>1756.12</v>
          </cell>
          <cell r="H1388">
            <v>1619</v>
          </cell>
          <cell r="I1388">
            <v>1942</v>
          </cell>
          <cell r="J1388">
            <v>2136</v>
          </cell>
          <cell r="K1388">
            <v>2144.3000000000002</v>
          </cell>
          <cell r="L1388">
            <v>1774</v>
          </cell>
          <cell r="M1388">
            <v>1991</v>
          </cell>
          <cell r="N1388">
            <v>1989.2</v>
          </cell>
          <cell r="O1388">
            <v>2028</v>
          </cell>
          <cell r="P1388">
            <v>2137</v>
          </cell>
        </row>
        <row r="1389">
          <cell r="E1389">
            <v>21.177616</v>
          </cell>
          <cell r="F1389">
            <v>22.186316000000001</v>
          </cell>
          <cell r="G1389">
            <v>18.834202000000001</v>
          </cell>
          <cell r="H1389">
            <v>19.385832000000001</v>
          </cell>
          <cell r="I1389">
            <v>21.504192</v>
          </cell>
          <cell r="J1389">
            <v>23.976812000000002</v>
          </cell>
          <cell r="K1389">
            <v>24.423020000000001</v>
          </cell>
          <cell r="L1389">
            <v>18.952373999999999</v>
          </cell>
          <cell r="M1389">
            <v>22.52929</v>
          </cell>
          <cell r="N1389">
            <v>21.227983999999999</v>
          </cell>
          <cell r="O1389">
            <v>20.576379200000002</v>
          </cell>
          <cell r="P1389">
            <v>22.148142</v>
          </cell>
        </row>
        <row r="1391">
          <cell r="E1391">
            <v>1359</v>
          </cell>
          <cell r="F1391">
            <v>1443</v>
          </cell>
          <cell r="G1391">
            <v>1076</v>
          </cell>
          <cell r="H1391">
            <v>791</v>
          </cell>
          <cell r="I1391">
            <v>803</v>
          </cell>
          <cell r="J1391">
            <v>729</v>
          </cell>
          <cell r="K1391">
            <v>908</v>
          </cell>
          <cell r="L1391">
            <v>936</v>
          </cell>
          <cell r="M1391">
            <v>1112</v>
          </cell>
          <cell r="N1391">
            <v>1098</v>
          </cell>
          <cell r="O1391">
            <v>1140</v>
          </cell>
          <cell r="P1391">
            <v>1220</v>
          </cell>
        </row>
        <row r="1392">
          <cell r="E1392">
            <v>12.898</v>
          </cell>
          <cell r="F1392">
            <v>14.003500000000001</v>
          </cell>
          <cell r="G1392">
            <v>11.72715</v>
          </cell>
          <cell r="H1392">
            <v>10.889099999999999</v>
          </cell>
          <cell r="I1392">
            <v>9.9027999999999992</v>
          </cell>
          <cell r="J1392">
            <v>9.8404000000000007</v>
          </cell>
          <cell r="K1392">
            <v>10.039</v>
          </cell>
          <cell r="L1392">
            <v>10.51895</v>
          </cell>
          <cell r="M1392">
            <v>13.780200000000001</v>
          </cell>
          <cell r="N1392">
            <v>12.289</v>
          </cell>
          <cell r="O1392">
            <v>11.776200000000001</v>
          </cell>
          <cell r="P1392">
            <v>12.756320000000001</v>
          </cell>
        </row>
        <row r="1394">
          <cell r="E1394">
            <v>102</v>
          </cell>
          <cell r="F1394">
            <v>85</v>
          </cell>
          <cell r="G1394">
            <v>110.12</v>
          </cell>
          <cell r="H1394">
            <v>101</v>
          </cell>
          <cell r="I1394">
            <v>110</v>
          </cell>
          <cell r="J1394">
            <v>127</v>
          </cell>
          <cell r="K1394">
            <v>127.3</v>
          </cell>
          <cell r="L1394">
            <v>120</v>
          </cell>
          <cell r="M1394">
            <v>132</v>
          </cell>
          <cell r="N1394">
            <v>128.19999999999999</v>
          </cell>
          <cell r="O1394">
            <v>135</v>
          </cell>
          <cell r="P1394">
            <v>102</v>
          </cell>
        </row>
        <row r="1395">
          <cell r="E1395">
            <v>1.4975000000000001</v>
          </cell>
          <cell r="F1395">
            <v>1.22</v>
          </cell>
          <cell r="G1395">
            <v>1.4623999999999999</v>
          </cell>
          <cell r="H1395">
            <v>1.3560000000000001</v>
          </cell>
          <cell r="I1395">
            <v>1.4654</v>
          </cell>
          <cell r="J1395">
            <v>1.5549999999999999</v>
          </cell>
          <cell r="K1395">
            <v>1.542</v>
          </cell>
          <cell r="L1395">
            <v>1.4139999999999999</v>
          </cell>
          <cell r="M1395">
            <v>1.4753940000000001</v>
          </cell>
          <cell r="N1395">
            <v>1.4520999999999999</v>
          </cell>
          <cell r="O1395">
            <v>1.4644999999999999</v>
          </cell>
          <cell r="P1395">
            <v>1.0654399999999999</v>
          </cell>
        </row>
        <row r="1397">
          <cell r="E1397">
            <v>688</v>
          </cell>
          <cell r="F1397">
            <v>698</v>
          </cell>
          <cell r="G1397">
            <v>570</v>
          </cell>
          <cell r="H1397">
            <v>727</v>
          </cell>
          <cell r="I1397">
            <v>1029</v>
          </cell>
          <cell r="J1397">
            <v>1280</v>
          </cell>
          <cell r="K1397">
            <v>1109</v>
          </cell>
          <cell r="L1397">
            <v>718</v>
          </cell>
          <cell r="M1397">
            <v>747</v>
          </cell>
          <cell r="N1397">
            <v>763</v>
          </cell>
          <cell r="O1397">
            <v>753</v>
          </cell>
          <cell r="P1397">
            <v>815</v>
          </cell>
        </row>
        <row r="1398">
          <cell r="E1398">
            <v>6.7821160000000011</v>
          </cell>
          <cell r="F1398">
            <v>6.962816000000001</v>
          </cell>
          <cell r="G1398">
            <v>5.6446519999999998</v>
          </cell>
          <cell r="H1398">
            <v>7.1407319999999999</v>
          </cell>
          <cell r="I1398">
            <v>10.135992</v>
          </cell>
          <cell r="J1398">
            <v>12.581412000000002</v>
          </cell>
          <cell r="K1398">
            <v>12.84202</v>
          </cell>
          <cell r="L1398">
            <v>7.0194239999999999</v>
          </cell>
          <cell r="M1398">
            <v>7.2736960000000002</v>
          </cell>
          <cell r="N1398">
            <v>7.4868840000000008</v>
          </cell>
          <cell r="O1398">
            <v>7.3356792000000004</v>
          </cell>
          <cell r="P1398">
            <v>8.3263820000000006</v>
          </cell>
        </row>
        <row r="1400">
          <cell r="E1400">
            <v>420</v>
          </cell>
          <cell r="F1400">
            <v>398</v>
          </cell>
          <cell r="G1400">
            <v>290</v>
          </cell>
          <cell r="H1400">
            <v>248</v>
          </cell>
          <cell r="I1400">
            <v>275</v>
          </cell>
          <cell r="J1400">
            <v>306</v>
          </cell>
          <cell r="K1400">
            <v>343</v>
          </cell>
          <cell r="L1400">
            <v>343</v>
          </cell>
          <cell r="M1400">
            <v>373</v>
          </cell>
          <cell r="N1400">
            <v>354</v>
          </cell>
          <cell r="O1400">
            <v>360</v>
          </cell>
          <cell r="P1400">
            <v>472</v>
          </cell>
        </row>
        <row r="1401">
          <cell r="E1401">
            <v>5.2496000000000009</v>
          </cell>
          <cell r="F1401">
            <v>5.0279999999999996</v>
          </cell>
          <cell r="G1401">
            <v>3.6564000000000001</v>
          </cell>
          <cell r="H1401">
            <v>3.1416000000000004</v>
          </cell>
          <cell r="I1401">
            <v>3.4944000000000006</v>
          </cell>
          <cell r="J1401">
            <v>3.9116</v>
          </cell>
          <cell r="K1401">
            <v>4.3483999999999998</v>
          </cell>
          <cell r="L1401">
            <v>4.3528000000000011</v>
          </cell>
          <cell r="M1401">
            <v>4.7267999999999999</v>
          </cell>
          <cell r="N1401">
            <v>4.4728000000000003</v>
          </cell>
          <cell r="O1401">
            <v>4.5348000000000006</v>
          </cell>
          <cell r="P1401">
            <v>5.9572000000000003</v>
          </cell>
        </row>
        <row r="1403">
          <cell r="E1403">
            <v>1427</v>
          </cell>
          <cell r="F1403">
            <v>1560</v>
          </cell>
          <cell r="G1403">
            <v>1659</v>
          </cell>
          <cell r="H1403">
            <v>1721</v>
          </cell>
          <cell r="I1403">
            <v>1320</v>
          </cell>
          <cell r="J1403">
            <v>1629</v>
          </cell>
          <cell r="K1403">
            <v>1699</v>
          </cell>
          <cell r="L1403">
            <v>1791</v>
          </cell>
          <cell r="M1403">
            <v>1698</v>
          </cell>
          <cell r="N1403">
            <v>1793</v>
          </cell>
          <cell r="O1403">
            <v>1811</v>
          </cell>
          <cell r="P1403">
            <v>1817</v>
          </cell>
        </row>
        <row r="1404">
          <cell r="E1404">
            <v>15.083</v>
          </cell>
          <cell r="F1404">
            <v>15.82</v>
          </cell>
          <cell r="G1404">
            <v>16.530999999999999</v>
          </cell>
          <cell r="H1404">
            <v>17.388000000000002</v>
          </cell>
          <cell r="I1404">
            <v>13.512</v>
          </cell>
          <cell r="J1404">
            <v>16.77</v>
          </cell>
          <cell r="K1404">
            <v>18.888999999999999</v>
          </cell>
          <cell r="L1404">
            <v>19.97982</v>
          </cell>
          <cell r="M1404">
            <v>19.764199999999999</v>
          </cell>
          <cell r="N1404">
            <v>20.03</v>
          </cell>
          <cell r="O1404">
            <v>19.888000000000002</v>
          </cell>
          <cell r="P1404">
            <v>20.314059999999998</v>
          </cell>
        </row>
        <row r="1406">
          <cell r="E1406">
            <v>2837</v>
          </cell>
          <cell r="F1406">
            <v>2868</v>
          </cell>
          <cell r="G1406">
            <v>3419</v>
          </cell>
          <cell r="H1406">
            <v>3051</v>
          </cell>
          <cell r="I1406">
            <v>2759</v>
          </cell>
          <cell r="J1406">
            <v>2872</v>
          </cell>
          <cell r="K1406">
            <v>3185</v>
          </cell>
          <cell r="L1406">
            <v>3261</v>
          </cell>
          <cell r="M1406">
            <v>3435</v>
          </cell>
          <cell r="N1406">
            <v>3547</v>
          </cell>
          <cell r="O1406">
            <v>3006</v>
          </cell>
          <cell r="P1406">
            <v>3303</v>
          </cell>
        </row>
        <row r="1407">
          <cell r="E1407">
            <v>37.136520000000004</v>
          </cell>
          <cell r="F1407">
            <v>37.82676</v>
          </cell>
          <cell r="G1407">
            <v>46.349395999999999</v>
          </cell>
          <cell r="H1407">
            <v>42.148960000000002</v>
          </cell>
          <cell r="I1407">
            <v>36.948000000000008</v>
          </cell>
          <cell r="J1407">
            <v>38.565519999999999</v>
          </cell>
          <cell r="K1407">
            <v>42.790020000000005</v>
          </cell>
          <cell r="L1407">
            <v>43.395240000000001</v>
          </cell>
          <cell r="M1407">
            <v>45.466840000000005</v>
          </cell>
          <cell r="N1407">
            <v>45.538960000000003</v>
          </cell>
          <cell r="O1407">
            <v>39.403531999999998</v>
          </cell>
          <cell r="P1407">
            <v>43.05536</v>
          </cell>
        </row>
        <row r="1409">
          <cell r="E1409">
            <v>1457</v>
          </cell>
          <cell r="F1409">
            <v>1586</v>
          </cell>
          <cell r="G1409">
            <v>1503</v>
          </cell>
          <cell r="H1409">
            <v>1519</v>
          </cell>
          <cell r="I1409">
            <v>1555</v>
          </cell>
          <cell r="J1409">
            <v>1627</v>
          </cell>
          <cell r="K1409">
            <v>1572</v>
          </cell>
          <cell r="L1409">
            <v>1564</v>
          </cell>
          <cell r="M1409">
            <v>1610</v>
          </cell>
          <cell r="N1409">
            <v>1694</v>
          </cell>
          <cell r="O1409">
            <v>1652</v>
          </cell>
          <cell r="P1409">
            <v>2021</v>
          </cell>
        </row>
        <row r="1410">
          <cell r="E1410">
            <v>21.331160000000008</v>
          </cell>
          <cell r="F1410">
            <v>23.024960000000007</v>
          </cell>
          <cell r="G1410">
            <v>21.853800000000003</v>
          </cell>
          <cell r="H1410">
            <v>22.173159999999996</v>
          </cell>
          <cell r="I1410">
            <v>22.805320000000002</v>
          </cell>
          <cell r="J1410">
            <v>23.495768000000002</v>
          </cell>
          <cell r="K1410">
            <v>22.71724</v>
          </cell>
          <cell r="L1410">
            <v>22.549519999999998</v>
          </cell>
          <cell r="M1410">
            <v>23.343400000000003</v>
          </cell>
          <cell r="N1410">
            <v>24.340440000000008</v>
          </cell>
          <cell r="O1410">
            <v>23.885960000000001</v>
          </cell>
          <cell r="P1410">
            <v>28.899480000000008</v>
          </cell>
        </row>
        <row r="1412">
          <cell r="E1412">
            <v>1749</v>
          </cell>
          <cell r="F1412">
            <v>1721</v>
          </cell>
          <cell r="G1412">
            <v>1494</v>
          </cell>
          <cell r="H1412">
            <v>1605</v>
          </cell>
          <cell r="I1412">
            <v>1937</v>
          </cell>
          <cell r="J1412">
            <v>2065</v>
          </cell>
          <cell r="K1412">
            <v>2387</v>
          </cell>
          <cell r="L1412">
            <v>2407</v>
          </cell>
          <cell r="M1412">
            <v>2101</v>
          </cell>
          <cell r="N1412">
            <v>2201</v>
          </cell>
          <cell r="O1412">
            <v>1740</v>
          </cell>
          <cell r="P1412">
            <v>1854</v>
          </cell>
        </row>
        <row r="1413">
          <cell r="E1413">
            <v>18.351200000000002</v>
          </cell>
          <cell r="F1413">
            <v>17.936800000000002</v>
          </cell>
          <cell r="G1413">
            <v>15.799599999999996</v>
          </cell>
          <cell r="H1413">
            <v>16.104800000000004</v>
          </cell>
          <cell r="I1413">
            <v>19.505600000000001</v>
          </cell>
          <cell r="J1413">
            <v>21.478000000000009</v>
          </cell>
          <cell r="K1413">
            <v>24.675599999999999</v>
          </cell>
          <cell r="L1413">
            <v>24.9376</v>
          </cell>
          <cell r="M1413">
            <v>21.251799999999999</v>
          </cell>
          <cell r="N1413">
            <v>21.991600000000005</v>
          </cell>
          <cell r="O1413">
            <v>18.050400000000003</v>
          </cell>
          <cell r="P1413">
            <v>19.081200000000003</v>
          </cell>
        </row>
        <row r="1415">
          <cell r="E1415">
            <v>66</v>
          </cell>
          <cell r="F1415">
            <v>40</v>
          </cell>
          <cell r="G1415">
            <v>62</v>
          </cell>
          <cell r="H1415">
            <v>77</v>
          </cell>
          <cell r="I1415">
            <v>94</v>
          </cell>
          <cell r="J1415">
            <v>90</v>
          </cell>
          <cell r="K1415">
            <v>107</v>
          </cell>
          <cell r="L1415">
            <v>54</v>
          </cell>
          <cell r="M1415">
            <v>56</v>
          </cell>
          <cell r="N1415">
            <v>79</v>
          </cell>
          <cell r="O1415">
            <v>93</v>
          </cell>
          <cell r="P1415">
            <v>137</v>
          </cell>
        </row>
        <row r="1416">
          <cell r="E1416">
            <v>0.76525600000000005</v>
          </cell>
          <cell r="F1416">
            <v>0.48049200000000003</v>
          </cell>
          <cell r="G1416">
            <v>0.73952000000000007</v>
          </cell>
          <cell r="H1416">
            <v>0.91394000000000009</v>
          </cell>
          <cell r="I1416">
            <v>1.0911439999999999</v>
          </cell>
          <cell r="J1416">
            <v>1.0395200000000002</v>
          </cell>
          <cell r="K1416">
            <v>1.2202000000000002</v>
          </cell>
          <cell r="L1416">
            <v>0.61874399999999996</v>
          </cell>
          <cell r="M1416">
            <v>0.62429600000000007</v>
          </cell>
          <cell r="N1416">
            <v>0.87670400000000004</v>
          </cell>
          <cell r="O1416">
            <v>1.0676319999999997</v>
          </cell>
          <cell r="P1416">
            <v>1.5606240000000002</v>
          </cell>
        </row>
        <row r="1418">
          <cell r="E1418">
            <v>272</v>
          </cell>
          <cell r="F1418">
            <v>259</v>
          </cell>
          <cell r="G1418">
            <v>280</v>
          </cell>
          <cell r="H1418">
            <v>222</v>
          </cell>
          <cell r="I1418">
            <v>234</v>
          </cell>
          <cell r="J1418">
            <v>244</v>
          </cell>
          <cell r="K1418">
            <v>257</v>
          </cell>
          <cell r="L1418">
            <v>262</v>
          </cell>
          <cell r="M1418">
            <v>265</v>
          </cell>
          <cell r="N1418">
            <v>268</v>
          </cell>
          <cell r="O1418">
            <v>296</v>
          </cell>
          <cell r="P1418">
            <v>299</v>
          </cell>
        </row>
        <row r="1419">
          <cell r="E1419">
            <v>2.8839999999999999</v>
          </cell>
          <cell r="F1419">
            <v>2.6692000000000005</v>
          </cell>
          <cell r="G1419">
            <v>2.8940000000000001</v>
          </cell>
          <cell r="H1419">
            <v>2.8548</v>
          </cell>
          <cell r="I1419">
            <v>2.8824000000000001</v>
          </cell>
          <cell r="J1419">
            <v>2.8632</v>
          </cell>
          <cell r="K1419">
            <v>2.702</v>
          </cell>
          <cell r="L1419">
            <v>2.7572000000000001</v>
          </cell>
          <cell r="M1419">
            <v>2.9291999999999998</v>
          </cell>
          <cell r="N1419">
            <v>3.2824399999999998</v>
          </cell>
          <cell r="O1419">
            <v>3.3932066786256398</v>
          </cell>
          <cell r="P1419">
            <v>3.6532255999999999</v>
          </cell>
        </row>
        <row r="1421">
          <cell r="E1421">
            <v>1775</v>
          </cell>
          <cell r="F1421">
            <v>1679</v>
          </cell>
          <cell r="G1421">
            <v>1825</v>
          </cell>
          <cell r="H1421">
            <v>2210</v>
          </cell>
          <cell r="I1421">
            <v>2190.54</v>
          </cell>
          <cell r="J1421">
            <v>2116.54</v>
          </cell>
          <cell r="K1421">
            <v>1503</v>
          </cell>
          <cell r="L1421">
            <v>1930.4</v>
          </cell>
          <cell r="M1421">
            <v>1980</v>
          </cell>
          <cell r="N1421">
            <v>2150.1999999999998</v>
          </cell>
          <cell r="O1421">
            <v>2017</v>
          </cell>
          <cell r="P1421">
            <v>2010</v>
          </cell>
        </row>
        <row r="1422">
          <cell r="E1422">
            <v>22.564800000000002</v>
          </cell>
          <cell r="F1422">
            <v>19.920080000000006</v>
          </cell>
          <cell r="G1422">
            <v>24.151219999999981</v>
          </cell>
          <cell r="H1422">
            <v>28.456</v>
          </cell>
          <cell r="I1422">
            <v>28.4284</v>
          </cell>
          <cell r="J1422">
            <v>28.4252</v>
          </cell>
          <cell r="K1422">
            <v>22.148520000000001</v>
          </cell>
          <cell r="L1422">
            <v>25.232199999999999</v>
          </cell>
          <cell r="M1422">
            <v>26.35</v>
          </cell>
          <cell r="N1422">
            <v>29.83</v>
          </cell>
          <cell r="O1422">
            <v>26.946459999999998</v>
          </cell>
          <cell r="P1422">
            <v>26.12</v>
          </cell>
        </row>
        <row r="1424">
          <cell r="E1424">
            <v>862</v>
          </cell>
          <cell r="F1424">
            <v>842</v>
          </cell>
          <cell r="G1424">
            <v>831</v>
          </cell>
          <cell r="H1424">
            <v>692</v>
          </cell>
          <cell r="I1424">
            <v>754</v>
          </cell>
          <cell r="J1424">
            <v>769</v>
          </cell>
          <cell r="K1424">
            <v>772</v>
          </cell>
          <cell r="L1424">
            <v>769</v>
          </cell>
          <cell r="M1424">
            <v>763</v>
          </cell>
          <cell r="N1424">
            <v>780</v>
          </cell>
          <cell r="O1424">
            <v>763</v>
          </cell>
          <cell r="P1424">
            <v>789</v>
          </cell>
        </row>
        <row r="1425">
          <cell r="E1425">
            <v>10.529300000000001</v>
          </cell>
          <cell r="F1425">
            <v>12.922500000000001</v>
          </cell>
          <cell r="G1425">
            <v>9.8771000000000004</v>
          </cell>
          <cell r="H1425">
            <v>8.4277999999999995</v>
          </cell>
          <cell r="I1425">
            <v>9.1561000000000003</v>
          </cell>
          <cell r="J1425">
            <v>9.2230000000000008</v>
          </cell>
          <cell r="K1425">
            <v>9.2296999999999993</v>
          </cell>
          <cell r="L1425">
            <v>9.1462000000000003</v>
          </cell>
          <cell r="M1425">
            <v>8.9703999999999979</v>
          </cell>
          <cell r="N1425">
            <v>9.1234999999999999</v>
          </cell>
          <cell r="O1425">
            <v>8.8810000000000002</v>
          </cell>
          <cell r="P1425">
            <v>9.1369999999999987</v>
          </cell>
        </row>
        <row r="1427">
          <cell r="E1427">
            <v>70</v>
          </cell>
          <cell r="F1427">
            <v>42</v>
          </cell>
          <cell r="G1427">
            <v>66</v>
          </cell>
          <cell r="H1427">
            <v>35</v>
          </cell>
          <cell r="I1427">
            <v>73</v>
          </cell>
          <cell r="J1427">
            <v>54</v>
          </cell>
          <cell r="K1427">
            <v>59</v>
          </cell>
          <cell r="L1427">
            <v>68</v>
          </cell>
          <cell r="M1427">
            <v>63</v>
          </cell>
          <cell r="N1427">
            <v>67</v>
          </cell>
          <cell r="O1427">
            <v>70</v>
          </cell>
          <cell r="P1427">
            <v>92</v>
          </cell>
        </row>
        <row r="1428">
          <cell r="E1428">
            <v>1.2948</v>
          </cell>
          <cell r="F1428">
            <v>0.76239999999999997</v>
          </cell>
          <cell r="G1428">
            <v>1.1636</v>
          </cell>
          <cell r="H1428">
            <v>0.60680000000000001</v>
          </cell>
          <cell r="I1428">
            <v>1.3056000000000001</v>
          </cell>
          <cell r="J1428">
            <v>0.96320000000000006</v>
          </cell>
          <cell r="K1428">
            <v>0.94740000000000002</v>
          </cell>
          <cell r="L1428">
            <v>0.94335000000000002</v>
          </cell>
          <cell r="M1428">
            <v>1.0737999999999999</v>
          </cell>
          <cell r="N1428">
            <v>1.1258000000000001</v>
          </cell>
          <cell r="O1428">
            <v>1.1360000000000001</v>
          </cell>
          <cell r="P1428">
            <v>1.3033999999999999</v>
          </cell>
        </row>
        <row r="1430">
          <cell r="E1430">
            <v>337</v>
          </cell>
          <cell r="F1430">
            <v>381</v>
          </cell>
          <cell r="G1430">
            <v>358</v>
          </cell>
          <cell r="H1430">
            <v>415</v>
          </cell>
          <cell r="I1430">
            <v>457</v>
          </cell>
          <cell r="J1430">
            <v>464</v>
          </cell>
          <cell r="K1430">
            <v>511</v>
          </cell>
          <cell r="L1430">
            <v>509</v>
          </cell>
          <cell r="M1430">
            <v>512</v>
          </cell>
          <cell r="N1430">
            <v>495</v>
          </cell>
          <cell r="O1430">
            <v>516</v>
          </cell>
          <cell r="P1430">
            <v>552</v>
          </cell>
        </row>
        <row r="1431">
          <cell r="E1431">
            <v>4.8896000000000015</v>
          </cell>
          <cell r="F1431">
            <v>5.4759999999999991</v>
          </cell>
          <cell r="G1431">
            <v>5.1320000000000006</v>
          </cell>
          <cell r="H1431">
            <v>6.0080000000000009</v>
          </cell>
          <cell r="I1431">
            <v>6.4720000000000004</v>
          </cell>
          <cell r="J1431">
            <v>6.8044000000000002</v>
          </cell>
          <cell r="K1431">
            <v>7.3579999999999988</v>
          </cell>
          <cell r="L1431">
            <v>9.8276000000000003</v>
          </cell>
          <cell r="M1431">
            <v>7.4280000000000017</v>
          </cell>
          <cell r="N1431">
            <v>7.0879999999999983</v>
          </cell>
          <cell r="O1431">
            <v>7.4055999999999989</v>
          </cell>
          <cell r="P1431">
            <v>8.0919999999999987</v>
          </cell>
        </row>
        <row r="1433">
          <cell r="E1433">
            <v>1432</v>
          </cell>
          <cell r="F1433">
            <v>1618</v>
          </cell>
          <cell r="G1433">
            <v>1999</v>
          </cell>
          <cell r="H1433">
            <v>1867</v>
          </cell>
          <cell r="I1433">
            <v>2036</v>
          </cell>
          <cell r="J1433">
            <v>2607</v>
          </cell>
          <cell r="K1433">
            <v>2800</v>
          </cell>
          <cell r="L1433">
            <v>2359</v>
          </cell>
          <cell r="M1433">
            <v>1902</v>
          </cell>
          <cell r="N1433">
            <v>2021</v>
          </cell>
          <cell r="O1433">
            <v>2267</v>
          </cell>
          <cell r="P1433">
            <v>2495</v>
          </cell>
        </row>
        <row r="1434">
          <cell r="E1434">
            <v>15.9336</v>
          </cell>
          <cell r="F1434">
            <v>18.261200000000002</v>
          </cell>
          <cell r="G1434">
            <v>22.140800000000002</v>
          </cell>
          <cell r="H1434">
            <v>20.602800000000002</v>
          </cell>
          <cell r="I1434">
            <v>25.105600000000003</v>
          </cell>
          <cell r="J1434">
            <v>34.367200000000004</v>
          </cell>
          <cell r="K1434">
            <v>35.305599999999998</v>
          </cell>
          <cell r="L1434">
            <v>28.725200000000001</v>
          </cell>
          <cell r="M1434">
            <v>22.7272</v>
          </cell>
          <cell r="N1434">
            <v>19.264400000000002</v>
          </cell>
          <cell r="O1434">
            <v>26.998000000000001</v>
          </cell>
          <cell r="P1434">
            <v>28.299600000000002</v>
          </cell>
        </row>
        <row r="1436">
          <cell r="E1436">
            <v>1535</v>
          </cell>
          <cell r="F1436">
            <v>1742</v>
          </cell>
          <cell r="G1436">
            <v>1759.9</v>
          </cell>
          <cell r="H1436">
            <v>1711</v>
          </cell>
          <cell r="I1436">
            <v>1504.3200000000002</v>
          </cell>
          <cell r="J1436">
            <v>1541.6</v>
          </cell>
          <cell r="K1436">
            <v>1521</v>
          </cell>
          <cell r="L1436">
            <v>1362.2</v>
          </cell>
          <cell r="M1436">
            <v>1377</v>
          </cell>
          <cell r="N1436">
            <v>1360</v>
          </cell>
          <cell r="O1436">
            <v>1329.5</v>
          </cell>
          <cell r="P1436">
            <v>1285</v>
          </cell>
        </row>
        <row r="1437">
          <cell r="E1437">
            <v>16.6708</v>
          </cell>
          <cell r="F1437">
            <v>17.878</v>
          </cell>
          <cell r="G1437">
            <v>18.912099999999999</v>
          </cell>
          <cell r="H1437">
            <v>18.694200000000002</v>
          </cell>
          <cell r="I1437">
            <v>15.224699999999999</v>
          </cell>
          <cell r="J1437">
            <v>15.778600000000001</v>
          </cell>
          <cell r="K1437">
            <v>15.874452</v>
          </cell>
          <cell r="L1437">
            <v>14.645720000000001</v>
          </cell>
          <cell r="M1437">
            <v>14.43355</v>
          </cell>
          <cell r="N1437">
            <v>14.38</v>
          </cell>
          <cell r="O1437">
            <v>14.3124</v>
          </cell>
          <cell r="P1437">
            <v>13.282</v>
          </cell>
        </row>
        <row r="1439">
          <cell r="E1439">
            <v>435</v>
          </cell>
          <cell r="F1439">
            <v>492</v>
          </cell>
          <cell r="G1439">
            <v>509.45</v>
          </cell>
          <cell r="H1439">
            <v>501</v>
          </cell>
          <cell r="I1439">
            <v>499</v>
          </cell>
          <cell r="J1439">
            <v>503.4</v>
          </cell>
          <cell r="K1439">
            <v>501</v>
          </cell>
          <cell r="L1439">
            <v>460.2</v>
          </cell>
          <cell r="M1439">
            <v>465</v>
          </cell>
          <cell r="N1439">
            <v>435</v>
          </cell>
          <cell r="O1439">
            <v>415.2</v>
          </cell>
          <cell r="P1439">
            <v>395</v>
          </cell>
        </row>
        <row r="1440">
          <cell r="E1440">
            <v>5.2450000000000001</v>
          </cell>
          <cell r="F1440">
            <v>5.2539999999999996</v>
          </cell>
          <cell r="G1440">
            <v>5.3891</v>
          </cell>
          <cell r="H1440">
            <v>5.3422000000000001</v>
          </cell>
          <cell r="I1440">
            <v>5.1002000000000001</v>
          </cell>
          <cell r="J1440">
            <v>5.1222000000000003</v>
          </cell>
          <cell r="K1440">
            <v>5.0854520000000001</v>
          </cell>
          <cell r="L1440">
            <v>5.0202999999999998</v>
          </cell>
          <cell r="M1440">
            <v>4.899</v>
          </cell>
          <cell r="N1440">
            <v>4.82</v>
          </cell>
          <cell r="O1440">
            <v>4.7656000000000001</v>
          </cell>
          <cell r="P1440">
            <v>4.22</v>
          </cell>
        </row>
        <row r="1442">
          <cell r="E1442">
            <v>1100</v>
          </cell>
          <cell r="F1442">
            <v>1250</v>
          </cell>
          <cell r="G1442">
            <v>1250.45</v>
          </cell>
          <cell r="H1442">
            <v>1210</v>
          </cell>
          <cell r="I1442">
            <v>1005.32</v>
          </cell>
          <cell r="J1442">
            <v>1038.2</v>
          </cell>
          <cell r="K1442">
            <v>1020</v>
          </cell>
          <cell r="L1442">
            <v>902</v>
          </cell>
          <cell r="M1442">
            <v>912</v>
          </cell>
          <cell r="N1442">
            <v>925</v>
          </cell>
          <cell r="O1442">
            <v>914.3</v>
          </cell>
          <cell r="P1442">
            <v>890</v>
          </cell>
        </row>
        <row r="1443">
          <cell r="E1443">
            <v>11.425800000000001</v>
          </cell>
          <cell r="F1443">
            <v>12.624000000000001</v>
          </cell>
          <cell r="G1443">
            <v>13.523</v>
          </cell>
          <cell r="H1443">
            <v>13.352</v>
          </cell>
          <cell r="I1443">
            <v>10.124499999999999</v>
          </cell>
          <cell r="J1443">
            <v>10.6564</v>
          </cell>
          <cell r="K1443">
            <v>10.789</v>
          </cell>
          <cell r="L1443">
            <v>9.6254200000000001</v>
          </cell>
          <cell r="M1443">
            <v>9.5345499999999994</v>
          </cell>
          <cell r="N1443">
            <v>9.56</v>
          </cell>
          <cell r="O1443">
            <v>9.5467999999999993</v>
          </cell>
          <cell r="P1443">
            <v>9.0619999999999994</v>
          </cell>
        </row>
        <row r="1445">
          <cell r="E1445">
            <v>327</v>
          </cell>
          <cell r="F1445">
            <v>336</v>
          </cell>
          <cell r="G1445">
            <v>336</v>
          </cell>
          <cell r="H1445">
            <v>334</v>
          </cell>
          <cell r="I1445">
            <v>334</v>
          </cell>
          <cell r="J1445">
            <v>335</v>
          </cell>
          <cell r="K1445">
            <v>338</v>
          </cell>
          <cell r="L1445">
            <v>335</v>
          </cell>
          <cell r="M1445">
            <v>335</v>
          </cell>
          <cell r="N1445">
            <v>340</v>
          </cell>
          <cell r="O1445">
            <v>335</v>
          </cell>
          <cell r="P1445">
            <v>338</v>
          </cell>
        </row>
        <row r="1446">
          <cell r="E1446">
            <v>4.1432000000000002</v>
          </cell>
          <cell r="F1446">
            <v>4.2911999999999999</v>
          </cell>
          <cell r="G1446">
            <v>4.2911999999999999</v>
          </cell>
          <cell r="H1446">
            <v>4.2816000000000001</v>
          </cell>
          <cell r="I1446">
            <v>4.2816000000000001</v>
          </cell>
          <cell r="J1446">
            <v>4.2944000000000004</v>
          </cell>
          <cell r="K1446">
            <v>4.3352000000000004</v>
          </cell>
          <cell r="L1446">
            <v>4.3036000000000003</v>
          </cell>
          <cell r="M1446">
            <v>4.3076000000000008</v>
          </cell>
          <cell r="N1446">
            <v>4.3804000000000007</v>
          </cell>
          <cell r="O1446">
            <v>4.3164000000000007</v>
          </cell>
          <cell r="P1446">
            <v>4.3596000000000013</v>
          </cell>
        </row>
        <row r="1448"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</row>
        <row r="1449">
          <cell r="E1449">
            <v>0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</row>
        <row r="1451"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</row>
        <row r="1452">
          <cell r="E1452">
            <v>0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</row>
        <row r="1454">
          <cell r="E1454">
            <v>4</v>
          </cell>
          <cell r="F1454">
            <v>3</v>
          </cell>
          <cell r="G1454">
            <v>2</v>
          </cell>
          <cell r="H1454">
            <v>3</v>
          </cell>
          <cell r="I1454">
            <v>2</v>
          </cell>
          <cell r="J1454">
            <v>3</v>
          </cell>
          <cell r="K1454">
            <v>2</v>
          </cell>
          <cell r="L1454">
            <v>3</v>
          </cell>
          <cell r="M1454">
            <v>2</v>
          </cell>
          <cell r="N1454">
            <v>3</v>
          </cell>
          <cell r="O1454">
            <v>2</v>
          </cell>
          <cell r="P1454">
            <v>5</v>
          </cell>
        </row>
        <row r="1455">
          <cell r="E1455">
            <v>3.8260000000000002E-2</v>
          </cell>
          <cell r="F1455">
            <v>2.8400000000000002E-2</v>
          </cell>
          <cell r="G1455">
            <v>1.7999999999999999E-2</v>
          </cell>
          <cell r="H1455">
            <v>2.8240000000000001E-2</v>
          </cell>
          <cell r="I1455">
            <v>1.823E-2</v>
          </cell>
          <cell r="J1455">
            <v>2.7099999999999999E-2</v>
          </cell>
          <cell r="K1455">
            <v>1.9199999999999998E-2</v>
          </cell>
          <cell r="L1455">
            <v>3.1399999999999997E-2</v>
          </cell>
          <cell r="M1455">
            <v>2.1000000000000001E-2</v>
          </cell>
          <cell r="N1455">
            <v>2.9000000000000001E-2</v>
          </cell>
          <cell r="O1455">
            <v>1.9599999999999999E-2</v>
          </cell>
          <cell r="P1455">
            <v>5.6000000000000001E-2</v>
          </cell>
        </row>
        <row r="1457">
          <cell r="E1457">
            <v>0</v>
          </cell>
          <cell r="F1457">
            <v>0</v>
          </cell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</row>
        <row r="1458">
          <cell r="E1458">
            <v>0</v>
          </cell>
          <cell r="F1458">
            <v>0</v>
          </cell>
          <cell r="G1458">
            <v>0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</row>
        <row r="1460"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</row>
        <row r="1461">
          <cell r="E1461">
            <v>0</v>
          </cell>
          <cell r="F1461">
            <v>0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</row>
      </sheetData>
      <sheetData sheetId="5">
        <row r="1376">
          <cell r="E1376">
            <v>0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</row>
        <row r="1377">
          <cell r="E1377">
            <v>0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</row>
        <row r="1379">
          <cell r="E1379">
            <v>0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</row>
        <row r="1380">
          <cell r="E1380">
            <v>0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</row>
        <row r="1382">
          <cell r="E1382">
            <v>0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</row>
        <row r="1383"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</row>
        <row r="1385">
          <cell r="E1385">
            <v>27</v>
          </cell>
          <cell r="F1385">
            <v>0</v>
          </cell>
          <cell r="G1385">
            <v>0</v>
          </cell>
          <cell r="H1385">
            <v>91</v>
          </cell>
          <cell r="I1385">
            <v>293</v>
          </cell>
          <cell r="J1385">
            <v>189</v>
          </cell>
          <cell r="K1385">
            <v>310</v>
          </cell>
          <cell r="L1385">
            <v>216</v>
          </cell>
          <cell r="M1385">
            <v>100</v>
          </cell>
          <cell r="N1385">
            <v>32</v>
          </cell>
          <cell r="O1385">
            <v>35</v>
          </cell>
          <cell r="P1385">
            <v>101</v>
          </cell>
        </row>
        <row r="1386">
          <cell r="E1386">
            <v>0.7994205000000002</v>
          </cell>
          <cell r="F1386">
            <v>0</v>
          </cell>
          <cell r="G1386">
            <v>0</v>
          </cell>
          <cell r="H1386">
            <v>2.6919854999999999</v>
          </cell>
          <cell r="I1386">
            <v>8.5358249999999991</v>
          </cell>
          <cell r="J1386">
            <v>5.7972780000000004</v>
          </cell>
          <cell r="K1386">
            <v>9.7209719999999997</v>
          </cell>
          <cell r="L1386">
            <v>7.066071</v>
          </cell>
          <cell r="M1386">
            <v>3.3210945000000001</v>
          </cell>
          <cell r="N1386">
            <v>1.088001</v>
          </cell>
          <cell r="O1386">
            <v>1.154736</v>
          </cell>
          <cell r="P1386">
            <v>3.2588595000000002</v>
          </cell>
        </row>
        <row r="1388">
          <cell r="E1388">
            <v>0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</row>
        <row r="1389">
          <cell r="E1389">
            <v>0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</row>
        <row r="1391">
          <cell r="E1391">
            <v>0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</row>
        <row r="1392">
          <cell r="E1392">
            <v>0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</row>
        <row r="1394">
          <cell r="E1394">
            <v>0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</row>
        <row r="1395">
          <cell r="E1395">
            <v>0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</row>
        <row r="1397">
          <cell r="E1397">
            <v>0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</row>
        <row r="1398">
          <cell r="E1398">
            <v>0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</row>
        <row r="1400"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</row>
        <row r="1401">
          <cell r="E1401">
            <v>0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</row>
        <row r="1403">
          <cell r="E1403">
            <v>32</v>
          </cell>
          <cell r="F1403">
            <v>34</v>
          </cell>
          <cell r="G1403">
            <v>34</v>
          </cell>
          <cell r="H1403">
            <v>34</v>
          </cell>
          <cell r="I1403">
            <v>37</v>
          </cell>
          <cell r="J1403">
            <v>33</v>
          </cell>
          <cell r="K1403">
            <v>35</v>
          </cell>
          <cell r="L1403">
            <v>31</v>
          </cell>
          <cell r="M1403">
            <v>32</v>
          </cell>
          <cell r="N1403">
            <v>25</v>
          </cell>
          <cell r="O1403">
            <v>29</v>
          </cell>
          <cell r="P1403">
            <v>35</v>
          </cell>
        </row>
        <row r="1404">
          <cell r="E1404">
            <v>0.84899999999999998</v>
          </cell>
          <cell r="F1404">
            <v>1.02</v>
          </cell>
          <cell r="H1404">
            <v>0.94793942857142754</v>
          </cell>
          <cell r="I1404">
            <v>1.0069999999999999</v>
          </cell>
          <cell r="J1404">
            <v>0.905111</v>
          </cell>
          <cell r="K1404">
            <v>0.86944117647058694</v>
          </cell>
          <cell r="L1404">
            <v>0.86904999999999999</v>
          </cell>
          <cell r="M1404">
            <v>0.91389050000000005</v>
          </cell>
          <cell r="N1404">
            <v>0.79</v>
          </cell>
          <cell r="O1404">
            <v>0.94435932629999986</v>
          </cell>
          <cell r="P1404">
            <v>0.92110000000000003</v>
          </cell>
        </row>
        <row r="1406">
          <cell r="E1406">
            <v>188</v>
          </cell>
          <cell r="F1406">
            <v>211</v>
          </cell>
          <cell r="G1406">
            <v>204</v>
          </cell>
          <cell r="H1406">
            <v>232</v>
          </cell>
          <cell r="I1406">
            <v>218</v>
          </cell>
          <cell r="J1406">
            <v>256</v>
          </cell>
          <cell r="K1406">
            <v>237</v>
          </cell>
          <cell r="L1406">
            <v>273</v>
          </cell>
          <cell r="M1406">
            <v>234</v>
          </cell>
          <cell r="N1406">
            <v>244</v>
          </cell>
          <cell r="O1406">
            <v>187</v>
          </cell>
          <cell r="P1406">
            <v>210</v>
          </cell>
        </row>
        <row r="1407">
          <cell r="E1407">
            <v>4.7475000000000005</v>
          </cell>
          <cell r="F1407">
            <v>5.1705000000000005</v>
          </cell>
          <cell r="G1407">
            <v>5.7505500000000005</v>
          </cell>
          <cell r="H1407">
            <v>6.6787650000000003</v>
          </cell>
          <cell r="I1407">
            <v>5.5175400000000003</v>
          </cell>
          <cell r="J1407">
            <v>7.5037500000000001</v>
          </cell>
          <cell r="K1407">
            <v>7.0314299999999994</v>
          </cell>
          <cell r="L1407">
            <v>7.3761300000000007</v>
          </cell>
          <cell r="M1407">
            <v>6.0697800000000006</v>
          </cell>
          <cell r="N1407">
            <v>7.0884</v>
          </cell>
          <cell r="O1407">
            <v>5.2641</v>
          </cell>
          <cell r="P1407">
            <v>5.2749900000000007</v>
          </cell>
        </row>
        <row r="1409">
          <cell r="E1409">
            <v>0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</row>
        <row r="1410">
          <cell r="E1410">
            <v>0</v>
          </cell>
          <cell r="F1410">
            <v>0</v>
          </cell>
          <cell r="G1410">
            <v>0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</row>
        <row r="1412">
          <cell r="E1412">
            <v>85</v>
          </cell>
          <cell r="F1412">
            <v>91</v>
          </cell>
          <cell r="G1412">
            <v>108</v>
          </cell>
          <cell r="H1412">
            <v>93</v>
          </cell>
          <cell r="I1412">
            <v>103</v>
          </cell>
          <cell r="J1412">
            <v>128</v>
          </cell>
          <cell r="K1412">
            <v>137</v>
          </cell>
          <cell r="L1412">
            <v>118</v>
          </cell>
          <cell r="M1412">
            <v>116</v>
          </cell>
          <cell r="N1412">
            <v>89</v>
          </cell>
          <cell r="O1412">
            <v>106</v>
          </cell>
          <cell r="P1412">
            <v>143</v>
          </cell>
        </row>
        <row r="1413">
          <cell r="E1413">
            <v>2.2364999999999999</v>
          </cell>
          <cell r="F1413">
            <v>2.3755500000000001</v>
          </cell>
          <cell r="G1413">
            <v>2.7972000000000001</v>
          </cell>
          <cell r="H1413">
            <v>2.3881500000000004</v>
          </cell>
          <cell r="I1413">
            <v>2.6568000000000009</v>
          </cell>
          <cell r="J1413">
            <v>3.3304499999999995</v>
          </cell>
          <cell r="K1413">
            <v>3.5883000000000007</v>
          </cell>
          <cell r="L1413">
            <v>3.0829499999999999</v>
          </cell>
          <cell r="M1413">
            <v>2.9813000000000001</v>
          </cell>
          <cell r="N1413">
            <v>2.5729500000000001</v>
          </cell>
          <cell r="O1413">
            <v>2.9736899999999999</v>
          </cell>
          <cell r="P1413">
            <v>3.6971999999999996</v>
          </cell>
        </row>
        <row r="1415">
          <cell r="E1415">
            <v>801</v>
          </cell>
          <cell r="F1415">
            <v>908</v>
          </cell>
          <cell r="G1415">
            <v>1164</v>
          </cell>
          <cell r="H1415">
            <v>1417</v>
          </cell>
          <cell r="I1415">
            <v>1597</v>
          </cell>
          <cell r="J1415">
            <v>1816</v>
          </cell>
          <cell r="K1415">
            <v>1882</v>
          </cell>
          <cell r="L1415">
            <v>1366</v>
          </cell>
          <cell r="M1415">
            <v>780</v>
          </cell>
          <cell r="N1415">
            <v>1068</v>
          </cell>
          <cell r="O1415">
            <v>1660</v>
          </cell>
          <cell r="P1415">
            <v>1921</v>
          </cell>
        </row>
        <row r="1416">
          <cell r="E1416">
            <v>18.827856000000001</v>
          </cell>
          <cell r="F1416">
            <v>21.326953499999998</v>
          </cell>
          <cell r="G1416">
            <v>27.097245000000001</v>
          </cell>
          <cell r="H1416">
            <v>32.232095999999999</v>
          </cell>
          <cell r="I1416">
            <v>36.337823999999998</v>
          </cell>
          <cell r="J1416">
            <v>40.889799000000004</v>
          </cell>
          <cell r="K1416">
            <v>41.911010999999995</v>
          </cell>
          <cell r="L1416">
            <v>29.642688000000003</v>
          </cell>
          <cell r="M1416">
            <v>16.964788500000001</v>
          </cell>
          <cell r="N1416">
            <v>22.763213999999998</v>
          </cell>
          <cell r="O1416">
            <v>29.130795000000003</v>
          </cell>
          <cell r="P1416">
            <v>41.535886499999997</v>
          </cell>
        </row>
        <row r="1418">
          <cell r="E1418">
            <v>1006</v>
          </cell>
          <cell r="F1418">
            <v>1010</v>
          </cell>
          <cell r="G1418">
            <v>990</v>
          </cell>
          <cell r="H1418">
            <v>592</v>
          </cell>
          <cell r="I1418">
            <v>732</v>
          </cell>
          <cell r="J1418">
            <v>817</v>
          </cell>
          <cell r="K1418">
            <v>972</v>
          </cell>
          <cell r="L1418">
            <v>976</v>
          </cell>
          <cell r="M1418">
            <v>911</v>
          </cell>
          <cell r="N1418">
            <v>935</v>
          </cell>
          <cell r="O1418">
            <v>1161</v>
          </cell>
          <cell r="P1418">
            <v>1111</v>
          </cell>
        </row>
        <row r="1419">
          <cell r="E1419">
            <v>21.963599999999992</v>
          </cell>
          <cell r="F1419">
            <v>22.593599999999995</v>
          </cell>
          <cell r="G1419">
            <v>22.21245</v>
          </cell>
          <cell r="H1419">
            <v>13.007699999999996</v>
          </cell>
          <cell r="I1419">
            <v>16.076699999999999</v>
          </cell>
          <cell r="J1419">
            <v>18.057149999999996</v>
          </cell>
          <cell r="K1419">
            <v>21.873149999999999</v>
          </cell>
          <cell r="L1419">
            <v>21.612600000000004</v>
          </cell>
          <cell r="M1419">
            <v>21.694499999999998</v>
          </cell>
          <cell r="N1419">
            <v>21.230999999999998</v>
          </cell>
          <cell r="O1419">
            <v>25.994699999999995</v>
          </cell>
          <cell r="P1419">
            <v>24.700049999999994</v>
          </cell>
        </row>
        <row r="1421">
          <cell r="E1421">
            <v>1680</v>
          </cell>
          <cell r="F1421">
            <v>1628</v>
          </cell>
          <cell r="G1421">
            <v>1581</v>
          </cell>
          <cell r="H1421">
            <v>1422</v>
          </cell>
          <cell r="I1421">
            <v>1988</v>
          </cell>
          <cell r="J1421">
            <v>1980.21</v>
          </cell>
          <cell r="K1421">
            <v>1410</v>
          </cell>
          <cell r="L1421">
            <v>1790.5</v>
          </cell>
          <cell r="M1421">
            <v>1810</v>
          </cell>
          <cell r="N1421">
            <v>1720</v>
          </cell>
          <cell r="O1421">
            <v>1570</v>
          </cell>
          <cell r="P1421">
            <v>1610.2</v>
          </cell>
        </row>
        <row r="1422">
          <cell r="E1422">
            <v>41.244</v>
          </cell>
          <cell r="F1422">
            <v>39.09886199999999</v>
          </cell>
          <cell r="G1422">
            <v>39.696775500000001</v>
          </cell>
          <cell r="H1422">
            <v>38.639685</v>
          </cell>
          <cell r="I1422">
            <v>50.4589</v>
          </cell>
          <cell r="J1422">
            <v>51.546500000000002</v>
          </cell>
          <cell r="K1422">
            <v>39.245499000000002</v>
          </cell>
          <cell r="L1422">
            <v>44.025500000000001</v>
          </cell>
          <cell r="M1422">
            <v>48.953200000000002</v>
          </cell>
          <cell r="N1422">
            <v>45.342019999999998</v>
          </cell>
          <cell r="O1422">
            <v>42.452100000000002</v>
          </cell>
          <cell r="P1422">
            <v>44.22</v>
          </cell>
        </row>
        <row r="1424">
          <cell r="E1424">
            <v>3502</v>
          </cell>
          <cell r="F1424">
            <v>3953</v>
          </cell>
          <cell r="G1424">
            <v>4023</v>
          </cell>
          <cell r="H1424">
            <v>3542</v>
          </cell>
          <cell r="I1424">
            <v>3363</v>
          </cell>
          <cell r="J1424">
            <v>3305</v>
          </cell>
          <cell r="K1424">
            <v>3289</v>
          </cell>
          <cell r="L1424">
            <v>3348</v>
          </cell>
          <cell r="M1424">
            <v>3193</v>
          </cell>
          <cell r="N1424">
            <v>3239</v>
          </cell>
          <cell r="O1424">
            <v>3274</v>
          </cell>
          <cell r="P1424">
            <v>3363</v>
          </cell>
        </row>
        <row r="1425">
          <cell r="E1425">
            <v>85.827300000000008</v>
          </cell>
          <cell r="F1425">
            <v>94.933799999999991</v>
          </cell>
          <cell r="G1425">
            <v>98.607799999999997</v>
          </cell>
          <cell r="H1425">
            <v>88.482400000000013</v>
          </cell>
          <cell r="I1425">
            <v>84.074999999999989</v>
          </cell>
          <cell r="J1425">
            <v>82.625</v>
          </cell>
          <cell r="K1425">
            <v>82.224999999999994</v>
          </cell>
          <cell r="L1425">
            <v>83.070800000000006</v>
          </cell>
          <cell r="M1425">
            <v>78.462499999999991</v>
          </cell>
          <cell r="N1425">
            <v>78.806299999999993</v>
          </cell>
          <cell r="O1425">
            <v>78.671999999999983</v>
          </cell>
          <cell r="P1425">
            <v>80.38300000000001</v>
          </cell>
        </row>
        <row r="1427">
          <cell r="E1427">
            <v>312</v>
          </cell>
          <cell r="F1427">
            <v>263</v>
          </cell>
          <cell r="G1427">
            <v>273</v>
          </cell>
          <cell r="H1427">
            <v>271</v>
          </cell>
          <cell r="I1427">
            <v>286</v>
          </cell>
          <cell r="J1427">
            <v>305</v>
          </cell>
          <cell r="K1427">
            <v>325</v>
          </cell>
          <cell r="L1427">
            <v>359</v>
          </cell>
          <cell r="M1427">
            <v>339</v>
          </cell>
          <cell r="N1427">
            <v>335</v>
          </cell>
          <cell r="O1427">
            <v>342</v>
          </cell>
          <cell r="P1427">
            <v>418</v>
          </cell>
        </row>
        <row r="1428">
          <cell r="E1428">
            <v>9.9992249999999991</v>
          </cell>
          <cell r="F1428">
            <v>8.3538250000000005</v>
          </cell>
          <cell r="G1428">
            <v>8.730500000000001</v>
          </cell>
          <cell r="H1428">
            <v>8.5656749999999988</v>
          </cell>
          <cell r="I1428">
            <v>9.0672749999999986</v>
          </cell>
          <cell r="J1428">
            <v>9.4838500000000003</v>
          </cell>
          <cell r="K1428">
            <v>9.8489499999999985</v>
          </cell>
          <cell r="L1428">
            <v>11.200980000000001</v>
          </cell>
          <cell r="M1428">
            <v>10.593</v>
          </cell>
          <cell r="N1428">
            <v>10.64873</v>
          </cell>
          <cell r="O1428">
            <v>10.885</v>
          </cell>
          <cell r="P1428">
            <v>12.1922</v>
          </cell>
        </row>
        <row r="1430">
          <cell r="E1430">
            <v>595</v>
          </cell>
          <cell r="F1430">
            <v>560</v>
          </cell>
          <cell r="G1430">
            <v>519</v>
          </cell>
          <cell r="H1430">
            <v>595</v>
          </cell>
          <cell r="I1430">
            <v>660</v>
          </cell>
          <cell r="J1430">
            <v>817</v>
          </cell>
          <cell r="K1430">
            <v>803</v>
          </cell>
          <cell r="L1430">
            <v>854</v>
          </cell>
          <cell r="M1430">
            <v>762</v>
          </cell>
          <cell r="N1430">
            <v>641</v>
          </cell>
          <cell r="O1430">
            <v>698</v>
          </cell>
          <cell r="P1430">
            <v>748</v>
          </cell>
        </row>
        <row r="1431">
          <cell r="E1431">
            <v>17.284950000000002</v>
          </cell>
          <cell r="F1431">
            <v>16.145999999999997</v>
          </cell>
          <cell r="G1431">
            <v>14.894999999999998</v>
          </cell>
          <cell r="H1431">
            <v>17.108999999999998</v>
          </cell>
          <cell r="I1431">
            <v>19.034999999999997</v>
          </cell>
          <cell r="J1431">
            <v>23.404500000000006</v>
          </cell>
          <cell r="K1431">
            <v>23.044500000000003</v>
          </cell>
          <cell r="L1431">
            <v>24.511500000000002</v>
          </cell>
          <cell r="M1431">
            <v>21.883499999999998</v>
          </cell>
          <cell r="N1431">
            <v>18.306000000000001</v>
          </cell>
          <cell r="O1431">
            <v>17.788</v>
          </cell>
          <cell r="P1431">
            <v>21.473999999999997</v>
          </cell>
        </row>
        <row r="1433">
          <cell r="E1433">
            <v>2348</v>
          </cell>
          <cell r="F1433">
            <v>2973</v>
          </cell>
          <cell r="G1433">
            <v>3311</v>
          </cell>
          <cell r="H1433">
            <v>4129</v>
          </cell>
          <cell r="I1433">
            <v>3549</v>
          </cell>
          <cell r="J1433">
            <v>3554</v>
          </cell>
          <cell r="K1433">
            <v>3552</v>
          </cell>
          <cell r="L1433">
            <v>2587</v>
          </cell>
          <cell r="M1433">
            <v>2315</v>
          </cell>
          <cell r="N1433">
            <v>1719</v>
          </cell>
          <cell r="O1433">
            <v>2807</v>
          </cell>
          <cell r="P1433">
            <v>3000</v>
          </cell>
        </row>
        <row r="1434">
          <cell r="E1434">
            <v>63.06165</v>
          </cell>
          <cell r="F1434">
            <v>79.181100000000001</v>
          </cell>
          <cell r="G1434">
            <v>89.09235000000001</v>
          </cell>
          <cell r="H1434">
            <v>113.34735000000001</v>
          </cell>
          <cell r="I1434">
            <v>95.19165000000001</v>
          </cell>
          <cell r="J1434">
            <v>97.892099999999999</v>
          </cell>
          <cell r="K1434">
            <v>97.9011</v>
          </cell>
          <cell r="L1434">
            <v>69.447150000000008</v>
          </cell>
          <cell r="M1434">
            <v>59.914349999999999</v>
          </cell>
          <cell r="N1434">
            <v>44.311950000000003</v>
          </cell>
          <cell r="O1434">
            <v>74.650499999999994</v>
          </cell>
          <cell r="P1434">
            <v>80.624250000000004</v>
          </cell>
        </row>
        <row r="1436">
          <cell r="E1436">
            <v>2018</v>
          </cell>
          <cell r="F1436">
            <v>2042</v>
          </cell>
          <cell r="G1436">
            <v>2150.4070000000002</v>
          </cell>
          <cell r="H1436">
            <v>1851</v>
          </cell>
          <cell r="I1436">
            <v>1808.65</v>
          </cell>
          <cell r="J1436">
            <v>1765.84</v>
          </cell>
          <cell r="K1436">
            <v>1860.4279999999999</v>
          </cell>
          <cell r="L1436">
            <v>1935.4</v>
          </cell>
          <cell r="M1436">
            <v>1960</v>
          </cell>
          <cell r="N1436">
            <v>1845.2</v>
          </cell>
          <cell r="O1436">
            <v>1702.4</v>
          </cell>
          <cell r="P1436">
            <v>1665.2</v>
          </cell>
        </row>
        <row r="1437">
          <cell r="E1437">
            <v>46.100999999999999</v>
          </cell>
          <cell r="F1437">
            <v>49.581999999999994</v>
          </cell>
          <cell r="G1437">
            <v>52.042200000000008</v>
          </cell>
          <cell r="H1437">
            <v>46.860299999999995</v>
          </cell>
          <cell r="I1437">
            <v>45.315399999999997</v>
          </cell>
          <cell r="J1437">
            <v>44.183999999999997</v>
          </cell>
          <cell r="K1437">
            <v>44.076999999999998</v>
          </cell>
          <cell r="L1437">
            <v>45.957000000000001</v>
          </cell>
          <cell r="M1437">
            <v>44.344999999999999</v>
          </cell>
          <cell r="N1437">
            <v>43.347999999999999</v>
          </cell>
          <cell r="O1437">
            <v>41.994500000000002</v>
          </cell>
          <cell r="P1437">
            <v>44.484000000000002</v>
          </cell>
        </row>
        <row r="1439">
          <cell r="E1439">
            <v>1298</v>
          </cell>
          <cell r="F1439">
            <v>1362</v>
          </cell>
          <cell r="G1439">
            <v>1450.95</v>
          </cell>
          <cell r="H1439">
            <v>1201</v>
          </cell>
          <cell r="I1439">
            <v>1180.6500000000001</v>
          </cell>
          <cell r="J1439">
            <v>1160.54</v>
          </cell>
          <cell r="K1439">
            <v>1220.3</v>
          </cell>
          <cell r="L1439">
            <v>1250.4000000000001</v>
          </cell>
          <cell r="M1439">
            <v>1262</v>
          </cell>
          <cell r="N1439">
            <v>1205</v>
          </cell>
          <cell r="O1439">
            <v>1345</v>
          </cell>
          <cell r="P1439">
            <v>1385</v>
          </cell>
        </row>
        <row r="1440">
          <cell r="E1440">
            <v>29.045000000000002</v>
          </cell>
          <cell r="F1440">
            <v>33.457999999999998</v>
          </cell>
          <cell r="G1440">
            <v>35.410200000000003</v>
          </cell>
          <cell r="H1440">
            <v>31.302499999999998</v>
          </cell>
          <cell r="I1440">
            <v>30.256499999999999</v>
          </cell>
          <cell r="J1440">
            <v>29.45</v>
          </cell>
          <cell r="K1440">
            <v>28.956</v>
          </cell>
          <cell r="L1440">
            <v>30.712</v>
          </cell>
          <cell r="M1440">
            <v>29.625</v>
          </cell>
          <cell r="N1440">
            <v>29.145</v>
          </cell>
          <cell r="O1440">
            <v>34.012500000000003</v>
          </cell>
          <cell r="P1440">
            <v>38.020000000000003</v>
          </cell>
        </row>
        <row r="1442">
          <cell r="E1442">
            <v>720</v>
          </cell>
          <cell r="F1442">
            <v>680</v>
          </cell>
          <cell r="G1442">
            <v>699.45699999999999</v>
          </cell>
          <cell r="H1442">
            <v>650</v>
          </cell>
          <cell r="I1442">
            <v>628</v>
          </cell>
          <cell r="J1442">
            <v>605.29999999999995</v>
          </cell>
          <cell r="K1442">
            <v>640.12800000000004</v>
          </cell>
          <cell r="L1442">
            <v>685</v>
          </cell>
          <cell r="M1442">
            <v>698</v>
          </cell>
          <cell r="N1442">
            <v>640.20000000000005</v>
          </cell>
          <cell r="O1442">
            <v>357.4</v>
          </cell>
          <cell r="P1442">
            <v>280.2</v>
          </cell>
        </row>
        <row r="1443">
          <cell r="E1443">
            <v>17.056000000000001</v>
          </cell>
          <cell r="F1443">
            <v>16.123999999999999</v>
          </cell>
          <cell r="G1443">
            <v>16.632000000000001</v>
          </cell>
          <cell r="H1443">
            <v>15.5578</v>
          </cell>
          <cell r="I1443">
            <v>15.0589</v>
          </cell>
          <cell r="J1443">
            <v>14.734</v>
          </cell>
          <cell r="K1443">
            <v>15.121</v>
          </cell>
          <cell r="L1443">
            <v>15.244999999999999</v>
          </cell>
          <cell r="M1443">
            <v>14.72</v>
          </cell>
          <cell r="N1443">
            <v>14.202999999999999</v>
          </cell>
          <cell r="O1443">
            <v>7.9820000000000002</v>
          </cell>
          <cell r="P1443">
            <v>6.4640000000000004</v>
          </cell>
        </row>
        <row r="1445">
          <cell r="E1445">
            <v>6821</v>
          </cell>
          <cell r="F1445">
            <v>7448</v>
          </cell>
          <cell r="G1445">
            <v>7705</v>
          </cell>
          <cell r="H1445">
            <v>7301</v>
          </cell>
          <cell r="I1445">
            <v>7494</v>
          </cell>
          <cell r="J1445">
            <v>7977</v>
          </cell>
          <cell r="K1445">
            <v>8563</v>
          </cell>
          <cell r="L1445">
            <v>8654</v>
          </cell>
          <cell r="M1445">
            <v>7873</v>
          </cell>
          <cell r="N1445">
            <v>7188</v>
          </cell>
          <cell r="O1445">
            <v>6510</v>
          </cell>
          <cell r="P1445">
            <v>6004</v>
          </cell>
        </row>
        <row r="1446">
          <cell r="E1446">
            <v>178.20630000000003</v>
          </cell>
          <cell r="F1446">
            <v>194.98680000000002</v>
          </cell>
          <cell r="G1446">
            <v>194.08905000000007</v>
          </cell>
          <cell r="H1446">
            <v>197.53200000000004</v>
          </cell>
          <cell r="I1446">
            <v>202.74300000000008</v>
          </cell>
          <cell r="J1446">
            <v>215.37675000000007</v>
          </cell>
          <cell r="K1446">
            <v>231.83099999999999</v>
          </cell>
          <cell r="L1446">
            <v>234.28800000000001</v>
          </cell>
          <cell r="M1446">
            <v>212.57100000000003</v>
          </cell>
          <cell r="N1446">
            <v>193.25970000000007</v>
          </cell>
          <cell r="O1446">
            <v>173.24010000000001</v>
          </cell>
          <cell r="P1446">
            <v>157.58370000000002</v>
          </cell>
        </row>
        <row r="1448">
          <cell r="E1448">
            <v>12305</v>
          </cell>
          <cell r="F1448">
            <v>16665</v>
          </cell>
          <cell r="G1448">
            <v>18515</v>
          </cell>
          <cell r="H1448">
            <v>25055</v>
          </cell>
          <cell r="I1448">
            <v>22980</v>
          </cell>
          <cell r="J1448">
            <v>21820</v>
          </cell>
          <cell r="K1448">
            <v>21640</v>
          </cell>
          <cell r="L1448">
            <v>18710</v>
          </cell>
          <cell r="M1448">
            <v>15590</v>
          </cell>
          <cell r="N1448">
            <v>13770</v>
          </cell>
          <cell r="O1448">
            <v>12970</v>
          </cell>
          <cell r="P1448">
            <v>9170</v>
          </cell>
        </row>
        <row r="1449">
          <cell r="E1449">
            <v>339.09999999999997</v>
          </cell>
          <cell r="F1449">
            <v>465.28749999999997</v>
          </cell>
          <cell r="G1449">
            <v>516.00800000000004</v>
          </cell>
          <cell r="H1449">
            <v>704.23099999999999</v>
          </cell>
          <cell r="I1449">
            <v>651.02</v>
          </cell>
          <cell r="J1449">
            <v>616.25</v>
          </cell>
          <cell r="K1449">
            <v>604.79300000000001</v>
          </cell>
          <cell r="L1449">
            <v>515.29899999999998</v>
          </cell>
          <cell r="M1449">
            <v>420</v>
          </cell>
          <cell r="N1449">
            <v>371.18499999999989</v>
          </cell>
          <cell r="O1449">
            <v>347.65499999999992</v>
          </cell>
          <cell r="P1449">
            <v>246.34</v>
          </cell>
        </row>
        <row r="1451"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</row>
        <row r="1452">
          <cell r="E1452">
            <v>0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</row>
        <row r="1454">
          <cell r="E1454">
            <v>0</v>
          </cell>
          <cell r="F1454">
            <v>0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</row>
        <row r="1455">
          <cell r="E1455">
            <v>0</v>
          </cell>
          <cell r="F1455">
            <v>0</v>
          </cell>
          <cell r="G1455">
            <v>0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</row>
        <row r="1457">
          <cell r="E1457">
            <v>0</v>
          </cell>
          <cell r="F1457">
            <v>0</v>
          </cell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</row>
        <row r="1458">
          <cell r="E1458">
            <v>0</v>
          </cell>
          <cell r="F1458">
            <v>0</v>
          </cell>
          <cell r="G1458">
            <v>0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</row>
        <row r="1460"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</row>
        <row r="1461">
          <cell r="E1461">
            <v>0</v>
          </cell>
          <cell r="F1461">
            <v>0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</row>
      </sheetData>
      <sheetData sheetId="6">
        <row r="1376">
          <cell r="E1376">
            <v>0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</row>
        <row r="1377">
          <cell r="E1377">
            <v>0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</row>
        <row r="1379">
          <cell r="E1379">
            <v>0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</row>
        <row r="1380">
          <cell r="E1380">
            <v>0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</row>
        <row r="1382">
          <cell r="E1382">
            <v>0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</row>
        <row r="1383"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</row>
        <row r="1385">
          <cell r="E1385">
            <v>0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</row>
        <row r="1386">
          <cell r="E1386">
            <v>0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</row>
        <row r="1388">
          <cell r="E1388">
            <v>0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</row>
        <row r="1389">
          <cell r="E1389">
            <v>0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</row>
        <row r="1391">
          <cell r="E1391">
            <v>0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</row>
        <row r="1392">
          <cell r="E1392">
            <v>0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</row>
        <row r="1394">
          <cell r="E1394">
            <v>0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</row>
        <row r="1395">
          <cell r="E1395">
            <v>0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</row>
        <row r="1397">
          <cell r="E1397">
            <v>0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</row>
        <row r="1398">
          <cell r="E1398">
            <v>0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</row>
        <row r="1400"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</row>
        <row r="1401">
          <cell r="E1401">
            <v>0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</row>
        <row r="1403">
          <cell r="E1403">
            <v>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</row>
        <row r="1404">
          <cell r="E1404">
            <v>0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</row>
        <row r="1406">
          <cell r="E1406">
            <v>227</v>
          </cell>
          <cell r="F1406">
            <v>214</v>
          </cell>
          <cell r="G1406">
            <v>236</v>
          </cell>
          <cell r="H1406">
            <v>195</v>
          </cell>
          <cell r="I1406">
            <v>156</v>
          </cell>
          <cell r="J1406">
            <v>159</v>
          </cell>
          <cell r="K1406">
            <v>243</v>
          </cell>
          <cell r="L1406">
            <v>202</v>
          </cell>
          <cell r="M1406">
            <v>136</v>
          </cell>
          <cell r="N1406">
            <v>153</v>
          </cell>
          <cell r="O1406">
            <v>172</v>
          </cell>
          <cell r="P1406">
            <v>203</v>
          </cell>
        </row>
        <row r="1407">
          <cell r="E1407">
            <v>6.4759500000000001</v>
          </cell>
          <cell r="F1407">
            <v>6.3032849999999998</v>
          </cell>
          <cell r="G1407">
            <v>7.0015499999999999</v>
          </cell>
          <cell r="H1407">
            <v>6.1442099999999993</v>
          </cell>
          <cell r="I1407">
            <v>4.345740000000001</v>
          </cell>
          <cell r="J1407">
            <v>4.8899249999999999</v>
          </cell>
          <cell r="K1407">
            <v>7.6720499999999996</v>
          </cell>
          <cell r="L1407">
            <v>6.2475300000000002</v>
          </cell>
          <cell r="M1407">
            <v>3.5995499999999998</v>
          </cell>
          <cell r="N1407">
            <v>4.8244949999999998</v>
          </cell>
          <cell r="O1407">
            <v>5.0708250000000001</v>
          </cell>
          <cell r="P1407">
            <v>6.2566650000000008</v>
          </cell>
        </row>
        <row r="1409">
          <cell r="E1409">
            <v>0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</row>
        <row r="1410">
          <cell r="E1410">
            <v>0</v>
          </cell>
          <cell r="F1410">
            <v>0</v>
          </cell>
          <cell r="G1410">
            <v>0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</row>
        <row r="1412">
          <cell r="E1412">
            <v>0</v>
          </cell>
          <cell r="F1412">
            <v>0</v>
          </cell>
          <cell r="G1412">
            <v>0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</row>
        <row r="1413">
          <cell r="E1413">
            <v>0</v>
          </cell>
          <cell r="F1413">
            <v>0</v>
          </cell>
          <cell r="G1413">
            <v>0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</row>
        <row r="1415">
          <cell r="E1415">
            <v>198</v>
          </cell>
          <cell r="F1415">
            <v>222</v>
          </cell>
          <cell r="G1415">
            <v>259</v>
          </cell>
          <cell r="H1415">
            <v>347</v>
          </cell>
          <cell r="I1415">
            <v>383</v>
          </cell>
          <cell r="J1415">
            <v>425</v>
          </cell>
          <cell r="K1415">
            <v>451</v>
          </cell>
          <cell r="L1415">
            <v>334</v>
          </cell>
          <cell r="M1415">
            <v>194</v>
          </cell>
          <cell r="N1415">
            <v>259</v>
          </cell>
          <cell r="O1415">
            <v>324</v>
          </cell>
          <cell r="P1415">
            <v>460</v>
          </cell>
        </row>
        <row r="1416">
          <cell r="E1416">
            <v>5.6587500000000004</v>
          </cell>
          <cell r="F1416">
            <v>6.3275400000000008</v>
          </cell>
          <cell r="G1416">
            <v>7.4981204999999997</v>
          </cell>
          <cell r="H1416">
            <v>10.037573999999999</v>
          </cell>
          <cell r="I1416">
            <v>11.034184500000002</v>
          </cell>
          <cell r="J1416">
            <v>11.913560999999998</v>
          </cell>
          <cell r="K1416">
            <v>12.703985999999999</v>
          </cell>
          <cell r="L1416">
            <v>9.3063465000000001</v>
          </cell>
          <cell r="M1416">
            <v>5.3964630000000007</v>
          </cell>
          <cell r="N1416">
            <v>7.3261529999999997</v>
          </cell>
          <cell r="O1416">
            <v>9.3114450000000009</v>
          </cell>
          <cell r="P1416">
            <v>11.404843</v>
          </cell>
        </row>
        <row r="1418">
          <cell r="E1418">
            <v>637</v>
          </cell>
          <cell r="F1418">
            <v>662</v>
          </cell>
          <cell r="G1418">
            <v>584</v>
          </cell>
          <cell r="H1418">
            <v>313</v>
          </cell>
          <cell r="I1418">
            <v>419</v>
          </cell>
          <cell r="J1418">
            <v>489</v>
          </cell>
          <cell r="K1418">
            <v>616</v>
          </cell>
          <cell r="L1418">
            <v>640</v>
          </cell>
          <cell r="M1418">
            <v>603</v>
          </cell>
          <cell r="N1418">
            <v>646</v>
          </cell>
          <cell r="O1418">
            <v>839</v>
          </cell>
          <cell r="P1418">
            <v>799</v>
          </cell>
        </row>
        <row r="1419">
          <cell r="E1419">
            <v>17.568000000000001</v>
          </cell>
          <cell r="F1419">
            <v>18.113400000000002</v>
          </cell>
          <cell r="G1419">
            <v>15.781049999999992</v>
          </cell>
          <cell r="H1419">
            <v>8.1688500000000008</v>
          </cell>
          <cell r="I1419">
            <v>10.711799999999998</v>
          </cell>
          <cell r="J1419">
            <v>13.734449999999997</v>
          </cell>
          <cell r="K1419">
            <v>17.476650000000003</v>
          </cell>
          <cell r="L1419">
            <v>18.031499999999998</v>
          </cell>
          <cell r="M1419">
            <v>17.081099999999999</v>
          </cell>
          <cell r="N1419">
            <v>18.019800000000004</v>
          </cell>
          <cell r="O1419">
            <v>21.78125</v>
          </cell>
          <cell r="P1419">
            <v>23.202549999999999</v>
          </cell>
        </row>
        <row r="1421">
          <cell r="E1421">
            <v>494</v>
          </cell>
          <cell r="F1421">
            <v>595</v>
          </cell>
          <cell r="G1421">
            <v>561</v>
          </cell>
          <cell r="H1421">
            <v>650</v>
          </cell>
          <cell r="I1421">
            <v>640</v>
          </cell>
          <cell r="J1421">
            <v>685.32</v>
          </cell>
          <cell r="K1421">
            <v>546</v>
          </cell>
          <cell r="L1421">
            <v>595.29999999999995</v>
          </cell>
          <cell r="M1421">
            <v>580</v>
          </cell>
          <cell r="N1421">
            <v>680.24</v>
          </cell>
          <cell r="O1421">
            <v>772</v>
          </cell>
          <cell r="P1421">
            <v>814</v>
          </cell>
        </row>
        <row r="1422">
          <cell r="E1422">
            <v>17.769750500000001</v>
          </cell>
          <cell r="F1422">
            <v>18.894766499999999</v>
          </cell>
          <cell r="G1422">
            <v>18.870272249999999</v>
          </cell>
          <cell r="H1422">
            <v>21.564699999999998</v>
          </cell>
          <cell r="I1422">
            <v>21.46584</v>
          </cell>
          <cell r="J1422">
            <v>22.321449999999999</v>
          </cell>
          <cell r="K1422">
            <v>18.68788</v>
          </cell>
          <cell r="L1422">
            <v>20.1524</v>
          </cell>
          <cell r="M1422">
            <v>21.862300000000001</v>
          </cell>
          <cell r="N1422">
            <v>25.718399999999999</v>
          </cell>
          <cell r="O1422">
            <v>25.403544000000011</v>
          </cell>
          <cell r="P1422">
            <v>25.963999999999999</v>
          </cell>
        </row>
        <row r="1424">
          <cell r="E1424">
            <v>956</v>
          </cell>
          <cell r="F1424">
            <v>1112</v>
          </cell>
          <cell r="G1424">
            <v>1114</v>
          </cell>
          <cell r="H1424">
            <v>862</v>
          </cell>
          <cell r="I1424">
            <v>801</v>
          </cell>
          <cell r="J1424">
            <v>837</v>
          </cell>
          <cell r="K1424">
            <v>849</v>
          </cell>
          <cell r="L1424">
            <v>872</v>
          </cell>
          <cell r="M1424">
            <v>827</v>
          </cell>
          <cell r="N1424">
            <v>897</v>
          </cell>
          <cell r="O1424">
            <v>930</v>
          </cell>
          <cell r="P1424">
            <v>976</v>
          </cell>
        </row>
        <row r="1425">
          <cell r="E1425">
            <v>32.4328</v>
          </cell>
          <cell r="F1425">
            <v>37.831300000000006</v>
          </cell>
          <cell r="G1425">
            <v>38.433000000000007</v>
          </cell>
          <cell r="H1425">
            <v>30.155500000000004</v>
          </cell>
          <cell r="I1425">
            <v>28.035000000000004</v>
          </cell>
          <cell r="J1425">
            <v>29.295000000000005</v>
          </cell>
          <cell r="K1425">
            <v>29.715000000000003</v>
          </cell>
          <cell r="L1425">
            <v>30.364099999999997</v>
          </cell>
          <cell r="M1425">
            <v>28.566100000000006</v>
          </cell>
          <cell r="N1425">
            <v>30.818099999999998</v>
          </cell>
          <cell r="O1425">
            <v>31.701400000000007</v>
          </cell>
          <cell r="P1425">
            <v>33.188000000000002</v>
          </cell>
        </row>
        <row r="1427">
          <cell r="E1427">
            <v>121</v>
          </cell>
          <cell r="F1427">
            <v>109</v>
          </cell>
          <cell r="G1427">
            <v>114</v>
          </cell>
          <cell r="H1427">
            <v>95</v>
          </cell>
          <cell r="I1427">
            <v>80</v>
          </cell>
          <cell r="J1427">
            <v>96</v>
          </cell>
          <cell r="K1427">
            <v>109</v>
          </cell>
          <cell r="L1427">
            <v>102</v>
          </cell>
          <cell r="M1427">
            <v>103</v>
          </cell>
          <cell r="N1427">
            <v>112</v>
          </cell>
          <cell r="O1427">
            <v>130</v>
          </cell>
          <cell r="P1427">
            <v>133</v>
          </cell>
        </row>
        <row r="1428">
          <cell r="E1428">
            <v>5.2879500000000004</v>
          </cell>
          <cell r="F1428">
            <v>4.5481500000000006</v>
          </cell>
          <cell r="G1428">
            <v>4.8739499999999998</v>
          </cell>
          <cell r="H1428">
            <v>3.8123999999999998</v>
          </cell>
          <cell r="I1428">
            <v>3.2400000000000007</v>
          </cell>
          <cell r="J1428">
            <v>3.9743999999999997</v>
          </cell>
          <cell r="K1428">
            <v>4.6696399999999993</v>
          </cell>
          <cell r="L1428">
            <v>4.5465900000000001</v>
          </cell>
          <cell r="M1428">
            <v>4.5047800000000002</v>
          </cell>
          <cell r="N1428">
            <v>5.0162999999999993</v>
          </cell>
          <cell r="O1428">
            <v>5.7487500000000002</v>
          </cell>
          <cell r="P1428">
            <v>5.6166</v>
          </cell>
        </row>
        <row r="1430">
          <cell r="E1430">
            <v>309</v>
          </cell>
          <cell r="F1430">
            <v>320</v>
          </cell>
          <cell r="G1430">
            <v>330</v>
          </cell>
          <cell r="H1430">
            <v>334</v>
          </cell>
          <cell r="I1430">
            <v>375</v>
          </cell>
          <cell r="J1430">
            <v>424</v>
          </cell>
          <cell r="K1430">
            <v>428</v>
          </cell>
          <cell r="L1430">
            <v>436</v>
          </cell>
          <cell r="M1430">
            <v>425</v>
          </cell>
          <cell r="N1430">
            <v>425</v>
          </cell>
          <cell r="O1430">
            <v>376</v>
          </cell>
          <cell r="P1430">
            <v>474</v>
          </cell>
        </row>
        <row r="1431">
          <cell r="E1431">
            <v>9.1440000000000001</v>
          </cell>
          <cell r="F1431">
            <v>9.368999999999998</v>
          </cell>
          <cell r="G1431">
            <v>9.8955000000000002</v>
          </cell>
          <cell r="H1431">
            <v>9.99</v>
          </cell>
          <cell r="I1431">
            <v>10.98</v>
          </cell>
          <cell r="J1431">
            <v>12.469499999999998</v>
          </cell>
          <cell r="K1431">
            <v>12.613499999999998</v>
          </cell>
          <cell r="L1431">
            <v>12.7125</v>
          </cell>
          <cell r="M1431">
            <v>12.465000000000002</v>
          </cell>
          <cell r="N1431">
            <v>12.496500000000001</v>
          </cell>
          <cell r="O1431">
            <v>11.052</v>
          </cell>
          <cell r="P1431">
            <v>13.9095</v>
          </cell>
        </row>
        <row r="1433">
          <cell r="E1433">
            <v>366</v>
          </cell>
          <cell r="F1433">
            <v>458</v>
          </cell>
          <cell r="G1433">
            <v>692</v>
          </cell>
          <cell r="H1433">
            <v>518</v>
          </cell>
          <cell r="I1433">
            <v>484</v>
          </cell>
          <cell r="J1433">
            <v>624</v>
          </cell>
          <cell r="K1433">
            <v>729</v>
          </cell>
          <cell r="L1433">
            <v>593</v>
          </cell>
          <cell r="M1433">
            <v>569</v>
          </cell>
          <cell r="N1433">
            <v>420</v>
          </cell>
          <cell r="O1433">
            <v>548</v>
          </cell>
          <cell r="P1433">
            <v>965</v>
          </cell>
        </row>
        <row r="1434">
          <cell r="E1434">
            <v>11.036700000000002</v>
          </cell>
          <cell r="F1434">
            <v>14.1066</v>
          </cell>
          <cell r="G1434">
            <v>15.805800000000001</v>
          </cell>
          <cell r="H1434">
            <v>16.061399999999999</v>
          </cell>
          <cell r="I1434">
            <v>15.08985</v>
          </cell>
          <cell r="J1434">
            <v>18.688500000000001</v>
          </cell>
          <cell r="K1434">
            <v>21.855600000000003</v>
          </cell>
          <cell r="L1434">
            <v>17.70975</v>
          </cell>
          <cell r="M1434">
            <v>17.156700000000001</v>
          </cell>
          <cell r="N1434">
            <v>14.701499999999999</v>
          </cell>
          <cell r="O1434">
            <v>15.682499999999999</v>
          </cell>
          <cell r="P1434">
            <v>28.398807000000001</v>
          </cell>
        </row>
        <row r="1436">
          <cell r="E1436">
            <v>840</v>
          </cell>
          <cell r="F1436">
            <v>832</v>
          </cell>
          <cell r="G1436">
            <v>805.5</v>
          </cell>
          <cell r="H1436">
            <v>821</v>
          </cell>
          <cell r="I1436">
            <v>788.12</v>
          </cell>
          <cell r="J1436">
            <v>810.5</v>
          </cell>
          <cell r="K1436">
            <v>822.2</v>
          </cell>
          <cell r="L1436">
            <v>828</v>
          </cell>
          <cell r="M1436">
            <v>744</v>
          </cell>
          <cell r="N1436">
            <v>746.3</v>
          </cell>
          <cell r="O1436">
            <v>694</v>
          </cell>
          <cell r="P1436">
            <v>706</v>
          </cell>
        </row>
        <row r="1437">
          <cell r="E1437">
            <v>24.651</v>
          </cell>
          <cell r="F1437">
            <v>24.454000000000001</v>
          </cell>
          <cell r="G1437">
            <v>24.7775</v>
          </cell>
          <cell r="H1437">
            <v>24.996980000000001</v>
          </cell>
          <cell r="I1437">
            <v>24.213450000000002</v>
          </cell>
          <cell r="J1437">
            <v>24.307200000000002</v>
          </cell>
          <cell r="K1437">
            <v>24.677849999999999</v>
          </cell>
          <cell r="L1437">
            <v>24.079000000000001</v>
          </cell>
          <cell r="M1437">
            <v>22.290240000000001</v>
          </cell>
          <cell r="N1437">
            <v>22.527000000000001</v>
          </cell>
          <cell r="O1437">
            <v>21.154520000000002</v>
          </cell>
          <cell r="P1437">
            <v>21.448</v>
          </cell>
        </row>
        <row r="1439">
          <cell r="E1439">
            <v>420</v>
          </cell>
          <cell r="F1439">
            <v>430</v>
          </cell>
          <cell r="G1439">
            <v>395.5</v>
          </cell>
          <cell r="H1439">
            <v>395</v>
          </cell>
          <cell r="I1439">
            <v>378.12</v>
          </cell>
          <cell r="J1439">
            <v>390.5</v>
          </cell>
          <cell r="K1439">
            <v>410.2</v>
          </cell>
          <cell r="L1439">
            <v>420</v>
          </cell>
          <cell r="M1439">
            <v>329</v>
          </cell>
          <cell r="N1439">
            <v>345.3</v>
          </cell>
          <cell r="O1439">
            <v>387</v>
          </cell>
          <cell r="P1439">
            <v>395</v>
          </cell>
        </row>
        <row r="1440">
          <cell r="E1440">
            <v>11.795</v>
          </cell>
          <cell r="F1440">
            <v>12.13</v>
          </cell>
          <cell r="G1440">
            <v>12.353999999999999</v>
          </cell>
          <cell r="H1440">
            <v>12.332979999999999</v>
          </cell>
          <cell r="I1440">
            <v>12.2013</v>
          </cell>
          <cell r="J1440">
            <v>12.305999999999999</v>
          </cell>
          <cell r="K1440">
            <v>12.5542</v>
          </cell>
          <cell r="L1440">
            <v>12.125</v>
          </cell>
          <cell r="M1440">
            <v>10.72124</v>
          </cell>
          <cell r="N1440">
            <v>11.045</v>
          </cell>
          <cell r="O1440">
            <v>12.556100000000001</v>
          </cell>
          <cell r="P1440">
            <v>12.766</v>
          </cell>
        </row>
        <row r="1442">
          <cell r="E1442">
            <v>420</v>
          </cell>
          <cell r="F1442">
            <v>402</v>
          </cell>
          <cell r="G1442">
            <v>410</v>
          </cell>
          <cell r="H1442">
            <v>426</v>
          </cell>
          <cell r="I1442">
            <v>410</v>
          </cell>
          <cell r="J1442">
            <v>420</v>
          </cell>
          <cell r="K1442">
            <v>412</v>
          </cell>
          <cell r="L1442">
            <v>408</v>
          </cell>
          <cell r="M1442">
            <v>415</v>
          </cell>
          <cell r="N1442">
            <v>401</v>
          </cell>
          <cell r="O1442">
            <v>307</v>
          </cell>
          <cell r="P1442">
            <v>311</v>
          </cell>
        </row>
        <row r="1443">
          <cell r="E1443">
            <v>12.856</v>
          </cell>
          <cell r="F1443">
            <v>12.324</v>
          </cell>
          <cell r="G1443">
            <v>12.423500000000001</v>
          </cell>
          <cell r="H1443">
            <v>12.664</v>
          </cell>
          <cell r="I1443">
            <v>12.01215</v>
          </cell>
          <cell r="J1443">
            <v>12.001200000000001</v>
          </cell>
          <cell r="K1443">
            <v>12.12365</v>
          </cell>
          <cell r="L1443">
            <v>11.954000000000001</v>
          </cell>
          <cell r="M1443">
            <v>11.569000000000001</v>
          </cell>
          <cell r="N1443">
            <v>11.481999999999999</v>
          </cell>
          <cell r="O1443">
            <v>8.5984200000000008</v>
          </cell>
          <cell r="P1443">
            <v>8.6820000000000004</v>
          </cell>
        </row>
        <row r="1445">
          <cell r="E1445">
            <v>1386</v>
          </cell>
          <cell r="F1445">
            <v>1525</v>
          </cell>
          <cell r="G1445">
            <v>1617</v>
          </cell>
          <cell r="H1445">
            <v>1596</v>
          </cell>
          <cell r="I1445">
            <v>1638</v>
          </cell>
          <cell r="J1445">
            <v>1812</v>
          </cell>
          <cell r="K1445">
            <v>1968</v>
          </cell>
          <cell r="L1445">
            <v>1897</v>
          </cell>
          <cell r="M1445">
            <v>1718</v>
          </cell>
          <cell r="N1445">
            <v>1560</v>
          </cell>
          <cell r="O1445">
            <v>1401</v>
          </cell>
          <cell r="P1445">
            <v>1275</v>
          </cell>
        </row>
        <row r="1446">
          <cell r="E1446">
            <v>40.147199999999984</v>
          </cell>
          <cell r="F1446">
            <v>44.122499999999981</v>
          </cell>
          <cell r="G1446">
            <v>46.945799999999977</v>
          </cell>
          <cell r="H1446">
            <v>45.753749999999997</v>
          </cell>
          <cell r="I1446">
            <v>46.999799999999993</v>
          </cell>
          <cell r="J1446">
            <v>53.198549999999997</v>
          </cell>
          <cell r="K1446">
            <v>60.322049999999976</v>
          </cell>
          <cell r="L1446">
            <v>57.89879999999998</v>
          </cell>
          <cell r="M1446">
            <v>51.623550000000002</v>
          </cell>
          <cell r="N1446">
            <v>47.472299999999976</v>
          </cell>
          <cell r="O1446">
            <v>43.07309999999999</v>
          </cell>
          <cell r="P1446">
            <v>37.342349999999989</v>
          </cell>
        </row>
        <row r="1448">
          <cell r="E1448">
            <v>2575</v>
          </cell>
          <cell r="F1448">
            <v>3215</v>
          </cell>
          <cell r="G1448">
            <v>3420</v>
          </cell>
          <cell r="H1448">
            <v>4595</v>
          </cell>
          <cell r="I1448">
            <v>4256</v>
          </cell>
          <cell r="J1448">
            <v>4160</v>
          </cell>
          <cell r="K1448">
            <v>3681</v>
          </cell>
          <cell r="L1448">
            <v>3336</v>
          </cell>
          <cell r="M1448">
            <v>3111</v>
          </cell>
          <cell r="N1448">
            <v>2565</v>
          </cell>
          <cell r="O1448">
            <v>2330</v>
          </cell>
          <cell r="P1448">
            <v>2640</v>
          </cell>
        </row>
        <row r="1449">
          <cell r="E1449">
            <v>99.22</v>
          </cell>
          <cell r="F1449">
            <v>124.54249999999999</v>
          </cell>
          <cell r="G1449">
            <v>132.12399999999997</v>
          </cell>
          <cell r="H1449">
            <v>182.92000000000002</v>
          </cell>
          <cell r="I1449">
            <v>170.358</v>
          </cell>
          <cell r="J1449">
            <v>166.94000000000003</v>
          </cell>
          <cell r="K1449">
            <v>142.828</v>
          </cell>
          <cell r="L1449">
            <v>127.94800000000001</v>
          </cell>
          <cell r="M1449">
            <v>116.70300000000002</v>
          </cell>
          <cell r="N1449">
            <v>95.52</v>
          </cell>
          <cell r="O1449">
            <v>86.749999999999986</v>
          </cell>
          <cell r="P1449">
            <v>99.16</v>
          </cell>
        </row>
        <row r="1451"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</row>
        <row r="1452">
          <cell r="E1452">
            <v>0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</row>
        <row r="1454">
          <cell r="E1454">
            <v>0</v>
          </cell>
          <cell r="F1454">
            <v>0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</row>
        <row r="1455">
          <cell r="E1455">
            <v>0</v>
          </cell>
          <cell r="F1455">
            <v>0</v>
          </cell>
          <cell r="G1455">
            <v>0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</row>
        <row r="1457">
          <cell r="E1457">
            <v>0</v>
          </cell>
          <cell r="F1457">
            <v>0</v>
          </cell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</row>
        <row r="1458">
          <cell r="E1458">
            <v>0</v>
          </cell>
          <cell r="F1458">
            <v>0</v>
          </cell>
          <cell r="G1458">
            <v>0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</row>
        <row r="1460"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</row>
        <row r="1461">
          <cell r="E1461">
            <v>0</v>
          </cell>
          <cell r="F1461">
            <v>0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</row>
      </sheetData>
      <sheetData sheetId="7"/>
      <sheetData sheetId="8">
        <row r="1388">
          <cell r="E1388">
            <v>362</v>
          </cell>
          <cell r="F1388">
            <v>330</v>
          </cell>
          <cell r="G1388">
            <v>330</v>
          </cell>
          <cell r="H1388">
            <v>295</v>
          </cell>
          <cell r="I1388">
            <v>318</v>
          </cell>
          <cell r="J1388">
            <v>305</v>
          </cell>
          <cell r="K1388">
            <v>295</v>
          </cell>
          <cell r="L1388">
            <v>290</v>
          </cell>
          <cell r="M1388">
            <v>292</v>
          </cell>
          <cell r="N1388">
            <v>296.39999999999998</v>
          </cell>
          <cell r="O1388">
            <v>302</v>
          </cell>
          <cell r="P1388">
            <v>310</v>
          </cell>
        </row>
        <row r="1389">
          <cell r="E1389">
            <v>30.45879</v>
          </cell>
          <cell r="F1389">
            <v>29.01</v>
          </cell>
          <cell r="G1389">
            <v>30.421240000000001</v>
          </cell>
          <cell r="H1389">
            <v>28.18</v>
          </cell>
          <cell r="I1389">
            <v>27.806000000000001</v>
          </cell>
          <cell r="J1389">
            <v>26.85</v>
          </cell>
          <cell r="K1389">
            <v>27.248000000000001</v>
          </cell>
          <cell r="L1389">
            <v>26.428000000000001</v>
          </cell>
          <cell r="M1389">
            <v>27.5</v>
          </cell>
          <cell r="N1389">
            <v>27.958400000000001</v>
          </cell>
          <cell r="O1389">
            <v>30.22</v>
          </cell>
          <cell r="P1389">
            <v>31.05</v>
          </cell>
        </row>
        <row r="1391">
          <cell r="E1391">
            <v>24415.9246939435</v>
          </cell>
          <cell r="F1391">
            <v>24416</v>
          </cell>
          <cell r="G1391">
            <v>24085</v>
          </cell>
          <cell r="H1391">
            <v>26900</v>
          </cell>
          <cell r="I1391">
            <v>27000</v>
          </cell>
          <cell r="J1391">
            <v>24400</v>
          </cell>
          <cell r="K1391">
            <v>24400</v>
          </cell>
          <cell r="L1391">
            <v>20560</v>
          </cell>
          <cell r="M1391">
            <v>20055</v>
          </cell>
          <cell r="N1391">
            <v>23060.2</v>
          </cell>
          <cell r="O1391">
            <v>24400</v>
          </cell>
          <cell r="P1391">
            <v>24400</v>
          </cell>
        </row>
        <row r="1392">
          <cell r="E1392">
            <v>2859.6197655213114</v>
          </cell>
          <cell r="F1392">
            <v>3080.9549999999999</v>
          </cell>
          <cell r="G1392">
            <v>3549.2190000000001</v>
          </cell>
          <cell r="H1392">
            <v>4268.884</v>
          </cell>
          <cell r="I1392">
            <v>5227.7796328394088</v>
          </cell>
          <cell r="J1392">
            <v>4768.1675776914271</v>
          </cell>
          <cell r="K1392">
            <v>4344.7550756350001</v>
          </cell>
          <cell r="L1392">
            <v>3400.3589999999999</v>
          </cell>
          <cell r="M1392">
            <v>2797.8734672212881</v>
          </cell>
          <cell r="N1392">
            <v>2650.8209999999999</v>
          </cell>
          <cell r="O1392">
            <v>2927.4340699999998</v>
          </cell>
          <cell r="P1392">
            <v>3028.127</v>
          </cell>
        </row>
        <row r="1394">
          <cell r="E1394">
            <v>19020</v>
          </cell>
          <cell r="F1394">
            <v>18140</v>
          </cell>
          <cell r="G1394">
            <v>18148</v>
          </cell>
          <cell r="H1394">
            <v>18390</v>
          </cell>
          <cell r="I1394">
            <v>17663</v>
          </cell>
          <cell r="J1394">
            <v>17725.2</v>
          </cell>
          <cell r="K1394">
            <v>16980</v>
          </cell>
          <cell r="L1394">
            <v>17530</v>
          </cell>
          <cell r="M1394">
            <v>17772</v>
          </cell>
          <cell r="N1394">
            <v>17890.400000000001</v>
          </cell>
          <cell r="O1394">
            <v>17398</v>
          </cell>
          <cell r="P1394">
            <v>17180</v>
          </cell>
        </row>
        <row r="1395">
          <cell r="E1395">
            <v>4523.4587000000001</v>
          </cell>
          <cell r="F1395">
            <v>4385.2</v>
          </cell>
          <cell r="G1395">
            <v>4354.2</v>
          </cell>
          <cell r="H1395">
            <v>4570</v>
          </cell>
          <cell r="I1395">
            <v>4589</v>
          </cell>
          <cell r="J1395">
            <v>4650.25</v>
          </cell>
          <cell r="K1395">
            <v>4350</v>
          </cell>
          <cell r="L1395">
            <v>4520.12</v>
          </cell>
          <cell r="M1395">
            <v>4532.8599999999997</v>
          </cell>
          <cell r="N1395">
            <v>4620.25</v>
          </cell>
          <cell r="O1395">
            <v>4593.4549999999999</v>
          </cell>
          <cell r="P1395">
            <v>4487.1849999999995</v>
          </cell>
        </row>
        <row r="1397">
          <cell r="E1397">
            <v>47920</v>
          </cell>
          <cell r="F1397">
            <v>47920</v>
          </cell>
          <cell r="G1397">
            <v>47920</v>
          </cell>
          <cell r="H1397">
            <v>51380</v>
          </cell>
          <cell r="I1397">
            <v>51380</v>
          </cell>
          <cell r="J1397">
            <v>51380</v>
          </cell>
          <cell r="K1397">
            <v>50986</v>
          </cell>
          <cell r="L1397">
            <v>50986</v>
          </cell>
          <cell r="M1397">
            <v>50986</v>
          </cell>
          <cell r="N1397">
            <v>48814</v>
          </cell>
          <cell r="O1397">
            <v>48814</v>
          </cell>
          <cell r="P1397">
            <v>48814</v>
          </cell>
        </row>
        <row r="1398">
          <cell r="E1398">
            <v>12545.7720154</v>
          </cell>
          <cell r="F1398">
            <v>12435.548553300001</v>
          </cell>
          <cell r="G1398">
            <v>12442.483584500002</v>
          </cell>
          <cell r="H1398">
            <v>13099.833086500001</v>
          </cell>
          <cell r="I1398">
            <v>12859.083842600001</v>
          </cell>
          <cell r="J1398">
            <v>13443.494224200002</v>
          </cell>
          <cell r="K1398">
            <v>13406.444780000002</v>
          </cell>
          <cell r="L1398">
            <v>13542.176109999999</v>
          </cell>
          <cell r="M1398">
            <v>13598.83844</v>
          </cell>
          <cell r="N1398">
            <v>13369.812119999999</v>
          </cell>
          <cell r="O1398">
            <v>13521.543089999999</v>
          </cell>
          <cell r="P1398">
            <v>13357.810590000001</v>
          </cell>
        </row>
        <row r="1400">
          <cell r="E1400">
            <v>162570</v>
          </cell>
          <cell r="F1400">
            <v>165562</v>
          </cell>
          <cell r="G1400">
            <v>164263</v>
          </cell>
          <cell r="H1400">
            <v>163402</v>
          </cell>
          <cell r="I1400">
            <v>163147</v>
          </cell>
          <cell r="J1400">
            <v>154718.04</v>
          </cell>
          <cell r="K1400">
            <v>154412</v>
          </cell>
          <cell r="L1400">
            <v>163777</v>
          </cell>
          <cell r="M1400">
            <v>164956</v>
          </cell>
          <cell r="N1400">
            <v>165821</v>
          </cell>
          <cell r="O1400">
            <v>170307</v>
          </cell>
          <cell r="P1400">
            <v>175369</v>
          </cell>
        </row>
        <row r="1401">
          <cell r="E1401">
            <v>30757.104078129996</v>
          </cell>
          <cell r="F1401">
            <v>30951.481105097999</v>
          </cell>
          <cell r="G1401">
            <v>31629.588723559998</v>
          </cell>
          <cell r="H1401">
            <v>31658.482460700001</v>
          </cell>
          <cell r="I1401">
            <v>30944.216169972002</v>
          </cell>
          <cell r="J1401">
            <v>30922.188137055</v>
          </cell>
          <cell r="K1401">
            <v>30262.157361290003</v>
          </cell>
          <cell r="L1401">
            <v>30289.327862590002</v>
          </cell>
          <cell r="M1401">
            <v>29648.884024079998</v>
          </cell>
          <cell r="N1401">
            <v>29568.976101424003</v>
          </cell>
          <cell r="O1401">
            <v>29596.087709977</v>
          </cell>
          <cell r="P1401">
            <v>31002.096001736005</v>
          </cell>
        </row>
        <row r="1403">
          <cell r="E1403">
            <v>97330</v>
          </cell>
          <cell r="F1403">
            <v>98585</v>
          </cell>
          <cell r="G1403">
            <v>100392</v>
          </cell>
          <cell r="H1403">
            <v>100582</v>
          </cell>
          <cell r="I1403">
            <v>99959</v>
          </cell>
          <cell r="J1403">
            <v>99763</v>
          </cell>
          <cell r="K1403">
            <v>98667</v>
          </cell>
          <cell r="L1403">
            <v>99382</v>
          </cell>
          <cell r="M1403">
            <v>99507</v>
          </cell>
          <cell r="N1403">
            <v>98410</v>
          </cell>
          <cell r="O1403">
            <v>97938</v>
          </cell>
          <cell r="P1403">
            <v>99505</v>
          </cell>
        </row>
        <row r="1404">
          <cell r="E1404">
            <v>18746.991242999997</v>
          </cell>
          <cell r="F1404">
            <v>19416.918844799999</v>
          </cell>
          <cell r="G1404">
            <v>20251.075053599998</v>
          </cell>
          <cell r="H1404">
            <v>20632.651328700002</v>
          </cell>
          <cell r="I1404">
            <v>19863.575379162001</v>
          </cell>
          <cell r="J1404">
            <v>19109.341808055004</v>
          </cell>
          <cell r="K1404">
            <v>18895.483984950002</v>
          </cell>
          <cell r="L1404">
            <v>18332.298783900002</v>
          </cell>
          <cell r="M1404">
            <v>17945.68034268</v>
          </cell>
          <cell r="N1404">
            <v>17847.112064958001</v>
          </cell>
          <cell r="O1404">
            <v>17004.735785457</v>
          </cell>
          <cell r="P1404">
            <v>17284.414584366001</v>
          </cell>
        </row>
        <row r="1406">
          <cell r="E1406">
            <v>60608</v>
          </cell>
          <cell r="F1406">
            <v>61348</v>
          </cell>
          <cell r="G1406">
            <v>58209</v>
          </cell>
          <cell r="H1406">
            <v>56886</v>
          </cell>
          <cell r="I1406">
            <v>56303</v>
          </cell>
          <cell r="J1406">
            <v>48723.040000000001</v>
          </cell>
          <cell r="K1406">
            <v>50350</v>
          </cell>
          <cell r="L1406">
            <v>59548</v>
          </cell>
          <cell r="M1406">
            <v>59929</v>
          </cell>
          <cell r="N1406">
            <v>61541</v>
          </cell>
          <cell r="O1406">
            <v>66955</v>
          </cell>
          <cell r="P1406">
            <v>70291</v>
          </cell>
        </row>
        <row r="1407">
          <cell r="E1407">
            <v>11292.400928700003</v>
          </cell>
          <cell r="F1407">
            <v>10825.494735600001</v>
          </cell>
          <cell r="G1407">
            <v>10616.900971499999</v>
          </cell>
          <cell r="H1407">
            <v>10316.997175500001</v>
          </cell>
          <cell r="I1407">
            <v>10188.700866900002</v>
          </cell>
          <cell r="J1407">
            <v>10958.922607499999</v>
          </cell>
          <cell r="K1407">
            <v>10569.61042705</v>
          </cell>
          <cell r="L1407">
            <v>11208.865148100002</v>
          </cell>
          <cell r="M1407">
            <v>10991.114882999997</v>
          </cell>
          <cell r="N1407">
            <v>11018.676776850005</v>
          </cell>
          <cell r="O1407">
            <v>11818.365004800002</v>
          </cell>
          <cell r="P1407">
            <v>12986.207027100003</v>
          </cell>
        </row>
        <row r="1409">
          <cell r="E1409">
            <v>4632</v>
          </cell>
          <cell r="F1409">
            <v>5629</v>
          </cell>
          <cell r="G1409">
            <v>5662</v>
          </cell>
          <cell r="H1409">
            <v>5934</v>
          </cell>
          <cell r="I1409">
            <v>6885</v>
          </cell>
          <cell r="J1409">
            <v>6232</v>
          </cell>
          <cell r="K1409">
            <v>5395</v>
          </cell>
          <cell r="L1409">
            <v>4847</v>
          </cell>
          <cell r="M1409">
            <v>5520</v>
          </cell>
          <cell r="N1409">
            <v>5870</v>
          </cell>
          <cell r="O1409">
            <v>5414</v>
          </cell>
          <cell r="P1409">
            <v>5573</v>
          </cell>
        </row>
        <row r="1410">
          <cell r="E1410">
            <v>717.71190643</v>
          </cell>
          <cell r="F1410">
            <v>709.06752469800006</v>
          </cell>
          <cell r="G1410">
            <v>761.61269846000005</v>
          </cell>
          <cell r="H1410">
            <v>708.83395650000011</v>
          </cell>
          <cell r="I1410">
            <v>891.93992391000006</v>
          </cell>
          <cell r="J1410">
            <v>853.92372150000006</v>
          </cell>
          <cell r="K1410">
            <v>797.06294929000001</v>
          </cell>
          <cell r="L1410">
            <v>748.16393058999995</v>
          </cell>
          <cell r="M1410">
            <v>712.08879839999986</v>
          </cell>
          <cell r="N1410">
            <v>703.18725961600001</v>
          </cell>
          <cell r="O1410">
            <v>772.98691971999995</v>
          </cell>
          <cell r="P1410">
            <v>731.47439026999996</v>
          </cell>
        </row>
        <row r="1412">
          <cell r="E1412">
            <v>80846</v>
          </cell>
          <cell r="F1412">
            <v>81217</v>
          </cell>
          <cell r="G1412">
            <v>81583</v>
          </cell>
          <cell r="H1412">
            <v>80559</v>
          </cell>
          <cell r="I1412">
            <v>80362</v>
          </cell>
          <cell r="J1412">
            <v>80028</v>
          </cell>
          <cell r="K1412">
            <v>79819</v>
          </cell>
          <cell r="L1412">
            <v>79736</v>
          </cell>
          <cell r="M1412">
            <v>77813</v>
          </cell>
          <cell r="N1412">
            <v>77602</v>
          </cell>
          <cell r="O1412">
            <v>77753</v>
          </cell>
          <cell r="P1412">
            <v>78144</v>
          </cell>
        </row>
        <row r="1413">
          <cell r="E1413">
            <v>8678.2993803000008</v>
          </cell>
          <cell r="F1413">
            <v>8218.4097302999999</v>
          </cell>
          <cell r="G1413">
            <v>9745.9628814000007</v>
          </cell>
          <cell r="H1413">
            <v>8543.2951862999998</v>
          </cell>
          <cell r="I1413">
            <v>8736.1205679000013</v>
          </cell>
          <cell r="J1413">
            <v>8132.6813445000007</v>
          </cell>
          <cell r="K1413">
            <v>8232.7783140000029</v>
          </cell>
          <cell r="L1413">
            <v>8098.9210052999988</v>
          </cell>
          <cell r="M1413">
            <v>7613.3105685000037</v>
          </cell>
          <cell r="N1413">
            <v>8017.2784628999998</v>
          </cell>
          <cell r="O1413">
            <v>7979.1700760999993</v>
          </cell>
          <cell r="P1413">
            <v>8573.8223619</v>
          </cell>
        </row>
        <row r="1415">
          <cell r="E1415">
            <v>15295</v>
          </cell>
          <cell r="F1415">
            <v>15307</v>
          </cell>
          <cell r="G1415">
            <v>15201</v>
          </cell>
          <cell r="H1415">
            <v>15105</v>
          </cell>
          <cell r="I1415">
            <v>15190</v>
          </cell>
          <cell r="J1415">
            <v>15199</v>
          </cell>
          <cell r="K1415">
            <v>15120</v>
          </cell>
          <cell r="L1415">
            <v>14988</v>
          </cell>
          <cell r="M1415">
            <v>14101</v>
          </cell>
          <cell r="N1415">
            <v>14114</v>
          </cell>
          <cell r="O1415">
            <v>14120</v>
          </cell>
          <cell r="P1415">
            <v>14989</v>
          </cell>
        </row>
        <row r="1416">
          <cell r="E1416">
            <v>1600</v>
          </cell>
          <cell r="F1416">
            <v>1610</v>
          </cell>
          <cell r="G1416">
            <v>1610.34</v>
          </cell>
          <cell r="H1416">
            <v>1582.5476979132163</v>
          </cell>
          <cell r="I1416">
            <v>1590.91</v>
          </cell>
          <cell r="J1416">
            <v>1602.1</v>
          </cell>
          <cell r="K1416">
            <v>1560.09</v>
          </cell>
          <cell r="L1416">
            <v>1515.24</v>
          </cell>
          <cell r="M1416">
            <v>1431.19</v>
          </cell>
          <cell r="N1416">
            <v>1421.01</v>
          </cell>
          <cell r="O1416">
            <v>1371.27798712239</v>
          </cell>
          <cell r="P1416">
            <v>1366.3591657226627</v>
          </cell>
        </row>
        <row r="1418">
          <cell r="E1418">
            <v>69322.97</v>
          </cell>
          <cell r="F1418">
            <v>71470.97</v>
          </cell>
          <cell r="G1418">
            <v>71712.959999999992</v>
          </cell>
          <cell r="H1418">
            <v>72849.72</v>
          </cell>
          <cell r="I1418">
            <v>72550</v>
          </cell>
          <cell r="J1418">
            <v>73184.72</v>
          </cell>
          <cell r="K1418">
            <v>73601.97</v>
          </cell>
          <cell r="L1418">
            <v>72443.76999999999</v>
          </cell>
          <cell r="M1418">
            <v>71422.97</v>
          </cell>
          <cell r="N1418">
            <v>71793.959999999992</v>
          </cell>
          <cell r="O1418">
            <v>69783.72</v>
          </cell>
          <cell r="P1418">
            <v>71969.76999999999</v>
          </cell>
        </row>
        <row r="1419">
          <cell r="E1419">
            <v>30537.770711863002</v>
          </cell>
          <cell r="F1419">
            <v>28609.495740935003</v>
          </cell>
          <cell r="G1419">
            <v>29212.805299773001</v>
          </cell>
          <cell r="H1419">
            <v>29822.944982069996</v>
          </cell>
          <cell r="I1419">
            <v>29726.532744479999</v>
          </cell>
          <cell r="J1419">
            <v>30365.674135070003</v>
          </cell>
          <cell r="K1419">
            <v>30814.883012509999</v>
          </cell>
          <cell r="L1419">
            <v>31189.613923569999</v>
          </cell>
          <cell r="M1419">
            <v>30428.766415359998</v>
          </cell>
          <cell r="N1419">
            <v>30957.533916609998</v>
          </cell>
          <cell r="O1419">
            <v>29870.828259664995</v>
          </cell>
          <cell r="P1419">
            <v>30702.765653985</v>
          </cell>
        </row>
        <row r="1421">
          <cell r="E1421">
            <v>13249</v>
          </cell>
          <cell r="F1421">
            <v>13235</v>
          </cell>
          <cell r="G1421">
            <v>13373</v>
          </cell>
          <cell r="H1421">
            <v>13416</v>
          </cell>
          <cell r="I1421">
            <v>14036</v>
          </cell>
          <cell r="J1421">
            <v>14129</v>
          </cell>
          <cell r="K1421">
            <v>14252</v>
          </cell>
          <cell r="L1421">
            <v>14368</v>
          </cell>
          <cell r="M1421">
            <v>14507</v>
          </cell>
          <cell r="N1421">
            <v>14524</v>
          </cell>
          <cell r="O1421">
            <v>14513</v>
          </cell>
          <cell r="P1421">
            <v>14735</v>
          </cell>
        </row>
        <row r="1422">
          <cell r="E1422">
            <v>6189.1257456000021</v>
          </cell>
          <cell r="F1422">
            <v>5855.7403314000003</v>
          </cell>
          <cell r="G1422">
            <v>6155.2828224000014</v>
          </cell>
          <cell r="H1422">
            <v>6064.1575721999998</v>
          </cell>
          <cell r="I1422">
            <v>6359.7917754</v>
          </cell>
          <cell r="J1422">
            <v>6480.4666131000013</v>
          </cell>
          <cell r="K1422">
            <v>6771.6072144</v>
          </cell>
          <cell r="L1422">
            <v>6889.4948420999999</v>
          </cell>
          <cell r="M1422">
            <v>7007.9646870000006</v>
          </cell>
          <cell r="N1422">
            <v>7131.4422192000038</v>
          </cell>
          <cell r="O1422">
            <v>7031.1284667000018</v>
          </cell>
          <cell r="P1422">
            <v>6984.2506913999996</v>
          </cell>
        </row>
        <row r="1424">
          <cell r="E1424">
            <v>37254</v>
          </cell>
          <cell r="F1424">
            <v>38559</v>
          </cell>
          <cell r="G1424">
            <v>38661</v>
          </cell>
          <cell r="H1424">
            <v>40845</v>
          </cell>
          <cell r="I1424">
            <v>40536</v>
          </cell>
          <cell r="J1424">
            <v>39654</v>
          </cell>
          <cell r="K1424">
            <v>37454</v>
          </cell>
          <cell r="L1424">
            <v>36815</v>
          </cell>
          <cell r="M1424">
            <v>36122</v>
          </cell>
          <cell r="N1424">
            <v>34865</v>
          </cell>
          <cell r="O1424">
            <v>35348</v>
          </cell>
          <cell r="P1424">
            <v>36448</v>
          </cell>
        </row>
        <row r="1425">
          <cell r="E1425">
            <v>5108.425379415</v>
          </cell>
          <cell r="F1425">
            <v>4986.9568888290014</v>
          </cell>
          <cell r="G1425">
            <v>5138.6841054000006</v>
          </cell>
          <cell r="H1425">
            <v>5325.9617003400017</v>
          </cell>
          <cell r="I1425">
            <v>5365.4528013749987</v>
          </cell>
          <cell r="J1425">
            <v>5102.1629830799993</v>
          </cell>
          <cell r="K1425">
            <v>4929.8504863949993</v>
          </cell>
          <cell r="L1425">
            <v>4778.9402526900012</v>
          </cell>
          <cell r="M1425">
            <v>4541.6675429100005</v>
          </cell>
          <cell r="N1425">
            <v>4497.1577605799985</v>
          </cell>
          <cell r="O1425">
            <v>4320.9057490200012</v>
          </cell>
          <cell r="P1425">
            <v>4678.5946021199998</v>
          </cell>
        </row>
        <row r="1427">
          <cell r="E1427">
            <v>29894</v>
          </cell>
          <cell r="F1427">
            <v>29894</v>
          </cell>
          <cell r="G1427">
            <v>29894</v>
          </cell>
          <cell r="H1427">
            <v>29894</v>
          </cell>
          <cell r="I1427">
            <v>29894</v>
          </cell>
          <cell r="J1427">
            <v>29894</v>
          </cell>
          <cell r="K1427">
            <v>29894</v>
          </cell>
          <cell r="L1427">
            <v>29894</v>
          </cell>
          <cell r="M1427">
            <v>29894</v>
          </cell>
          <cell r="N1427">
            <v>29894</v>
          </cell>
          <cell r="O1427">
            <v>29894</v>
          </cell>
          <cell r="P1427">
            <v>29894</v>
          </cell>
        </row>
        <row r="1428">
          <cell r="E1428">
            <v>3444.348240963001</v>
          </cell>
          <cell r="F1428">
            <v>3032.2579727340008</v>
          </cell>
          <cell r="G1428">
            <v>3118.3509668940001</v>
          </cell>
          <cell r="H1428">
            <v>3144.4980523019985</v>
          </cell>
          <cell r="I1428">
            <v>3279.0363796350011</v>
          </cell>
          <cell r="J1428">
            <v>3164.8165241579995</v>
          </cell>
          <cell r="K1428">
            <v>3185.4013810289998</v>
          </cell>
          <cell r="L1428">
            <v>3180.0556258020001</v>
          </cell>
          <cell r="M1428">
            <v>3114.5387346090001</v>
          </cell>
          <cell r="N1428">
            <v>3102.819714026999</v>
          </cell>
          <cell r="O1428">
            <v>3075.6550801860017</v>
          </cell>
          <cell r="P1428">
            <v>3399.7583831219995</v>
          </cell>
        </row>
        <row r="1430">
          <cell r="E1430">
            <v>40532</v>
          </cell>
          <cell r="F1430">
            <v>40771</v>
          </cell>
          <cell r="G1430">
            <v>41064</v>
          </cell>
          <cell r="H1430">
            <v>41251</v>
          </cell>
          <cell r="I1430">
            <v>41692</v>
          </cell>
          <cell r="J1430">
            <v>41609</v>
          </cell>
          <cell r="K1430">
            <v>41527</v>
          </cell>
          <cell r="L1430">
            <v>41441</v>
          </cell>
          <cell r="M1430">
            <v>41584</v>
          </cell>
          <cell r="N1430">
            <v>41464</v>
          </cell>
          <cell r="O1430">
            <v>41460</v>
          </cell>
          <cell r="P1430">
            <v>41492</v>
          </cell>
        </row>
        <row r="1431">
          <cell r="E1431">
            <v>4714.0340804999996</v>
          </cell>
          <cell r="F1431">
            <v>4578.5973528000013</v>
          </cell>
          <cell r="G1431">
            <v>4984.6608161999993</v>
          </cell>
          <cell r="H1431">
            <v>4879.2671154</v>
          </cell>
          <cell r="I1431">
            <v>5010.3599247000011</v>
          </cell>
          <cell r="J1431">
            <v>4934.7996938999995</v>
          </cell>
          <cell r="K1431">
            <v>5061.9738924000012</v>
          </cell>
          <cell r="L1431">
            <v>5009.5144710000004</v>
          </cell>
          <cell r="M1431">
            <v>4907.0297916000009</v>
          </cell>
          <cell r="N1431">
            <v>4870.3810769999982</v>
          </cell>
          <cell r="O1431">
            <v>4768.7563035000003</v>
          </cell>
          <cell r="P1431">
            <v>4898.4493140000004</v>
          </cell>
        </row>
        <row r="1433">
          <cell r="E1433">
            <v>11864</v>
          </cell>
          <cell r="F1433">
            <v>12750</v>
          </cell>
          <cell r="G1433">
            <v>12690.2</v>
          </cell>
          <cell r="H1433">
            <v>13750.23</v>
          </cell>
          <cell r="I1433">
            <v>12880.5</v>
          </cell>
          <cell r="J1433">
            <v>12560.21</v>
          </cell>
          <cell r="K1433">
            <v>10870</v>
          </cell>
          <cell r="L1433">
            <v>11844</v>
          </cell>
          <cell r="M1433">
            <v>11740</v>
          </cell>
          <cell r="N1433">
            <v>11570.2</v>
          </cell>
          <cell r="O1433">
            <v>11460.2</v>
          </cell>
          <cell r="P1433">
            <v>11520.3</v>
          </cell>
        </row>
        <row r="1434">
          <cell r="E1434">
            <v>1689.8954699999999</v>
          </cell>
          <cell r="F1434">
            <v>1786.4580000000001</v>
          </cell>
          <cell r="G1434">
            <v>1748.1376385000001</v>
          </cell>
          <cell r="H1434">
            <v>2036.2539999999999</v>
          </cell>
          <cell r="I1434">
            <v>2190.2548000000002</v>
          </cell>
          <cell r="J1434">
            <v>2020.25423</v>
          </cell>
          <cell r="K1434">
            <v>1711.743993</v>
          </cell>
          <cell r="L1434">
            <v>2096.5218</v>
          </cell>
          <cell r="M1434">
            <v>2069.2399999999998</v>
          </cell>
          <cell r="N1434">
            <v>1965.24</v>
          </cell>
          <cell r="O1434">
            <v>1732.4586999999999</v>
          </cell>
          <cell r="P1434">
            <v>1750.33</v>
          </cell>
        </row>
        <row r="1436">
          <cell r="E1436">
            <v>75482</v>
          </cell>
          <cell r="F1436">
            <v>75552</v>
          </cell>
          <cell r="G1436">
            <v>75554</v>
          </cell>
          <cell r="H1436">
            <v>75483</v>
          </cell>
          <cell r="I1436">
            <v>75676</v>
          </cell>
          <cell r="J1436">
            <v>75736</v>
          </cell>
          <cell r="K1436">
            <v>75762</v>
          </cell>
          <cell r="L1436">
            <v>75788</v>
          </cell>
          <cell r="M1436">
            <v>75781</v>
          </cell>
          <cell r="N1436">
            <v>75803</v>
          </cell>
          <cell r="O1436">
            <v>75852</v>
          </cell>
          <cell r="P1436">
            <v>75914</v>
          </cell>
        </row>
        <row r="1437">
          <cell r="E1437">
            <v>30892.442300000002</v>
          </cell>
          <cell r="F1437">
            <v>26926.349910000001</v>
          </cell>
          <cell r="G1437">
            <v>30296.761849999999</v>
          </cell>
          <cell r="H1437">
            <v>29590.323759999999</v>
          </cell>
          <cell r="I1437">
            <v>30804.682090000002</v>
          </cell>
          <cell r="J1437">
            <v>29138.606100000001</v>
          </cell>
          <cell r="K1437">
            <v>30247.621010000003</v>
          </cell>
          <cell r="L1437">
            <v>31212.024690000006</v>
          </cell>
          <cell r="M1437">
            <v>29490.397499999999</v>
          </cell>
          <cell r="N1437">
            <v>30276.010399999999</v>
          </cell>
          <cell r="O1437">
            <v>29355.44052</v>
          </cell>
          <cell r="P1437">
            <v>30304.332689999999</v>
          </cell>
        </row>
        <row r="1439">
          <cell r="E1439">
            <v>5697</v>
          </cell>
          <cell r="F1439">
            <v>5697</v>
          </cell>
          <cell r="G1439">
            <v>5619</v>
          </cell>
          <cell r="H1439">
            <v>5627</v>
          </cell>
          <cell r="I1439">
            <v>5556</v>
          </cell>
          <cell r="J1439">
            <v>5573</v>
          </cell>
          <cell r="K1439">
            <v>5597</v>
          </cell>
          <cell r="L1439">
            <v>5625</v>
          </cell>
          <cell r="M1439">
            <v>5634</v>
          </cell>
          <cell r="N1439">
            <v>5683</v>
          </cell>
          <cell r="O1439">
            <v>5678</v>
          </cell>
          <cell r="P1439">
            <v>5652</v>
          </cell>
        </row>
        <row r="1440">
          <cell r="E1440">
            <v>1483.7877603000002</v>
          </cell>
          <cell r="F1440">
            <v>1385.9928198000002</v>
          </cell>
          <cell r="G1440">
            <v>1455.8237856000001</v>
          </cell>
          <cell r="H1440">
            <v>1433.3103549000002</v>
          </cell>
          <cell r="I1440">
            <v>1447.7161014000001</v>
          </cell>
          <cell r="J1440">
            <v>1404.3522753000002</v>
          </cell>
          <cell r="K1440">
            <v>1480.0140094000001</v>
          </cell>
          <cell r="L1440">
            <v>1471.8769247999999</v>
          </cell>
          <cell r="M1440">
            <v>1466.9992899999997</v>
          </cell>
          <cell r="N1440">
            <v>1545.5006662000003</v>
          </cell>
          <cell r="O1440">
            <v>1516.0155099999999</v>
          </cell>
          <cell r="P1440">
            <v>1525.7411328999999</v>
          </cell>
        </row>
        <row r="1442">
          <cell r="E1442">
            <v>5584</v>
          </cell>
          <cell r="F1442">
            <v>5584</v>
          </cell>
          <cell r="G1442">
            <v>5700</v>
          </cell>
          <cell r="H1442">
            <v>5584</v>
          </cell>
          <cell r="I1442">
            <v>5584</v>
          </cell>
          <cell r="J1442">
            <v>5566</v>
          </cell>
          <cell r="K1442">
            <v>5548</v>
          </cell>
          <cell r="L1442">
            <v>5548</v>
          </cell>
          <cell r="M1442">
            <v>5548</v>
          </cell>
          <cell r="N1442">
            <v>5548</v>
          </cell>
          <cell r="O1442">
            <v>5548</v>
          </cell>
          <cell r="P1442">
            <v>5548</v>
          </cell>
        </row>
        <row r="1443">
          <cell r="E1443">
            <v>2078.2057140000002</v>
          </cell>
          <cell r="F1443">
            <v>1925.1053010000003</v>
          </cell>
          <cell r="G1443">
            <v>2159.5716000000002</v>
          </cell>
          <cell r="H1443">
            <v>2017.1142000000004</v>
          </cell>
          <cell r="I1443">
            <v>2070.8041230000003</v>
          </cell>
          <cell r="J1443">
            <v>2003.653008</v>
          </cell>
          <cell r="K1443">
            <v>2048.7851640000008</v>
          </cell>
          <cell r="L1443">
            <v>2037.1067541</v>
          </cell>
          <cell r="M1443">
            <v>1997.9547120000002</v>
          </cell>
          <cell r="N1443">
            <v>2050.9839630000006</v>
          </cell>
          <cell r="O1443">
            <v>2008.783539</v>
          </cell>
          <cell r="P1443">
            <v>2088.9313110000003</v>
          </cell>
        </row>
        <row r="1445">
          <cell r="E1445">
            <v>14792</v>
          </cell>
          <cell r="F1445">
            <v>28672</v>
          </cell>
          <cell r="G1445">
            <v>45097</v>
          </cell>
          <cell r="H1445">
            <v>55869</v>
          </cell>
          <cell r="I1445">
            <v>58995</v>
          </cell>
          <cell r="J1445">
            <v>46109</v>
          </cell>
          <cell r="K1445">
            <v>30136</v>
          </cell>
          <cell r="L1445">
            <v>21133</v>
          </cell>
          <cell r="M1445">
            <v>14593</v>
          </cell>
          <cell r="N1445">
            <v>9383</v>
          </cell>
          <cell r="O1445">
            <v>7815</v>
          </cell>
          <cell r="P1445">
            <v>8042</v>
          </cell>
        </row>
        <row r="1446">
          <cell r="E1446">
            <v>2148.6372988999997</v>
          </cell>
          <cell r="F1446">
            <v>4189.0553200000004</v>
          </cell>
          <cell r="G1446">
            <v>7105.6960200000003</v>
          </cell>
          <cell r="H1446">
            <v>9117.9493399999992</v>
          </cell>
          <cell r="I1446">
            <v>9696.3375999999989</v>
          </cell>
          <cell r="J1446">
            <v>6749.2511299999996</v>
          </cell>
          <cell r="K1446">
            <v>4329.5751300000002</v>
          </cell>
          <cell r="L1446">
            <v>3024.19227</v>
          </cell>
          <cell r="M1446">
            <v>2078.3236999999999</v>
          </cell>
          <cell r="N1446">
            <v>1363.77459</v>
          </cell>
          <cell r="O1446">
            <v>1065.19613</v>
          </cell>
          <cell r="P1446">
            <v>1392.5517600000001</v>
          </cell>
        </row>
        <row r="1448">
          <cell r="E1448">
            <v>31890</v>
          </cell>
          <cell r="F1448">
            <v>32550</v>
          </cell>
          <cell r="G1448">
            <v>32668.78</v>
          </cell>
          <cell r="H1448">
            <v>32670</v>
          </cell>
          <cell r="I1448">
            <v>32772.32</v>
          </cell>
          <cell r="J1448">
            <v>32940.740000000005</v>
          </cell>
          <cell r="K1448">
            <v>32710.947999999997</v>
          </cell>
          <cell r="L1448">
            <v>30635.200000000001</v>
          </cell>
          <cell r="M1448">
            <v>29581</v>
          </cell>
          <cell r="N1448">
            <v>28103.64</v>
          </cell>
          <cell r="O1448">
            <v>29088.6</v>
          </cell>
          <cell r="P1448">
            <v>29186.2</v>
          </cell>
        </row>
        <row r="1449">
          <cell r="E1449">
            <v>3497.4798700000001</v>
          </cell>
          <cell r="F1449">
            <v>3451.9911499999998</v>
          </cell>
          <cell r="G1449">
            <v>3490.7111</v>
          </cell>
          <cell r="H1449">
            <v>3600.6797999999999</v>
          </cell>
          <cell r="I1449">
            <v>3244.6048599999999</v>
          </cell>
          <cell r="J1449">
            <v>3159.0059999999999</v>
          </cell>
          <cell r="K1449">
            <v>2833.2163499999997</v>
          </cell>
          <cell r="L1449">
            <v>2418.6660000000002</v>
          </cell>
          <cell r="M1449">
            <v>2108.5</v>
          </cell>
          <cell r="N1449">
            <v>1949.75</v>
          </cell>
          <cell r="O1449">
            <v>1894.4769999999999</v>
          </cell>
          <cell r="P1449">
            <v>1826.48</v>
          </cell>
        </row>
        <row r="1451">
          <cell r="E1451">
            <v>19910</v>
          </cell>
          <cell r="F1451">
            <v>20610</v>
          </cell>
          <cell r="G1451">
            <v>20670</v>
          </cell>
          <cell r="H1451">
            <v>20690</v>
          </cell>
          <cell r="I1451">
            <v>20710</v>
          </cell>
          <cell r="J1451">
            <v>20850.240000000002</v>
          </cell>
          <cell r="K1451">
            <v>20760.477999999999</v>
          </cell>
          <cell r="L1451">
            <v>19885</v>
          </cell>
          <cell r="M1451">
            <v>18790.5</v>
          </cell>
          <cell r="N1451">
            <v>17980.400000000001</v>
          </cell>
          <cell r="O1451">
            <v>17723.2</v>
          </cell>
          <cell r="P1451">
            <v>17780</v>
          </cell>
        </row>
        <row r="1452">
          <cell r="E1452">
            <v>2068.3544000000002</v>
          </cell>
          <cell r="F1452">
            <v>2032.4257</v>
          </cell>
          <cell r="G1452">
            <v>2040.2581</v>
          </cell>
          <cell r="H1452">
            <v>2105.4258</v>
          </cell>
          <cell r="I1452">
            <v>1750.47587</v>
          </cell>
          <cell r="J1452">
            <v>1689.425</v>
          </cell>
          <cell r="K1452">
            <v>1563.45785</v>
          </cell>
          <cell r="L1452">
            <v>1408.2539999999999</v>
          </cell>
          <cell r="M1452">
            <v>1103.25</v>
          </cell>
          <cell r="N1452">
            <v>1018.5</v>
          </cell>
          <cell r="O1452">
            <v>800.12699999999995</v>
          </cell>
          <cell r="P1452">
            <v>730.24</v>
          </cell>
        </row>
        <row r="1454">
          <cell r="E1454">
            <v>11980</v>
          </cell>
          <cell r="F1454">
            <v>11940</v>
          </cell>
          <cell r="G1454">
            <v>11998.78</v>
          </cell>
          <cell r="H1454">
            <v>11980</v>
          </cell>
          <cell r="I1454">
            <v>12062.32</v>
          </cell>
          <cell r="J1454">
            <v>12090.5</v>
          </cell>
          <cell r="K1454">
            <v>11950.47</v>
          </cell>
          <cell r="L1454">
            <v>10750.2</v>
          </cell>
          <cell r="M1454">
            <v>10790.5</v>
          </cell>
          <cell r="N1454">
            <v>10123.24</v>
          </cell>
          <cell r="O1454">
            <v>11365.4</v>
          </cell>
          <cell r="P1454">
            <v>11406.2</v>
          </cell>
        </row>
        <row r="1455">
          <cell r="E1455">
            <v>1429.12547</v>
          </cell>
          <cell r="F1455">
            <v>1419.5654500000001</v>
          </cell>
          <cell r="G1455">
            <v>1450.453</v>
          </cell>
          <cell r="H1455">
            <v>1495.2539999999999</v>
          </cell>
          <cell r="I1455">
            <v>1494.1289899999999</v>
          </cell>
          <cell r="J1455">
            <v>1469.5809999999999</v>
          </cell>
          <cell r="K1455">
            <v>1269.7584999999999</v>
          </cell>
          <cell r="L1455">
            <v>1010.412</v>
          </cell>
          <cell r="M1455">
            <v>1005.25</v>
          </cell>
          <cell r="N1455">
            <v>931.25</v>
          </cell>
          <cell r="O1455">
            <v>1094.3499999999999</v>
          </cell>
          <cell r="P1455">
            <v>1096.24</v>
          </cell>
        </row>
        <row r="1457">
          <cell r="E1457">
            <v>82649</v>
          </cell>
          <cell r="F1457">
            <v>82649</v>
          </cell>
          <cell r="G1457">
            <v>82654</v>
          </cell>
          <cell r="H1457">
            <v>82654</v>
          </cell>
          <cell r="I1457">
            <v>82654</v>
          </cell>
          <cell r="J1457">
            <v>82654</v>
          </cell>
          <cell r="K1457">
            <v>82654</v>
          </cell>
          <cell r="L1457">
            <v>82654</v>
          </cell>
          <cell r="M1457">
            <v>82654</v>
          </cell>
          <cell r="N1457">
            <v>82654</v>
          </cell>
          <cell r="O1457">
            <v>82654</v>
          </cell>
          <cell r="P1457">
            <v>82654</v>
          </cell>
        </row>
        <row r="1458">
          <cell r="E1458">
            <v>10615.100640300006</v>
          </cell>
          <cell r="F1458">
            <v>9413.2794311999969</v>
          </cell>
          <cell r="G1458">
            <v>10404.636348599999</v>
          </cell>
          <cell r="H1458">
            <v>10290.035564100001</v>
          </cell>
          <cell r="I1458">
            <v>10632.471152399999</v>
          </cell>
          <cell r="J1458">
            <v>9707.8183641000032</v>
          </cell>
          <cell r="K1458">
            <v>9586.252651499999</v>
          </cell>
          <cell r="L1458">
            <v>9279.5687091000036</v>
          </cell>
          <cell r="M1458">
            <v>8748.9417338999992</v>
          </cell>
          <cell r="N1458">
            <v>9036.734586300001</v>
          </cell>
          <cell r="O1458">
            <v>8911.4866596000029</v>
          </cell>
          <cell r="P1458">
            <v>9484.9055666999993</v>
          </cell>
        </row>
        <row r="1460">
          <cell r="E1460">
            <v>97710</v>
          </cell>
          <cell r="F1460">
            <v>115565</v>
          </cell>
          <cell r="G1460">
            <v>117230</v>
          </cell>
          <cell r="H1460">
            <v>113810</v>
          </cell>
          <cell r="I1460">
            <v>109550</v>
          </cell>
          <cell r="J1460">
            <v>100690</v>
          </cell>
          <cell r="K1460">
            <v>86680</v>
          </cell>
          <cell r="L1460">
            <v>82870</v>
          </cell>
          <cell r="M1460">
            <v>74060</v>
          </cell>
          <cell r="N1460">
            <v>78050</v>
          </cell>
          <cell r="O1460">
            <v>84350</v>
          </cell>
          <cell r="P1460">
            <v>83065</v>
          </cell>
        </row>
        <row r="1461">
          <cell r="E1461">
            <v>10916.185620000002</v>
          </cell>
          <cell r="F1461">
            <v>14170.501999999999</v>
          </cell>
          <cell r="G1461">
            <v>15425.785999999998</v>
          </cell>
          <cell r="H1461">
            <v>14396.563800000002</v>
          </cell>
          <cell r="I1461">
            <v>13988.626</v>
          </cell>
          <cell r="J1461">
            <v>12198.390000000001</v>
          </cell>
          <cell r="K1461">
            <v>10146.129499999999</v>
          </cell>
          <cell r="L1461">
            <v>8948.1190000000006</v>
          </cell>
          <cell r="M1461">
            <v>6967.65</v>
          </cell>
          <cell r="N1461">
            <v>7630.7739999999985</v>
          </cell>
          <cell r="O1461">
            <v>8291.8968000000004</v>
          </cell>
          <cell r="P1461">
            <v>8675.2725000000009</v>
          </cell>
        </row>
        <row r="1463">
          <cell r="E1463">
            <v>17398</v>
          </cell>
          <cell r="F1463">
            <v>19950</v>
          </cell>
          <cell r="G1463">
            <v>18885</v>
          </cell>
          <cell r="H1463">
            <v>18718</v>
          </cell>
          <cell r="I1463">
            <v>18877</v>
          </cell>
          <cell r="J1463">
            <v>18897</v>
          </cell>
          <cell r="K1463">
            <v>18919</v>
          </cell>
          <cell r="L1463">
            <v>19085</v>
          </cell>
          <cell r="M1463">
            <v>19270</v>
          </cell>
          <cell r="N1463">
            <v>19763</v>
          </cell>
          <cell r="O1463">
            <v>20013</v>
          </cell>
          <cell r="P1463">
            <v>20117</v>
          </cell>
        </row>
        <row r="1464">
          <cell r="E1464">
            <v>2485.4934852000006</v>
          </cell>
          <cell r="F1464">
            <v>2929.6942397999997</v>
          </cell>
          <cell r="G1464">
            <v>2958.5470248000011</v>
          </cell>
          <cell r="H1464">
            <v>2993.6958074999998</v>
          </cell>
          <cell r="I1464">
            <v>2922.3287793000004</v>
          </cell>
          <cell r="J1464">
            <v>2882.9238237</v>
          </cell>
          <cell r="K1464">
            <v>2718.4598523</v>
          </cell>
          <cell r="L1464">
            <v>2627.3160206999987</v>
          </cell>
          <cell r="M1464">
            <v>2649.0624525000003</v>
          </cell>
          <cell r="N1464">
            <v>2508.9256628999997</v>
          </cell>
          <cell r="O1464">
            <v>2488.0907520000001</v>
          </cell>
          <cell r="P1464">
            <v>2532.0907520000001</v>
          </cell>
        </row>
        <row r="1466">
          <cell r="E1466">
            <v>1234</v>
          </cell>
          <cell r="F1466">
            <v>1238</v>
          </cell>
          <cell r="G1466">
            <v>1174</v>
          </cell>
          <cell r="H1466">
            <v>731</v>
          </cell>
          <cell r="I1466">
            <v>1174</v>
          </cell>
          <cell r="J1466">
            <v>1181</v>
          </cell>
          <cell r="K1466">
            <v>1164</v>
          </cell>
          <cell r="L1466">
            <v>1258</v>
          </cell>
          <cell r="M1466">
            <v>1229</v>
          </cell>
          <cell r="N1466">
            <v>1243</v>
          </cell>
          <cell r="O1466">
            <v>1265</v>
          </cell>
          <cell r="P1466">
            <v>1278</v>
          </cell>
        </row>
        <row r="1467">
          <cell r="E1467">
            <v>142.23132630000003</v>
          </cell>
          <cell r="F1467">
            <v>139.4255349</v>
          </cell>
          <cell r="G1467">
            <v>135.88990740000003</v>
          </cell>
          <cell r="H1467">
            <v>80.257305700000003</v>
          </cell>
          <cell r="I1467">
            <v>131.70083400000001</v>
          </cell>
          <cell r="J1467">
            <v>132.99430590000003</v>
          </cell>
          <cell r="K1467">
            <v>137.57668560000005</v>
          </cell>
          <cell r="L1467">
            <v>144.77388120000001</v>
          </cell>
          <cell r="M1467">
            <v>143.32246740000002</v>
          </cell>
          <cell r="N1467">
            <v>140.35139810000001</v>
          </cell>
          <cell r="O1467">
            <v>142.96322699999999</v>
          </cell>
          <cell r="P1467">
            <v>140.77165410000001</v>
          </cell>
        </row>
        <row r="1469">
          <cell r="E1469">
            <v>3710</v>
          </cell>
          <cell r="F1469">
            <v>3706.66</v>
          </cell>
          <cell r="G1469">
            <v>3620.33</v>
          </cell>
          <cell r="H1469">
            <v>3668</v>
          </cell>
          <cell r="I1469">
            <v>3755.2</v>
          </cell>
          <cell r="J1469">
            <v>3656.45</v>
          </cell>
          <cell r="K1469">
            <v>3526</v>
          </cell>
          <cell r="L1469">
            <v>3251</v>
          </cell>
          <cell r="M1469">
            <v>3235</v>
          </cell>
          <cell r="N1469">
            <v>3211</v>
          </cell>
          <cell r="O1469">
            <v>3210</v>
          </cell>
          <cell r="P1469">
            <v>3203</v>
          </cell>
        </row>
        <row r="1470">
          <cell r="E1470">
            <v>506.08710290699997</v>
          </cell>
          <cell r="F1470">
            <v>504.33</v>
          </cell>
          <cell r="G1470">
            <v>580.78899999999999</v>
          </cell>
          <cell r="H1470">
            <v>496.03086320300002</v>
          </cell>
          <cell r="I1470">
            <v>483.78405192999998</v>
          </cell>
          <cell r="J1470">
            <v>434.78405192999998</v>
          </cell>
          <cell r="K1470">
            <v>432.16899999999998</v>
          </cell>
          <cell r="L1470">
            <v>390.38479125999999</v>
          </cell>
          <cell r="M1470">
            <v>330.23944341999999</v>
          </cell>
          <cell r="N1470">
            <v>332.74462906000002</v>
          </cell>
          <cell r="O1470">
            <v>333.89843744000001</v>
          </cell>
          <cell r="P1470">
            <v>340.34380227999998</v>
          </cell>
        </row>
        <row r="1472">
          <cell r="E1472">
            <v>1194</v>
          </cell>
          <cell r="F1472">
            <v>1166</v>
          </cell>
          <cell r="G1472">
            <v>1120</v>
          </cell>
          <cell r="H1472">
            <v>971</v>
          </cell>
          <cell r="I1472">
            <v>898</v>
          </cell>
          <cell r="J1472">
            <v>917</v>
          </cell>
          <cell r="K1472">
            <v>1036</v>
          </cell>
          <cell r="L1472">
            <v>984</v>
          </cell>
          <cell r="M1472">
            <v>1002</v>
          </cell>
          <cell r="N1472">
            <v>931</v>
          </cell>
          <cell r="O1472">
            <v>907</v>
          </cell>
          <cell r="P1472">
            <v>942</v>
          </cell>
        </row>
        <row r="1473">
          <cell r="E1473">
            <v>191.89999929199999</v>
          </cell>
          <cell r="F1473">
            <v>142.340089428</v>
          </cell>
          <cell r="G1473">
            <v>136.55999397600002</v>
          </cell>
          <cell r="H1473">
            <v>115.67997156600001</v>
          </cell>
          <cell r="I1473">
            <v>107.129994778</v>
          </cell>
          <cell r="J1473">
            <v>104.69001285900002</v>
          </cell>
          <cell r="K1473">
            <v>113.39001015299999</v>
          </cell>
          <cell r="L1473">
            <v>110.970009909</v>
          </cell>
          <cell r="M1473">
            <v>111.06998816400002</v>
          </cell>
          <cell r="N1473">
            <v>110.36002383900001</v>
          </cell>
          <cell r="O1473">
            <v>103.98032725500001</v>
          </cell>
          <cell r="P1473">
            <v>117.79999877</v>
          </cell>
        </row>
      </sheetData>
      <sheetData sheetId="9">
        <row r="1376">
          <cell r="E1376">
            <v>0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</row>
        <row r="1377">
          <cell r="E1377">
            <v>0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</row>
        <row r="1379">
          <cell r="E1379">
            <v>0</v>
          </cell>
          <cell r="F1379">
            <v>0</v>
          </cell>
          <cell r="G1379">
            <v>0</v>
          </cell>
          <cell r="H1379">
            <v>36</v>
          </cell>
          <cell r="I1379">
            <v>20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</row>
        <row r="1380">
          <cell r="E1380">
            <v>0</v>
          </cell>
          <cell r="F1380">
            <v>0</v>
          </cell>
          <cell r="G1380">
            <v>0</v>
          </cell>
          <cell r="H1380">
            <v>4.8958500000000002E-2</v>
          </cell>
          <cell r="I1380">
            <v>2.5562000000000001E-2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</row>
        <row r="1382">
          <cell r="E1382">
            <v>0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</row>
        <row r="1383"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</row>
        <row r="1385">
          <cell r="E1385">
            <v>0</v>
          </cell>
          <cell r="F1385">
            <v>0</v>
          </cell>
          <cell r="G1385">
            <v>0</v>
          </cell>
          <cell r="H1385">
            <v>97</v>
          </cell>
          <cell r="I1385">
            <v>1484</v>
          </cell>
          <cell r="J1385">
            <v>1485</v>
          </cell>
          <cell r="K1385">
            <v>259</v>
          </cell>
          <cell r="L1385">
            <v>19</v>
          </cell>
          <cell r="M1385">
            <v>0</v>
          </cell>
          <cell r="N1385">
            <v>265</v>
          </cell>
          <cell r="O1385">
            <v>1479</v>
          </cell>
          <cell r="P1385">
            <v>1391</v>
          </cell>
        </row>
        <row r="1386">
          <cell r="E1386">
            <v>0</v>
          </cell>
          <cell r="F1386">
            <v>0</v>
          </cell>
          <cell r="G1386">
            <v>0</v>
          </cell>
          <cell r="H1386">
            <v>0.26103000000000004</v>
          </cell>
          <cell r="I1386">
            <v>4.2719899999999997</v>
          </cell>
          <cell r="J1386">
            <v>4.3879614</v>
          </cell>
          <cell r="K1386">
            <v>0.69521549999999999</v>
          </cell>
          <cell r="L1386">
            <v>5.2350000000000001E-2</v>
          </cell>
          <cell r="M1386">
            <v>0</v>
          </cell>
          <cell r="N1386">
            <v>0.74200900000000003</v>
          </cell>
          <cell r="O1386">
            <v>4.2484200000000003</v>
          </cell>
          <cell r="P1386">
            <v>3.8959999999999999</v>
          </cell>
        </row>
        <row r="1388">
          <cell r="E1388">
            <v>0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</row>
        <row r="1389">
          <cell r="E1389">
            <v>0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</row>
        <row r="1391">
          <cell r="E1391">
            <v>0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</row>
        <row r="1392">
          <cell r="E1392">
            <v>0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</row>
        <row r="1394">
          <cell r="E1394">
            <v>0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</row>
        <row r="1395">
          <cell r="E1395">
            <v>0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</row>
        <row r="1397">
          <cell r="E1397">
            <v>0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</row>
        <row r="1398">
          <cell r="E1398">
            <v>0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</row>
        <row r="1400"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</row>
        <row r="1401">
          <cell r="E1401">
            <v>0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</row>
        <row r="1403">
          <cell r="E1403">
            <v>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</row>
        <row r="1404">
          <cell r="E1404">
            <v>0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</row>
        <row r="1406">
          <cell r="E1406">
            <v>0</v>
          </cell>
          <cell r="F1406">
            <v>0</v>
          </cell>
          <cell r="G1406">
            <v>0</v>
          </cell>
          <cell r="H1406">
            <v>5129.42</v>
          </cell>
          <cell r="I1406">
            <v>9537</v>
          </cell>
          <cell r="J1406">
            <v>2766</v>
          </cell>
          <cell r="K1406">
            <v>235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</row>
        <row r="1407">
          <cell r="E1407">
            <v>0</v>
          </cell>
          <cell r="F1407">
            <v>0</v>
          </cell>
          <cell r="G1407">
            <v>0</v>
          </cell>
          <cell r="H1407">
            <v>8.2704888000000008</v>
          </cell>
          <cell r="I1407">
            <v>13.448786400000001</v>
          </cell>
          <cell r="J1407">
            <v>4.1186879999999997</v>
          </cell>
          <cell r="K1407">
            <v>0.43137359999999997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</row>
        <row r="1409">
          <cell r="E1409">
            <v>0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</row>
        <row r="1410">
          <cell r="E1410">
            <v>0</v>
          </cell>
          <cell r="F1410">
            <v>0</v>
          </cell>
          <cell r="G1410">
            <v>0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</row>
        <row r="1412">
          <cell r="E1412">
            <v>50</v>
          </cell>
          <cell r="F1412">
            <v>179</v>
          </cell>
          <cell r="G1412">
            <v>133</v>
          </cell>
          <cell r="H1412">
            <v>41</v>
          </cell>
          <cell r="I1412">
            <v>245</v>
          </cell>
          <cell r="J1412">
            <v>57</v>
          </cell>
          <cell r="K1412">
            <v>68</v>
          </cell>
          <cell r="L1412">
            <v>59</v>
          </cell>
          <cell r="M1412">
            <v>40</v>
          </cell>
          <cell r="N1412">
            <v>88</v>
          </cell>
          <cell r="O1412">
            <v>198</v>
          </cell>
          <cell r="P1412">
            <v>503</v>
          </cell>
        </row>
        <row r="1413">
          <cell r="E1413">
            <v>0.13335840000000002</v>
          </cell>
          <cell r="F1413">
            <v>0.4871664</v>
          </cell>
          <cell r="G1413">
            <v>0.3145328</v>
          </cell>
          <cell r="H1413">
            <v>0.108864</v>
          </cell>
          <cell r="I1413">
            <v>0.66407040000000006</v>
          </cell>
          <cell r="J1413">
            <v>0.14968800000000002</v>
          </cell>
          <cell r="K1413">
            <v>0.1796256</v>
          </cell>
          <cell r="L1413">
            <v>0.14968800000000002</v>
          </cell>
          <cell r="M1413">
            <v>0.1143072</v>
          </cell>
          <cell r="N1413">
            <v>0.23405760000000003</v>
          </cell>
          <cell r="O1413">
            <v>0.53071199999999996</v>
          </cell>
          <cell r="P1413">
            <v>1.3689647999999996</v>
          </cell>
        </row>
        <row r="1415">
          <cell r="E1415">
            <v>0</v>
          </cell>
          <cell r="F1415">
            <v>0</v>
          </cell>
          <cell r="G1415">
            <v>0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17338</v>
          </cell>
          <cell r="O1415">
            <v>43754</v>
          </cell>
          <cell r="P1415">
            <v>27221</v>
          </cell>
        </row>
        <row r="1416">
          <cell r="E1416">
            <v>0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29.933154719999997</v>
          </cell>
          <cell r="O1416">
            <v>96.306197399999988</v>
          </cell>
          <cell r="P1416">
            <v>55.661523624000004</v>
          </cell>
        </row>
        <row r="1418">
          <cell r="E1418">
            <v>0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26310</v>
          </cell>
          <cell r="O1418">
            <v>27336</v>
          </cell>
          <cell r="P1418">
            <v>2213</v>
          </cell>
        </row>
        <row r="1419">
          <cell r="E1419">
            <v>0</v>
          </cell>
          <cell r="F1419">
            <v>0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75.097108800000001</v>
          </cell>
          <cell r="O1419">
            <v>74.3904</v>
          </cell>
          <cell r="P1419">
            <v>5.0875776000000004</v>
          </cell>
        </row>
        <row r="1421">
          <cell r="E1421">
            <v>0</v>
          </cell>
          <cell r="F1421">
            <v>7433</v>
          </cell>
          <cell r="G1421">
            <v>4520.22</v>
          </cell>
          <cell r="H1421">
            <v>2050</v>
          </cell>
          <cell r="I1421">
            <v>12589</v>
          </cell>
          <cell r="J1421">
            <v>21960.21</v>
          </cell>
          <cell r="K1421">
            <v>0</v>
          </cell>
          <cell r="L1421">
            <v>0</v>
          </cell>
          <cell r="M1421">
            <v>381</v>
          </cell>
          <cell r="N1421">
            <v>359</v>
          </cell>
          <cell r="O1421">
            <v>185</v>
          </cell>
          <cell r="P1421">
            <v>5990.4</v>
          </cell>
        </row>
        <row r="1422">
          <cell r="E1422">
            <v>0</v>
          </cell>
          <cell r="F1422">
            <v>14.00775</v>
          </cell>
          <cell r="G1422">
            <v>8.5231119999999994</v>
          </cell>
          <cell r="H1422">
            <v>3.6856200000000001</v>
          </cell>
          <cell r="I1422">
            <v>22.757999999999999</v>
          </cell>
          <cell r="J1422">
            <v>39.756399999999999</v>
          </cell>
          <cell r="K1422">
            <v>0</v>
          </cell>
          <cell r="L1422">
            <v>0</v>
          </cell>
          <cell r="M1422">
            <v>0.65745679999999995</v>
          </cell>
          <cell r="N1422">
            <v>0.62539999999999996</v>
          </cell>
          <cell r="O1422">
            <v>0.29874000000000001</v>
          </cell>
          <cell r="P1422">
            <v>11.50544</v>
          </cell>
        </row>
        <row r="1424">
          <cell r="E1424">
            <v>21080</v>
          </cell>
          <cell r="F1424">
            <v>21309</v>
          </cell>
          <cell r="G1424">
            <v>21733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12829</v>
          </cell>
        </row>
        <row r="1425">
          <cell r="E1425">
            <v>37.337699999999998</v>
          </cell>
          <cell r="F1425">
            <v>41.944409999999991</v>
          </cell>
          <cell r="G1425">
            <v>42.942720000000001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25.340510000000002</v>
          </cell>
        </row>
        <row r="1427">
          <cell r="E1427">
            <v>1890.21</v>
          </cell>
          <cell r="F1427">
            <v>40</v>
          </cell>
          <cell r="G1427">
            <v>1295.47</v>
          </cell>
          <cell r="H1427">
            <v>1720.22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850</v>
          </cell>
          <cell r="N1427">
            <v>3980</v>
          </cell>
          <cell r="O1427">
            <v>18400</v>
          </cell>
          <cell r="P1427">
            <v>5217</v>
          </cell>
        </row>
        <row r="1428">
          <cell r="E1428">
            <v>2.9083000000000001</v>
          </cell>
          <cell r="F1428">
            <v>4.8599999999999997E-2</v>
          </cell>
          <cell r="G1428">
            <v>1.7854000000000001</v>
          </cell>
          <cell r="H1428">
            <v>2.9529999999999998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2.04</v>
          </cell>
          <cell r="N1428">
            <v>8.3420799999999993</v>
          </cell>
          <cell r="O1428">
            <v>39.016889999999997</v>
          </cell>
          <cell r="P1428">
            <v>10.051724999999999</v>
          </cell>
        </row>
        <row r="1430">
          <cell r="E1430">
            <v>0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28350.400000000001</v>
          </cell>
          <cell r="O1430">
            <v>25468.2</v>
          </cell>
          <cell r="P1430">
            <v>0</v>
          </cell>
        </row>
        <row r="1431">
          <cell r="E1431">
            <v>0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45.456800000000001</v>
          </cell>
          <cell r="O1431">
            <v>55.42154</v>
          </cell>
          <cell r="P1431">
            <v>0</v>
          </cell>
        </row>
        <row r="1433">
          <cell r="E1433">
            <v>6835</v>
          </cell>
          <cell r="F1433">
            <v>12821</v>
          </cell>
          <cell r="G1433">
            <v>21064</v>
          </cell>
          <cell r="H1433">
            <v>12193</v>
          </cell>
          <cell r="I1433">
            <v>8048</v>
          </cell>
          <cell r="J1433">
            <v>166</v>
          </cell>
          <cell r="K1433">
            <v>0</v>
          </cell>
          <cell r="L1433">
            <v>0</v>
          </cell>
          <cell r="M1433">
            <v>3234</v>
          </cell>
          <cell r="N1433">
            <v>2644</v>
          </cell>
          <cell r="O1433">
            <v>13902</v>
          </cell>
          <cell r="P1433">
            <v>3588</v>
          </cell>
        </row>
        <row r="1434">
          <cell r="E1434">
            <v>13.53285</v>
          </cell>
          <cell r="F1434">
            <v>24.120450000000002</v>
          </cell>
          <cell r="G1434">
            <v>39.336300000000001</v>
          </cell>
          <cell r="H1434">
            <v>24.206400000000002</v>
          </cell>
          <cell r="I1434">
            <v>16.543800000000001</v>
          </cell>
          <cell r="J1434">
            <v>0.31095</v>
          </cell>
          <cell r="K1434">
            <v>0</v>
          </cell>
          <cell r="L1434">
            <v>0</v>
          </cell>
          <cell r="M1434">
            <v>9.4594500000000004</v>
          </cell>
          <cell r="N1434">
            <v>5.3541000000000007</v>
          </cell>
          <cell r="O1434">
            <v>29.1645</v>
          </cell>
          <cell r="P1434">
            <v>7.0308000000000002</v>
          </cell>
        </row>
        <row r="1436">
          <cell r="E1436">
            <v>4500</v>
          </cell>
          <cell r="F1436">
            <v>12920</v>
          </cell>
          <cell r="G1436">
            <v>10810.86</v>
          </cell>
          <cell r="H1436">
            <v>2211.25</v>
          </cell>
          <cell r="I1436">
            <v>480.2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1140.5</v>
          </cell>
          <cell r="P1436">
            <v>7810.4</v>
          </cell>
        </row>
        <row r="1437">
          <cell r="E1437">
            <v>8.7685600000000008</v>
          </cell>
          <cell r="F1437">
            <v>25.558</v>
          </cell>
          <cell r="G1437">
            <v>20.311</v>
          </cell>
          <cell r="H1437">
            <v>3.9636999999999998</v>
          </cell>
          <cell r="I1437">
            <v>0.84569499999999997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1.9845999999999999</v>
          </cell>
          <cell r="P1437">
            <v>17.04</v>
          </cell>
        </row>
        <row r="1439">
          <cell r="E1439">
            <v>2090</v>
          </cell>
          <cell r="F1439">
            <v>10040</v>
          </cell>
          <cell r="G1439">
            <v>8290.49</v>
          </cell>
          <cell r="H1439">
            <v>1795.25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1140.5</v>
          </cell>
          <cell r="P1439">
            <v>7810.4</v>
          </cell>
        </row>
        <row r="1440">
          <cell r="E1440">
            <v>4.2229999999999999</v>
          </cell>
          <cell r="F1440">
            <v>20.457999999999998</v>
          </cell>
          <cell r="G1440">
            <v>16.212800000000001</v>
          </cell>
          <cell r="H1440">
            <v>3.2509999999999999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1.9845999999999999</v>
          </cell>
          <cell r="P1440">
            <v>17.04</v>
          </cell>
        </row>
        <row r="1442">
          <cell r="E1442">
            <v>2410</v>
          </cell>
          <cell r="F1442">
            <v>2880</v>
          </cell>
          <cell r="G1442">
            <v>2520.37</v>
          </cell>
          <cell r="H1442">
            <v>416</v>
          </cell>
          <cell r="I1442">
            <v>480.2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</row>
        <row r="1443">
          <cell r="E1443">
            <v>4.54556</v>
          </cell>
          <cell r="F1443">
            <v>5.0999999999999996</v>
          </cell>
          <cell r="G1443">
            <v>4.0982000000000003</v>
          </cell>
          <cell r="H1443">
            <v>0.7127</v>
          </cell>
          <cell r="I1443">
            <v>0.84569499999999997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</row>
        <row r="1445">
          <cell r="E1445">
            <v>44550</v>
          </cell>
          <cell r="F1445">
            <v>43730</v>
          </cell>
          <cell r="G1445">
            <v>16660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43825</v>
          </cell>
          <cell r="P1445">
            <v>167100</v>
          </cell>
        </row>
        <row r="1446">
          <cell r="E1446">
            <v>87.975719999999995</v>
          </cell>
          <cell r="F1446">
            <v>80.386991999999992</v>
          </cell>
          <cell r="G1446">
            <v>31.799628000000002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80.990279999999998</v>
          </cell>
          <cell r="P1446">
            <v>337.77323999999999</v>
          </cell>
        </row>
        <row r="1448">
          <cell r="E1448">
            <v>75370</v>
          </cell>
          <cell r="F1448">
            <v>231740</v>
          </cell>
          <cell r="G1448">
            <v>251090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615990</v>
          </cell>
          <cell r="P1448">
            <v>126940</v>
          </cell>
        </row>
        <row r="1449">
          <cell r="E1449">
            <v>155.7636</v>
          </cell>
          <cell r="F1449">
            <v>448.89859999999999</v>
          </cell>
          <cell r="G1449">
            <v>486.81049999999993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1298.3196</v>
          </cell>
          <cell r="P1449">
            <v>292.20799999999997</v>
          </cell>
        </row>
        <row r="1451"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</row>
        <row r="1452">
          <cell r="E1452">
            <v>0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</row>
        <row r="1454">
          <cell r="E1454">
            <v>0</v>
          </cell>
          <cell r="F1454">
            <v>0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</row>
        <row r="1455">
          <cell r="E1455">
            <v>0</v>
          </cell>
          <cell r="F1455">
            <v>0</v>
          </cell>
          <cell r="G1455">
            <v>0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</row>
        <row r="1457">
          <cell r="E1457">
            <v>0</v>
          </cell>
          <cell r="F1457">
            <v>0</v>
          </cell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</row>
        <row r="1458">
          <cell r="E1458">
            <v>0</v>
          </cell>
          <cell r="F1458">
            <v>0</v>
          </cell>
          <cell r="G1458">
            <v>0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</row>
        <row r="1460"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</row>
        <row r="1461">
          <cell r="E1461">
            <v>0</v>
          </cell>
          <cell r="F1461">
            <v>0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</row>
      </sheetData>
      <sheetData sheetId="10">
        <row r="1376">
          <cell r="E1376">
            <v>0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</row>
        <row r="1379">
          <cell r="E1379">
            <v>0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</row>
        <row r="1382">
          <cell r="E1382">
            <v>0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</row>
        <row r="1385">
          <cell r="E1385">
            <v>0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</row>
        <row r="1388">
          <cell r="E1388">
            <v>0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</row>
        <row r="1391">
          <cell r="E1391">
            <v>0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</row>
        <row r="1394">
          <cell r="E1394">
            <v>0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</row>
        <row r="1397">
          <cell r="E1397">
            <v>0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</row>
        <row r="1400"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</row>
        <row r="1403">
          <cell r="E1403">
            <v>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</row>
        <row r="1406">
          <cell r="E1406">
            <v>0</v>
          </cell>
          <cell r="F1406">
            <v>0</v>
          </cell>
          <cell r="G1406">
            <v>392</v>
          </cell>
          <cell r="H1406">
            <v>415</v>
          </cell>
          <cell r="I1406">
            <v>605</v>
          </cell>
          <cell r="J1406">
            <v>315</v>
          </cell>
          <cell r="K1406">
            <v>65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</row>
        <row r="1407">
          <cell r="E1407">
            <v>0</v>
          </cell>
          <cell r="F1407">
            <v>0</v>
          </cell>
          <cell r="G1407">
            <v>0.45496079999999994</v>
          </cell>
          <cell r="H1407">
            <v>0.60827759999999997</v>
          </cell>
          <cell r="I1407">
            <v>0.83585200000000004</v>
          </cell>
          <cell r="J1407">
            <v>0.437724</v>
          </cell>
          <cell r="K1407">
            <v>8.7998400000000004E-2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</row>
        <row r="1409">
          <cell r="E1409">
            <v>0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</row>
        <row r="1412">
          <cell r="E1412">
            <v>0</v>
          </cell>
          <cell r="F1412">
            <v>0</v>
          </cell>
          <cell r="G1412">
            <v>0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</row>
        <row r="1415">
          <cell r="E1415">
            <v>0</v>
          </cell>
          <cell r="F1415">
            <v>0</v>
          </cell>
          <cell r="G1415">
            <v>0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2955</v>
          </cell>
          <cell r="O1415">
            <v>3420.4</v>
          </cell>
          <cell r="P1415">
            <v>1820.2</v>
          </cell>
        </row>
        <row r="1416">
          <cell r="E1416">
            <v>0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4.1010286023999996</v>
          </cell>
          <cell r="O1416">
            <v>4.9568000000000003</v>
          </cell>
          <cell r="P1416">
            <v>3.0121000000000002</v>
          </cell>
        </row>
        <row r="1418">
          <cell r="E1418">
            <v>0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16618</v>
          </cell>
          <cell r="O1418">
            <v>14515</v>
          </cell>
          <cell r="P1418">
            <v>1280</v>
          </cell>
        </row>
        <row r="1419">
          <cell r="E1419">
            <v>0</v>
          </cell>
          <cell r="F1419">
            <v>0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39.825172800000011</v>
          </cell>
          <cell r="O1419">
            <v>34.160616000000005</v>
          </cell>
          <cell r="P1419">
            <v>3.5770896000000003</v>
          </cell>
        </row>
        <row r="1421">
          <cell r="E1421">
            <v>0</v>
          </cell>
          <cell r="F1421">
            <v>3750</v>
          </cell>
          <cell r="G1421">
            <v>348</v>
          </cell>
          <cell r="H1421">
            <v>44</v>
          </cell>
          <cell r="I1421">
            <v>850</v>
          </cell>
          <cell r="J1421">
            <v>1260.54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26</v>
          </cell>
          <cell r="P1421">
            <v>480</v>
          </cell>
        </row>
        <row r="1422">
          <cell r="E1422">
            <v>0</v>
          </cell>
          <cell r="F1422">
            <v>6.9455999999999998</v>
          </cell>
          <cell r="G1422">
            <v>0.62425640000000004</v>
          </cell>
          <cell r="H1422">
            <v>7.5056999999999999E-2</v>
          </cell>
          <cell r="I1422">
            <v>1.6232</v>
          </cell>
          <cell r="J1422">
            <v>2.4127999999999998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3.4639999999999997E-2</v>
          </cell>
          <cell r="P1422">
            <v>0.84</v>
          </cell>
        </row>
        <row r="1424">
          <cell r="E1424">
            <v>4949</v>
          </cell>
          <cell r="F1424">
            <v>4934</v>
          </cell>
          <cell r="G1424">
            <v>5332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3817</v>
          </cell>
        </row>
        <row r="1425">
          <cell r="E1425">
            <v>11.67202</v>
          </cell>
          <cell r="F1425">
            <v>10.470229999999999</v>
          </cell>
          <cell r="G1425">
            <v>11.307460000000001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8.0564900000000002</v>
          </cell>
        </row>
        <row r="1427">
          <cell r="E1427">
            <v>0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32</v>
          </cell>
          <cell r="N1427">
            <v>623</v>
          </cell>
          <cell r="O1427">
            <v>1460.5</v>
          </cell>
          <cell r="P1427">
            <v>564</v>
          </cell>
        </row>
        <row r="1428">
          <cell r="E1428">
            <v>0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7.5840000000000005E-2</v>
          </cell>
          <cell r="N1428">
            <v>1.6325400000000001</v>
          </cell>
          <cell r="O1428">
            <v>3.2425000000000002</v>
          </cell>
          <cell r="P1428">
            <v>1.1639999999999999</v>
          </cell>
        </row>
        <row r="1430">
          <cell r="E1430">
            <v>0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</row>
        <row r="1433">
          <cell r="E1433">
            <v>422</v>
          </cell>
          <cell r="F1433">
            <v>1264</v>
          </cell>
          <cell r="G1433">
            <v>822</v>
          </cell>
          <cell r="H1433">
            <v>967</v>
          </cell>
          <cell r="I1433">
            <v>2305</v>
          </cell>
          <cell r="J1433">
            <v>186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100</v>
          </cell>
          <cell r="P1433">
            <v>557</v>
          </cell>
        </row>
        <row r="1434">
          <cell r="E1434">
            <v>0.50895000000000001</v>
          </cell>
          <cell r="F1434">
            <v>1.59975</v>
          </cell>
          <cell r="G1434">
            <v>1.0642499999999999</v>
          </cell>
          <cell r="H1434">
            <v>1.38645</v>
          </cell>
          <cell r="I1434">
            <v>2.7823500000000001</v>
          </cell>
          <cell r="J1434">
            <v>0.30060000000000003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0.1125</v>
          </cell>
          <cell r="P1434">
            <v>0.72495000000000009</v>
          </cell>
        </row>
        <row r="1436">
          <cell r="E1436">
            <v>3584</v>
          </cell>
          <cell r="F1436">
            <v>5820</v>
          </cell>
          <cell r="G1436">
            <v>2252.83</v>
          </cell>
          <cell r="H1436">
            <v>3699</v>
          </cell>
          <cell r="I1436">
            <v>356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998.7</v>
          </cell>
          <cell r="P1436">
            <v>1220.2</v>
          </cell>
        </row>
        <row r="1437">
          <cell r="E1437">
            <v>6.18</v>
          </cell>
          <cell r="F1437">
            <v>10.8377</v>
          </cell>
          <cell r="G1437">
            <v>4.241072</v>
          </cell>
          <cell r="H1437">
            <v>5.8987799999999995</v>
          </cell>
          <cell r="I1437">
            <v>0.60299000000000003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1.7420100000000001</v>
          </cell>
          <cell r="P1437">
            <v>2.0455999999999999</v>
          </cell>
        </row>
        <row r="1439">
          <cell r="E1439">
            <v>730</v>
          </cell>
          <cell r="F1439">
            <v>3240</v>
          </cell>
          <cell r="G1439">
            <v>1450.36</v>
          </cell>
          <cell r="H1439">
            <v>3398</v>
          </cell>
          <cell r="I1439">
            <v>86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998.7</v>
          </cell>
          <cell r="P1439">
            <v>1220.2</v>
          </cell>
        </row>
        <row r="1440">
          <cell r="E1440">
            <v>1.3258000000000001</v>
          </cell>
          <cell r="F1440">
            <v>5.6020000000000003</v>
          </cell>
          <cell r="G1440">
            <v>2.4952000000000001</v>
          </cell>
          <cell r="H1440">
            <v>5.4120999999999997</v>
          </cell>
          <cell r="I1440">
            <v>0.13389000000000001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1.7420100000000001</v>
          </cell>
          <cell r="P1440">
            <v>2.0455999999999999</v>
          </cell>
        </row>
        <row r="1442">
          <cell r="E1442">
            <v>2854</v>
          </cell>
          <cell r="F1442">
            <v>2580</v>
          </cell>
          <cell r="G1442">
            <v>802.47</v>
          </cell>
          <cell r="H1442">
            <v>301</v>
          </cell>
          <cell r="I1442">
            <v>270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</row>
        <row r="1443">
          <cell r="E1443">
            <v>4.8541999999999996</v>
          </cell>
          <cell r="F1443">
            <v>5.2356999999999996</v>
          </cell>
          <cell r="G1443">
            <v>1.7458720000000001</v>
          </cell>
          <cell r="H1443">
            <v>0.48668</v>
          </cell>
          <cell r="I1443">
            <v>0.46910000000000002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</row>
        <row r="1445">
          <cell r="E1445">
            <v>7180</v>
          </cell>
          <cell r="F1445">
            <v>4260</v>
          </cell>
          <cell r="G1445">
            <v>5300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670</v>
          </cell>
        </row>
        <row r="1446">
          <cell r="E1446">
            <v>11.530512</v>
          </cell>
          <cell r="F1446">
            <v>5.7697920000000007</v>
          </cell>
          <cell r="G1446">
            <v>8.9812799999999999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1.2156480000000001</v>
          </cell>
        </row>
        <row r="1448">
          <cell r="E1448">
            <v>0</v>
          </cell>
          <cell r="F1448">
            <v>41820</v>
          </cell>
          <cell r="G1448">
            <v>41010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120270</v>
          </cell>
          <cell r="P1448">
            <v>15870</v>
          </cell>
        </row>
        <row r="1449">
          <cell r="E1449">
            <v>0</v>
          </cell>
          <cell r="F1449">
            <v>81.549000000000007</v>
          </cell>
          <cell r="G1449">
            <v>79.689700000000002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245.49699999999996</v>
          </cell>
          <cell r="P1449">
            <v>38.061</v>
          </cell>
        </row>
      </sheetData>
      <sheetData sheetId="11">
        <row r="1376">
          <cell r="E1376">
            <v>0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</row>
        <row r="1379">
          <cell r="E1379">
            <v>0</v>
          </cell>
          <cell r="F1379">
            <v>0</v>
          </cell>
          <cell r="G1379">
            <v>0</v>
          </cell>
          <cell r="H1379">
            <v>3780</v>
          </cell>
          <cell r="I1379">
            <v>5123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3571</v>
          </cell>
          <cell r="P1379">
            <v>11490</v>
          </cell>
        </row>
        <row r="1380">
          <cell r="E1380">
            <v>0</v>
          </cell>
          <cell r="F1380">
            <v>0</v>
          </cell>
          <cell r="G1380">
            <v>0</v>
          </cell>
          <cell r="H1380">
            <v>5.2935119999999998</v>
          </cell>
          <cell r="I1380">
            <v>7.0239513248869194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4.8861791999999999</v>
          </cell>
          <cell r="P1380">
            <v>7.8177959999999995</v>
          </cell>
        </row>
        <row r="1382">
          <cell r="E1382">
            <v>0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</row>
        <row r="1383"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</row>
        <row r="1385">
          <cell r="E1385">
            <v>1045</v>
          </cell>
          <cell r="F1385">
            <v>0</v>
          </cell>
          <cell r="G1385">
            <v>0</v>
          </cell>
          <cell r="H1385">
            <v>303</v>
          </cell>
          <cell r="I1385">
            <v>118596</v>
          </cell>
          <cell r="J1385">
            <v>54575</v>
          </cell>
          <cell r="K1385">
            <v>34013</v>
          </cell>
          <cell r="L1385">
            <v>27161</v>
          </cell>
          <cell r="M1385">
            <v>5809</v>
          </cell>
          <cell r="N1385">
            <v>3841</v>
          </cell>
          <cell r="O1385">
            <v>4484</v>
          </cell>
          <cell r="P1385">
            <v>2257</v>
          </cell>
        </row>
        <row r="1386">
          <cell r="E1386">
            <v>2.3469899999999999</v>
          </cell>
          <cell r="F1386">
            <v>0</v>
          </cell>
          <cell r="G1386">
            <v>0</v>
          </cell>
          <cell r="H1386">
            <v>0.84554999999999991</v>
          </cell>
          <cell r="I1386">
            <v>351.38744000000003</v>
          </cell>
          <cell r="J1386">
            <v>161.20516000000001</v>
          </cell>
          <cell r="K1386">
            <v>101.18118</v>
          </cell>
          <cell r="L1386">
            <v>80.0702</v>
          </cell>
          <cell r="M1386">
            <v>16.91478</v>
          </cell>
          <cell r="N1386">
            <v>11.380549999999999</v>
          </cell>
          <cell r="O1386">
            <v>13.529900000000001</v>
          </cell>
          <cell r="P1386">
            <v>6.4028499999999999</v>
          </cell>
        </row>
        <row r="1388">
          <cell r="E1388">
            <v>12190</v>
          </cell>
          <cell r="F1388">
            <v>5580</v>
          </cell>
          <cell r="G1388">
            <v>13450.85</v>
          </cell>
          <cell r="H1388">
            <v>12571.2</v>
          </cell>
          <cell r="I1388">
            <v>10980.23</v>
          </cell>
          <cell r="J1388">
            <v>8080.24</v>
          </cell>
          <cell r="K1388">
            <v>42710.33</v>
          </cell>
          <cell r="L1388">
            <v>28960.6</v>
          </cell>
          <cell r="M1388">
            <v>23530.55</v>
          </cell>
          <cell r="N1388">
            <v>0</v>
          </cell>
          <cell r="O1388">
            <v>0</v>
          </cell>
          <cell r="P1388">
            <v>0</v>
          </cell>
        </row>
        <row r="1389">
          <cell r="E1389">
            <v>16.569800000000001</v>
          </cell>
          <cell r="F1389">
            <v>8.92</v>
          </cell>
          <cell r="G1389">
            <v>21.123799999999999</v>
          </cell>
          <cell r="H1389">
            <v>18.5214</v>
          </cell>
          <cell r="I1389">
            <v>16.125599999999999</v>
          </cell>
          <cell r="J1389">
            <v>15.356400000000001</v>
          </cell>
          <cell r="K1389">
            <v>73.449200000000005</v>
          </cell>
          <cell r="L1389">
            <v>53.150759999999998</v>
          </cell>
          <cell r="M1389">
            <v>48.376859999999994</v>
          </cell>
          <cell r="N1389">
            <v>0</v>
          </cell>
          <cell r="O1389">
            <v>0</v>
          </cell>
          <cell r="P1389">
            <v>0</v>
          </cell>
        </row>
        <row r="1391">
          <cell r="E1391">
            <v>12190</v>
          </cell>
          <cell r="F1391">
            <v>5580</v>
          </cell>
          <cell r="G1391">
            <v>13450.85</v>
          </cell>
          <cell r="H1391">
            <v>12571.2</v>
          </cell>
          <cell r="I1391">
            <v>10980.23</v>
          </cell>
          <cell r="J1391">
            <v>8080.24</v>
          </cell>
          <cell r="K1391">
            <v>29450.23</v>
          </cell>
          <cell r="L1391">
            <v>12980.4</v>
          </cell>
          <cell r="M1391">
            <v>15480.35</v>
          </cell>
          <cell r="N1391">
            <v>0</v>
          </cell>
          <cell r="O1391">
            <v>0</v>
          </cell>
          <cell r="P1391">
            <v>0</v>
          </cell>
        </row>
        <row r="1392">
          <cell r="E1392">
            <v>16.569800000000001</v>
          </cell>
          <cell r="F1392">
            <v>8.92</v>
          </cell>
          <cell r="G1392">
            <v>21.123799999999999</v>
          </cell>
          <cell r="H1392">
            <v>18.5214</v>
          </cell>
          <cell r="I1392">
            <v>16.125599999999999</v>
          </cell>
          <cell r="J1392">
            <v>15.356400000000001</v>
          </cell>
          <cell r="K1392">
            <v>55.215000000000003</v>
          </cell>
          <cell r="L1392">
            <v>30.024999999999999</v>
          </cell>
          <cell r="M1392">
            <v>36.124499999999998</v>
          </cell>
          <cell r="N1392">
            <v>0</v>
          </cell>
          <cell r="O1392">
            <v>0</v>
          </cell>
          <cell r="P1392">
            <v>0</v>
          </cell>
        </row>
        <row r="1394">
          <cell r="E1394">
            <v>0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13260.1</v>
          </cell>
          <cell r="L1394">
            <v>15980.2</v>
          </cell>
          <cell r="M1394">
            <v>8050.2</v>
          </cell>
          <cell r="N1394">
            <v>0</v>
          </cell>
          <cell r="O1394">
            <v>0</v>
          </cell>
          <cell r="P1394">
            <v>0</v>
          </cell>
        </row>
        <row r="1395">
          <cell r="E1395">
            <v>0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18.234200000000001</v>
          </cell>
          <cell r="L1395">
            <v>23.12576</v>
          </cell>
          <cell r="M1395">
            <v>12.252359999999999</v>
          </cell>
          <cell r="N1395">
            <v>0</v>
          </cell>
          <cell r="O1395">
            <v>0</v>
          </cell>
          <cell r="P1395">
            <v>0</v>
          </cell>
        </row>
        <row r="1397">
          <cell r="E1397">
            <v>0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</row>
        <row r="1400">
          <cell r="E1400">
            <v>0</v>
          </cell>
          <cell r="F1400">
            <v>0</v>
          </cell>
          <cell r="G1400">
            <v>0</v>
          </cell>
          <cell r="H1400">
            <v>839</v>
          </cell>
          <cell r="I1400">
            <v>1587</v>
          </cell>
          <cell r="J1400">
            <v>2267</v>
          </cell>
          <cell r="K1400">
            <v>1088</v>
          </cell>
          <cell r="L1400">
            <v>260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</row>
        <row r="1401">
          <cell r="E1401">
            <v>0</v>
          </cell>
          <cell r="F1401">
            <v>0</v>
          </cell>
          <cell r="G1401">
            <v>0</v>
          </cell>
          <cell r="H1401">
            <v>0.52436160000000009</v>
          </cell>
          <cell r="I1401">
            <v>0.99519840000000026</v>
          </cell>
          <cell r="J1401">
            <v>1.4233968000000004</v>
          </cell>
          <cell r="K1401">
            <v>0.68221439999999989</v>
          </cell>
          <cell r="L1401">
            <v>0.18824399999999999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</row>
        <row r="1403">
          <cell r="E1403">
            <v>2451</v>
          </cell>
          <cell r="F1403">
            <v>2017</v>
          </cell>
          <cell r="G1403">
            <v>2047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</row>
        <row r="1404">
          <cell r="E1404">
            <v>3.0009999999999999</v>
          </cell>
          <cell r="F1404">
            <v>3.1</v>
          </cell>
          <cell r="G1404">
            <v>3.1219999999999999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</row>
        <row r="1406">
          <cell r="E1406">
            <v>0</v>
          </cell>
          <cell r="F1406">
            <v>0</v>
          </cell>
          <cell r="G1406">
            <v>1760</v>
          </cell>
          <cell r="H1406">
            <v>18572</v>
          </cell>
          <cell r="I1406">
            <v>40788</v>
          </cell>
          <cell r="J1406">
            <v>16550</v>
          </cell>
          <cell r="K1406">
            <v>6455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</row>
        <row r="1407">
          <cell r="E1407">
            <v>0</v>
          </cell>
          <cell r="F1407">
            <v>0</v>
          </cell>
          <cell r="G1407">
            <v>2.02786416</v>
          </cell>
          <cell r="H1407">
            <v>22.956242400000001</v>
          </cell>
          <cell r="I1407">
            <v>54.057780000000001</v>
          </cell>
          <cell r="J1407">
            <v>21.243902400000003</v>
          </cell>
          <cell r="K1407">
            <v>9.6675767999999991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</row>
        <row r="1409">
          <cell r="E1409">
            <v>0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</row>
        <row r="1410">
          <cell r="E1410">
            <v>0</v>
          </cell>
          <cell r="F1410">
            <v>0</v>
          </cell>
          <cell r="G1410">
            <v>0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</row>
        <row r="1412">
          <cell r="E1412">
            <v>79</v>
          </cell>
          <cell r="F1412">
            <v>4115</v>
          </cell>
          <cell r="G1412">
            <v>3624</v>
          </cell>
          <cell r="H1412">
            <v>827</v>
          </cell>
          <cell r="I1412">
            <v>11580</v>
          </cell>
          <cell r="J1412">
            <v>19297</v>
          </cell>
          <cell r="K1412">
            <v>4042</v>
          </cell>
          <cell r="L1412">
            <v>65</v>
          </cell>
          <cell r="M1412">
            <v>52612</v>
          </cell>
          <cell r="N1412">
            <v>10770</v>
          </cell>
          <cell r="O1412">
            <v>1293</v>
          </cell>
          <cell r="P1412">
            <v>1440</v>
          </cell>
        </row>
        <row r="1413">
          <cell r="E1413">
            <v>0.13471919999999998</v>
          </cell>
          <cell r="F1413">
            <v>7.3025064000000013</v>
          </cell>
          <cell r="G1413">
            <v>6.4869335999999995</v>
          </cell>
          <cell r="H1413">
            <v>1.3694184</v>
          </cell>
          <cell r="I1413">
            <v>19.3132552</v>
          </cell>
          <cell r="J1413">
            <v>31.156423199999999</v>
          </cell>
          <cell r="K1413">
            <v>6.7287024000000013</v>
          </cell>
          <cell r="L1413">
            <v>0.1169476</v>
          </cell>
          <cell r="M1413">
            <v>96.216200000000001</v>
          </cell>
          <cell r="N1413">
            <v>15.293124000000001</v>
          </cell>
          <cell r="O1413">
            <v>2.1509712000000003</v>
          </cell>
          <cell r="P1413">
            <v>2.4979752</v>
          </cell>
        </row>
        <row r="1415">
          <cell r="E1415">
            <v>206265</v>
          </cell>
          <cell r="F1415">
            <v>125936</v>
          </cell>
          <cell r="G1415">
            <v>38561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</row>
        <row r="1416">
          <cell r="E1416">
            <v>368.14586961600003</v>
          </cell>
          <cell r="F1416">
            <v>209.94529449599997</v>
          </cell>
          <cell r="G1416">
            <v>65.407314671999998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</row>
        <row r="1418">
          <cell r="E1418">
            <v>70071</v>
          </cell>
          <cell r="F1418">
            <v>386938</v>
          </cell>
          <cell r="G1418">
            <v>156176</v>
          </cell>
          <cell r="H1418">
            <v>30249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</row>
        <row r="1419">
          <cell r="E1419">
            <v>99.41279040000002</v>
          </cell>
          <cell r="F1419">
            <v>680.82910560000028</v>
          </cell>
          <cell r="G1419">
            <v>292.19369760000006</v>
          </cell>
          <cell r="H1419">
            <v>62.969205600000009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</row>
        <row r="1421">
          <cell r="E1421">
            <v>0</v>
          </cell>
          <cell r="F1421">
            <v>131933</v>
          </cell>
          <cell r="G1421">
            <v>17138</v>
          </cell>
          <cell r="H1421">
            <v>2890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</row>
        <row r="1422">
          <cell r="E1422">
            <v>0</v>
          </cell>
          <cell r="F1422">
            <v>204.49615</v>
          </cell>
          <cell r="G1422">
            <v>25.856999999999999</v>
          </cell>
          <cell r="H1422">
            <v>4.9888000000000003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</row>
        <row r="1424">
          <cell r="E1424">
            <v>9710</v>
          </cell>
          <cell r="F1424">
            <v>9694</v>
          </cell>
          <cell r="G1424">
            <v>9822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8735</v>
          </cell>
        </row>
        <row r="1425">
          <cell r="E1425">
            <v>14.563940000000001</v>
          </cell>
          <cell r="F1425">
            <v>14.464325000000002</v>
          </cell>
          <cell r="G1425">
            <v>14.642605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13.390769999999998</v>
          </cell>
        </row>
        <row r="1427">
          <cell r="E1427">
            <v>0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70</v>
          </cell>
          <cell r="M1427">
            <v>75</v>
          </cell>
          <cell r="N1427">
            <v>1250.0999999999999</v>
          </cell>
          <cell r="O1427">
            <v>990</v>
          </cell>
          <cell r="P1427">
            <v>400</v>
          </cell>
        </row>
        <row r="1428">
          <cell r="E1428">
            <v>0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9.7531999999999994E-2</v>
          </cell>
          <cell r="M1428">
            <v>9.6545800000000001E-2</v>
          </cell>
          <cell r="N1428">
            <v>1.64655</v>
          </cell>
          <cell r="O1428">
            <v>1.48996</v>
          </cell>
          <cell r="P1428">
            <v>0.47087999999999997</v>
          </cell>
        </row>
        <row r="1430">
          <cell r="E1430">
            <v>0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</row>
        <row r="1433">
          <cell r="E1433">
            <v>5216</v>
          </cell>
          <cell r="F1433">
            <v>12623</v>
          </cell>
          <cell r="G1433">
            <v>55859</v>
          </cell>
          <cell r="H1433">
            <v>54849</v>
          </cell>
          <cell r="I1433">
            <v>13334</v>
          </cell>
          <cell r="J1433">
            <v>95</v>
          </cell>
          <cell r="K1433">
            <v>0</v>
          </cell>
          <cell r="L1433">
            <v>0</v>
          </cell>
          <cell r="M1433">
            <v>350</v>
          </cell>
          <cell r="N1433">
            <v>1639</v>
          </cell>
          <cell r="O1433">
            <v>300</v>
          </cell>
          <cell r="P1433">
            <v>2747</v>
          </cell>
        </row>
        <row r="1434">
          <cell r="E1434">
            <v>7.1572500000000003</v>
          </cell>
          <cell r="F1434">
            <v>17.208449999999999</v>
          </cell>
          <cell r="G1434">
            <v>77.427900000000008</v>
          </cell>
          <cell r="H1434">
            <v>73.927350000000004</v>
          </cell>
          <cell r="I1434">
            <v>17.669700000000002</v>
          </cell>
          <cell r="J1434">
            <v>0.12825</v>
          </cell>
          <cell r="K1434">
            <v>0</v>
          </cell>
          <cell r="L1434">
            <v>0</v>
          </cell>
          <cell r="M1434">
            <v>0.51345000000000007</v>
          </cell>
          <cell r="N1434">
            <v>2.0933999999999999</v>
          </cell>
          <cell r="O1434">
            <v>0.47249999999999998</v>
          </cell>
          <cell r="P1434">
            <v>3.6080999999999999</v>
          </cell>
        </row>
        <row r="1436">
          <cell r="E1436">
            <v>12520</v>
          </cell>
          <cell r="F1436">
            <v>30492</v>
          </cell>
          <cell r="G1436">
            <v>16271.439999999999</v>
          </cell>
          <cell r="H1436">
            <v>10980</v>
          </cell>
          <cell r="I1436">
            <v>1880.25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1305.5999999999999</v>
          </cell>
          <cell r="P1436">
            <v>3990.2</v>
          </cell>
        </row>
        <row r="1437">
          <cell r="E1437">
            <v>22.075700000000001</v>
          </cell>
          <cell r="F1437">
            <v>56.935900000000004</v>
          </cell>
          <cell r="G1437">
            <v>30.445740000000001</v>
          </cell>
          <cell r="H1437">
            <v>20.645199999999999</v>
          </cell>
          <cell r="I1437">
            <v>3.0158900000000002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2.2312400000000001</v>
          </cell>
          <cell r="P1437">
            <v>7.0229999999999997</v>
          </cell>
        </row>
        <row r="1439">
          <cell r="E1439">
            <v>9980</v>
          </cell>
          <cell r="F1439">
            <v>23412</v>
          </cell>
          <cell r="G1439">
            <v>11680.57</v>
          </cell>
          <cell r="H1439">
            <v>10980</v>
          </cell>
          <cell r="I1439">
            <v>1880.25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1305.5999999999999</v>
          </cell>
          <cell r="P1439">
            <v>3990.2</v>
          </cell>
        </row>
        <row r="1440">
          <cell r="E1440">
            <v>17.452300000000001</v>
          </cell>
          <cell r="F1440">
            <v>44.457000000000001</v>
          </cell>
          <cell r="G1440">
            <v>22.456</v>
          </cell>
          <cell r="H1440">
            <v>20.645199999999999</v>
          </cell>
          <cell r="I1440">
            <v>3.0158900000000002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2.2312400000000001</v>
          </cell>
          <cell r="P1440">
            <v>7.0229999999999997</v>
          </cell>
        </row>
        <row r="1442">
          <cell r="E1442">
            <v>2540</v>
          </cell>
          <cell r="F1442">
            <v>7080</v>
          </cell>
          <cell r="G1442">
            <v>4590.87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</row>
        <row r="1443">
          <cell r="E1443">
            <v>4.6234000000000002</v>
          </cell>
          <cell r="F1443">
            <v>12.478899999999999</v>
          </cell>
          <cell r="G1443">
            <v>7.9897400000000003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</row>
        <row r="1445">
          <cell r="E1445">
            <v>75263</v>
          </cell>
          <cell r="F1445">
            <v>38700</v>
          </cell>
          <cell r="G1445">
            <v>168750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24996</v>
          </cell>
          <cell r="P1445">
            <v>136950</v>
          </cell>
        </row>
        <row r="1446">
          <cell r="E1446">
            <v>121.34072160000001</v>
          </cell>
          <cell r="F1446">
            <v>54.273240000000015</v>
          </cell>
          <cell r="G1446">
            <v>228.63708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26.953819199999998</v>
          </cell>
          <cell r="P1446">
            <v>228.16079999999999</v>
          </cell>
        </row>
        <row r="1448">
          <cell r="E1448">
            <v>0</v>
          </cell>
          <cell r="F1448">
            <v>695480</v>
          </cell>
          <cell r="G1448">
            <v>564750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253590</v>
          </cell>
          <cell r="P1448">
            <v>69440</v>
          </cell>
        </row>
        <row r="1449">
          <cell r="E1449">
            <v>0</v>
          </cell>
          <cell r="F1449">
            <v>1330.0682000000002</v>
          </cell>
          <cell r="G1449">
            <v>1082.0313000000001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489.90789999999998</v>
          </cell>
          <cell r="P1449">
            <v>133.70480000000001</v>
          </cell>
        </row>
      </sheetData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 02-01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RI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FF0000"/>
  </sheetPr>
  <dimension ref="A1"/>
  <sheetViews>
    <sheetView topLeftCell="A5" zoomScale="150" zoomScaleNormal="150" workbookViewId="0">
      <selection activeCell="L5" sqref="L5"/>
    </sheetView>
  </sheetViews>
  <sheetFormatPr baseColWidth="10" defaultRowHeight="9.6" x14ac:dyDescent="0.15"/>
  <sheetData/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 codeName="Hoja2">
    <tabColor theme="4" tint="-0.249977111117893"/>
  </sheetPr>
  <dimension ref="A1:AP108"/>
  <sheetViews>
    <sheetView showGridLines="0" tabSelected="1" zoomScale="150" zoomScaleNormal="150" workbookViewId="0"/>
  </sheetViews>
  <sheetFormatPr baseColWidth="10" defaultColWidth="11" defaultRowHeight="13.05" customHeight="1" x14ac:dyDescent="0.15"/>
  <cols>
    <col min="1" max="1" width="1" style="21" customWidth="1"/>
    <col min="2" max="2" width="15.25" style="21" customWidth="1"/>
    <col min="3" max="3" width="7.375" style="21" hidden="1" customWidth="1"/>
    <col min="4" max="6" width="6.375" style="21" hidden="1" customWidth="1"/>
    <col min="7" max="7" width="7.25" style="21" hidden="1" customWidth="1"/>
    <col min="8" max="8" width="7.375" style="21" hidden="1" customWidth="1"/>
    <col min="9" max="9" width="7.25" style="21" hidden="1" customWidth="1"/>
    <col min="10" max="23" width="7.25" style="21" customWidth="1"/>
    <col min="24" max="24" width="9.25" style="21" bestFit="1" customWidth="1"/>
    <col min="25" max="25" width="11.75" style="21" customWidth="1"/>
    <col min="26" max="29" width="7.375" style="21" customWidth="1"/>
    <col min="30" max="30" width="8.375" style="21" customWidth="1"/>
    <col min="31" max="44" width="7.375" style="21" customWidth="1"/>
    <col min="45" max="16384" width="11" style="21"/>
  </cols>
  <sheetData>
    <row r="1" spans="1:42" ht="1.05" customHeight="1" x14ac:dyDescent="0.15">
      <c r="C1" s="71"/>
      <c r="D1" s="71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</row>
    <row r="2" spans="1:42" ht="15" customHeight="1" x14ac:dyDescent="0.3">
      <c r="A2" s="91" t="s">
        <v>517</v>
      </c>
      <c r="B2" s="89"/>
      <c r="AP2" s="74" t="s">
        <v>196</v>
      </c>
    </row>
    <row r="3" spans="1:42" ht="13.2" x14ac:dyDescent="0.3">
      <c r="A3" s="91" t="s">
        <v>518</v>
      </c>
      <c r="B3" s="89"/>
      <c r="AP3" s="74"/>
    </row>
    <row r="4" spans="1:42" ht="13.2" x14ac:dyDescent="0.15">
      <c r="A4" s="90" t="s">
        <v>236</v>
      </c>
      <c r="B4" s="89"/>
      <c r="AP4" s="74" t="s">
        <v>197</v>
      </c>
    </row>
    <row r="5" spans="1:42" ht="4.05" customHeight="1" thickBot="1" x14ac:dyDescent="0.2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</row>
    <row r="6" spans="1:42" ht="16.95" customHeight="1" x14ac:dyDescent="0.15">
      <c r="A6" s="1119" t="s">
        <v>193</v>
      </c>
      <c r="B6" s="1119"/>
      <c r="C6" s="766" t="s">
        <v>0</v>
      </c>
      <c r="D6" s="766" t="s">
        <v>1</v>
      </c>
      <c r="E6" s="766" t="s">
        <v>2</v>
      </c>
      <c r="F6" s="767">
        <v>2003</v>
      </c>
      <c r="G6" s="767">
        <v>2004</v>
      </c>
      <c r="H6" s="767">
        <v>2005</v>
      </c>
      <c r="I6" s="767">
        <v>2006</v>
      </c>
      <c r="J6" s="768">
        <v>2007</v>
      </c>
      <c r="K6" s="768">
        <v>2008</v>
      </c>
      <c r="L6" s="768">
        <v>2009</v>
      </c>
      <c r="M6" s="768">
        <v>2010</v>
      </c>
      <c r="N6" s="768">
        <v>2011</v>
      </c>
      <c r="O6" s="768">
        <v>2012</v>
      </c>
      <c r="P6" s="768">
        <v>2013</v>
      </c>
      <c r="Q6" s="768">
        <v>2014</v>
      </c>
      <c r="R6" s="768">
        <v>2015</v>
      </c>
      <c r="S6" s="768">
        <v>2016</v>
      </c>
      <c r="T6" s="769">
        <v>2017</v>
      </c>
      <c r="U6" s="770">
        <v>2018</v>
      </c>
      <c r="V6" s="770">
        <v>2019</v>
      </c>
      <c r="W6" s="771" t="s">
        <v>405</v>
      </c>
      <c r="X6" s="772" t="s">
        <v>406</v>
      </c>
    </row>
    <row r="7" spans="1:42" ht="15" customHeight="1" x14ac:dyDescent="0.15">
      <c r="A7" s="779" t="s">
        <v>191</v>
      </c>
      <c r="B7" s="779"/>
      <c r="C7" s="780">
        <v>17474.3</v>
      </c>
      <c r="D7" s="780">
        <v>17601.8</v>
      </c>
      <c r="E7" s="780">
        <v>18603.599999999999</v>
      </c>
      <c r="F7" s="780">
        <v>18969.3</v>
      </c>
      <c r="G7" s="781">
        <v>19096</v>
      </c>
      <c r="H7" s="781">
        <v>20511.900000000001</v>
      </c>
      <c r="I7" s="781">
        <v>22151.7</v>
      </c>
      <c r="J7" s="782">
        <v>22808.2</v>
      </c>
      <c r="K7" s="782">
        <v>24741.8</v>
      </c>
      <c r="L7" s="782">
        <v>25379.1</v>
      </c>
      <c r="M7" s="782">
        <v>26407.4</v>
      </c>
      <c r="N7" s="782">
        <v>27861.200000000001</v>
      </c>
      <c r="O7" s="782">
        <v>29538.1</v>
      </c>
      <c r="P7" s="782">
        <v>30131.9</v>
      </c>
      <c r="Q7" s="782">
        <v>30698.2</v>
      </c>
      <c r="R7" s="782">
        <v>31894</v>
      </c>
      <c r="S7" s="782">
        <v>32592.3</v>
      </c>
      <c r="T7" s="783">
        <v>33502.400000000001</v>
      </c>
      <c r="U7" s="783">
        <v>36117.599999999999</v>
      </c>
      <c r="V7" s="783">
        <v>37417.504818078552</v>
      </c>
      <c r="W7" s="783">
        <v>37946.305727147403</v>
      </c>
      <c r="X7" s="788">
        <f>((W7/V7)-1)*100</f>
        <v>1.4132447143117677</v>
      </c>
      <c r="AP7" s="21">
        <v>3.9</v>
      </c>
    </row>
    <row r="8" spans="1:42" ht="15" customHeight="1" x14ac:dyDescent="0.15">
      <c r="A8" s="779" t="s">
        <v>192</v>
      </c>
      <c r="B8" s="779"/>
      <c r="C8" s="780">
        <v>11577.1</v>
      </c>
      <c r="D8" s="780">
        <v>11537.3</v>
      </c>
      <c r="E8" s="780">
        <v>12282.8</v>
      </c>
      <c r="F8" s="780">
        <v>12444.9</v>
      </c>
      <c r="G8" s="781">
        <v>12391.7</v>
      </c>
      <c r="H8" s="781">
        <v>13289.3</v>
      </c>
      <c r="I8" s="781">
        <v>14340.7</v>
      </c>
      <c r="J8" s="782">
        <v>14533.2</v>
      </c>
      <c r="K8" s="782">
        <v>15862.1</v>
      </c>
      <c r="L8" s="782">
        <v>15991.2</v>
      </c>
      <c r="M8" s="782">
        <v>16616</v>
      </c>
      <c r="N8" s="782">
        <v>17377.3</v>
      </c>
      <c r="O8" s="782">
        <v>18471.3</v>
      </c>
      <c r="P8" s="782">
        <v>18672.8</v>
      </c>
      <c r="Q8" s="782">
        <v>18833.5</v>
      </c>
      <c r="R8" s="782">
        <v>19407.900000000001</v>
      </c>
      <c r="S8" s="782">
        <v>19601</v>
      </c>
      <c r="T8" s="784">
        <v>20149</v>
      </c>
      <c r="U8" s="784">
        <v>22019.3</v>
      </c>
      <c r="V8" s="784">
        <v>22754.466112620772</v>
      </c>
      <c r="W8" s="784">
        <v>23543.402623385031</v>
      </c>
      <c r="X8" s="788">
        <f>((W8/V8)-1)*100</f>
        <v>3.4671721448418236</v>
      </c>
      <c r="AP8" s="21">
        <v>3.3</v>
      </c>
    </row>
    <row r="9" spans="1:42" ht="15" customHeight="1" x14ac:dyDescent="0.15">
      <c r="A9" s="779" t="s">
        <v>3</v>
      </c>
      <c r="B9" s="779"/>
      <c r="C9" s="785">
        <v>5897.2</v>
      </c>
      <c r="D9" s="785">
        <v>6064.5</v>
      </c>
      <c r="E9" s="785">
        <v>6320.8</v>
      </c>
      <c r="F9" s="785">
        <v>6524.4</v>
      </c>
      <c r="G9" s="786">
        <v>6704.3</v>
      </c>
      <c r="H9" s="786">
        <v>7222.6</v>
      </c>
      <c r="I9" s="786">
        <v>7811</v>
      </c>
      <c r="J9" s="787">
        <v>8275</v>
      </c>
      <c r="K9" s="787">
        <v>8879.7000000000007</v>
      </c>
      <c r="L9" s="787">
        <v>9387.9</v>
      </c>
      <c r="M9" s="787">
        <v>9791.4</v>
      </c>
      <c r="N9" s="787">
        <v>10483.9</v>
      </c>
      <c r="O9" s="787">
        <v>11066.7</v>
      </c>
      <c r="P9" s="787">
        <v>11459.1</v>
      </c>
      <c r="Q9" s="787">
        <v>11864.7</v>
      </c>
      <c r="R9" s="787">
        <v>12486.1</v>
      </c>
      <c r="S9" s="787">
        <v>12991.3</v>
      </c>
      <c r="T9" s="787">
        <v>13353.4</v>
      </c>
      <c r="U9" s="787">
        <v>14098.3</v>
      </c>
      <c r="V9" s="787">
        <v>14663.038705457777</v>
      </c>
      <c r="W9" s="787">
        <v>14402.903103762374</v>
      </c>
      <c r="X9" s="788">
        <f>((W9/V9)-1)*100</f>
        <v>-1.7740906705686954</v>
      </c>
      <c r="AP9" s="21">
        <v>4.9000000000000004</v>
      </c>
    </row>
    <row r="10" spans="1:42" ht="3" customHeight="1" x14ac:dyDescent="0.15">
      <c r="A10" s="1"/>
      <c r="B10" s="2"/>
      <c r="C10" s="3"/>
      <c r="D10" s="3"/>
      <c r="E10" s="3"/>
      <c r="F10" s="3"/>
      <c r="G10" s="3"/>
      <c r="H10" s="3"/>
      <c r="I10" s="3"/>
      <c r="J10" s="353"/>
      <c r="K10" s="353"/>
      <c r="L10" s="353"/>
      <c r="M10" s="353"/>
      <c r="N10" s="353"/>
      <c r="O10" s="353"/>
      <c r="P10" s="353"/>
      <c r="Q10" s="353"/>
      <c r="R10" s="353"/>
      <c r="S10" s="353"/>
      <c r="T10" s="353"/>
      <c r="U10" s="353"/>
      <c r="V10" s="353"/>
      <c r="W10" s="353"/>
      <c r="X10" s="74"/>
    </row>
    <row r="11" spans="1:42" ht="13.95" customHeight="1" x14ac:dyDescent="0.15">
      <c r="A11" s="1"/>
      <c r="B11" s="2" t="s">
        <v>215</v>
      </c>
      <c r="C11" s="4">
        <f t="shared" ref="C11:I11" si="0">SUM(C12:C14)</f>
        <v>2892.6</v>
      </c>
      <c r="D11" s="4">
        <f t="shared" si="0"/>
        <v>2958.5</v>
      </c>
      <c r="E11" s="4">
        <f t="shared" si="0"/>
        <v>3140.8999999999996</v>
      </c>
      <c r="F11" s="4">
        <f t="shared" si="0"/>
        <v>3262.9</v>
      </c>
      <c r="G11" s="4">
        <f t="shared" si="0"/>
        <v>3280.1</v>
      </c>
      <c r="H11" s="4">
        <f t="shared" si="0"/>
        <v>3623.2</v>
      </c>
      <c r="I11" s="4">
        <f t="shared" si="0"/>
        <v>4017.6000000000004</v>
      </c>
      <c r="J11" s="354">
        <f t="shared" ref="J11:U11" si="1">J12+J14</f>
        <v>4330.6000000000004</v>
      </c>
      <c r="K11" s="354">
        <f t="shared" si="1"/>
        <v>4847.7</v>
      </c>
      <c r="L11" s="354">
        <f t="shared" si="1"/>
        <v>5254.6</v>
      </c>
      <c r="M11" s="354">
        <f t="shared" si="1"/>
        <v>5560.0999999999995</v>
      </c>
      <c r="N11" s="354">
        <f t="shared" si="1"/>
        <v>6092.8</v>
      </c>
      <c r="O11" s="354">
        <f t="shared" si="1"/>
        <v>6526.6</v>
      </c>
      <c r="P11" s="354">
        <f t="shared" si="1"/>
        <v>6835.4</v>
      </c>
      <c r="Q11" s="354">
        <f t="shared" si="1"/>
        <v>7152.1</v>
      </c>
      <c r="R11" s="354">
        <f t="shared" si="1"/>
        <v>7724.4</v>
      </c>
      <c r="S11" s="354">
        <f t="shared" si="1"/>
        <v>8184.5</v>
      </c>
      <c r="T11" s="354">
        <f t="shared" si="1"/>
        <v>8482.7999999999993</v>
      </c>
      <c r="U11" s="354">
        <f t="shared" si="1"/>
        <v>9139.7999999999993</v>
      </c>
      <c r="V11" s="354">
        <f>V12+V14</f>
        <v>9596.8065224983802</v>
      </c>
      <c r="W11" s="354">
        <f>W12+W14</f>
        <v>9444.1610070561401</v>
      </c>
      <c r="X11" s="75">
        <f t="shared" ref="X11:X24" si="2">((W11/V11)-1)*100</f>
        <v>-1.5905865673584652</v>
      </c>
      <c r="AP11" s="21">
        <v>6.5</v>
      </c>
    </row>
    <row r="12" spans="1:42" ht="13.95" customHeight="1" x14ac:dyDescent="0.15">
      <c r="A12" s="5">
        <v>1</v>
      </c>
      <c r="B12" s="6" t="s">
        <v>4</v>
      </c>
      <c r="C12" s="22">
        <v>2340.6</v>
      </c>
      <c r="D12" s="22">
        <v>2376.6</v>
      </c>
      <c r="E12" s="22">
        <v>2551.1999999999998</v>
      </c>
      <c r="F12" s="22">
        <v>2651.8</v>
      </c>
      <c r="G12" s="22">
        <v>2655</v>
      </c>
      <c r="H12" s="22">
        <v>2983.5</v>
      </c>
      <c r="I12" s="22">
        <v>3259.4</v>
      </c>
      <c r="J12" s="355">
        <v>3534.8</v>
      </c>
      <c r="K12" s="355">
        <v>4024.4</v>
      </c>
      <c r="L12" s="355">
        <v>4424.6000000000004</v>
      </c>
      <c r="M12" s="355">
        <v>4679.3999999999996</v>
      </c>
      <c r="N12" s="355">
        <v>5111.6000000000004</v>
      </c>
      <c r="O12" s="355">
        <v>5556.6</v>
      </c>
      <c r="P12" s="355">
        <v>5754.9</v>
      </c>
      <c r="Q12" s="355">
        <v>6044.3</v>
      </c>
      <c r="R12" s="355">
        <v>6531.3</v>
      </c>
      <c r="S12" s="355">
        <v>6945.9</v>
      </c>
      <c r="T12" s="355">
        <v>7199.8</v>
      </c>
      <c r="U12" s="355">
        <v>7742.8</v>
      </c>
      <c r="V12" s="355">
        <v>8087.8780954978383</v>
      </c>
      <c r="W12" s="355">
        <v>7907.3050850020236</v>
      </c>
      <c r="X12" s="75">
        <f t="shared" si="2"/>
        <v>-2.2326376382494129</v>
      </c>
      <c r="AP12" s="21">
        <v>6.8</v>
      </c>
    </row>
    <row r="13" spans="1:42" ht="13.95" customHeight="1" x14ac:dyDescent="0.15">
      <c r="A13" s="5"/>
      <c r="B13" s="6" t="s">
        <v>208</v>
      </c>
      <c r="C13" s="22"/>
      <c r="D13" s="22"/>
      <c r="E13" s="22"/>
      <c r="F13" s="22"/>
      <c r="G13" s="22"/>
      <c r="H13" s="22"/>
      <c r="I13" s="22"/>
      <c r="J13" s="355">
        <v>3273.1</v>
      </c>
      <c r="K13" s="355">
        <v>3727.9</v>
      </c>
      <c r="L13" s="355">
        <v>4121.7</v>
      </c>
      <c r="M13" s="355">
        <v>4362.7</v>
      </c>
      <c r="N13" s="355">
        <v>4582.8999999999996</v>
      </c>
      <c r="O13" s="355">
        <v>5195.8</v>
      </c>
      <c r="P13" s="355">
        <v>5394.3</v>
      </c>
      <c r="Q13" s="355">
        <v>5657.9</v>
      </c>
      <c r="R13" s="355">
        <v>6101.3</v>
      </c>
      <c r="S13" s="355">
        <v>6448.2</v>
      </c>
      <c r="T13" s="355">
        <v>6719.3</v>
      </c>
      <c r="U13" s="355">
        <v>7257.1</v>
      </c>
      <c r="V13" s="355">
        <v>7579.0434559627693</v>
      </c>
      <c r="W13" s="355">
        <v>7415.8820358534977</v>
      </c>
      <c r="X13" s="75">
        <f t="shared" si="2"/>
        <v>-2.1527969994802665</v>
      </c>
    </row>
    <row r="14" spans="1:42" ht="13.95" customHeight="1" x14ac:dyDescent="0.15">
      <c r="A14" s="5"/>
      <c r="B14" s="6" t="s">
        <v>274</v>
      </c>
      <c r="C14" s="22">
        <v>552</v>
      </c>
      <c r="D14" s="22">
        <v>581.9</v>
      </c>
      <c r="E14" s="22">
        <v>589.70000000000005</v>
      </c>
      <c r="F14" s="22">
        <v>611.1</v>
      </c>
      <c r="G14" s="22">
        <v>625.1</v>
      </c>
      <c r="H14" s="22">
        <v>639.70000000000005</v>
      </c>
      <c r="I14" s="22">
        <v>758.2</v>
      </c>
      <c r="J14" s="355">
        <v>795.8</v>
      </c>
      <c r="K14" s="355">
        <v>823.3</v>
      </c>
      <c r="L14" s="355">
        <v>830</v>
      </c>
      <c r="M14" s="355">
        <v>880.7</v>
      </c>
      <c r="N14" s="355">
        <v>981.2</v>
      </c>
      <c r="O14" s="355">
        <v>970</v>
      </c>
      <c r="P14" s="355">
        <v>1080.5</v>
      </c>
      <c r="Q14" s="355">
        <v>1107.8</v>
      </c>
      <c r="R14" s="355">
        <v>1193.0999999999999</v>
      </c>
      <c r="S14" s="355">
        <v>1238.5999999999999</v>
      </c>
      <c r="T14" s="355">
        <v>1283</v>
      </c>
      <c r="U14" s="355">
        <v>1397</v>
      </c>
      <c r="V14" s="355">
        <v>1508.9284270005421</v>
      </c>
      <c r="W14" s="355">
        <v>1536.8559220541163</v>
      </c>
      <c r="X14" s="75">
        <f t="shared" si="2"/>
        <v>1.8508164173889119</v>
      </c>
      <c r="AP14" s="21">
        <v>5.0999999999999996</v>
      </c>
    </row>
    <row r="15" spans="1:42" ht="13.95" customHeight="1" x14ac:dyDescent="0.15">
      <c r="A15" s="7">
        <v>2</v>
      </c>
      <c r="B15" s="6" t="s">
        <v>5</v>
      </c>
      <c r="C15" s="22">
        <v>378.7</v>
      </c>
      <c r="D15" s="22">
        <v>388.4</v>
      </c>
      <c r="E15" s="22">
        <v>383.2</v>
      </c>
      <c r="F15" s="22">
        <v>389.2</v>
      </c>
      <c r="G15" s="22">
        <v>410.8</v>
      </c>
      <c r="H15" s="22">
        <v>410.6</v>
      </c>
      <c r="I15" s="22">
        <v>413.3</v>
      </c>
      <c r="J15" s="355">
        <v>412.5</v>
      </c>
      <c r="K15" s="355">
        <v>406.5</v>
      </c>
      <c r="L15" s="355">
        <v>407.8</v>
      </c>
      <c r="M15" s="355">
        <v>410.4</v>
      </c>
      <c r="N15" s="355">
        <v>417.6</v>
      </c>
      <c r="O15" s="355">
        <v>430.3</v>
      </c>
      <c r="P15" s="355">
        <v>425.5</v>
      </c>
      <c r="Q15" s="355">
        <v>419.6</v>
      </c>
      <c r="R15" s="355">
        <v>404.2</v>
      </c>
      <c r="S15" s="355">
        <v>413.9</v>
      </c>
      <c r="T15" s="355">
        <v>407.8</v>
      </c>
      <c r="U15" s="355">
        <v>410.4</v>
      </c>
      <c r="V15" s="355">
        <v>411.76818235978186</v>
      </c>
      <c r="W15" s="355">
        <v>393.85031897150697</v>
      </c>
      <c r="X15" s="75">
        <f t="shared" si="2"/>
        <v>-4.3514443698855709</v>
      </c>
      <c r="AP15" s="21">
        <v>0.4</v>
      </c>
    </row>
    <row r="16" spans="1:42" ht="13.95" customHeight="1" x14ac:dyDescent="0.15">
      <c r="A16" s="5">
        <v>3</v>
      </c>
      <c r="B16" s="6" t="s">
        <v>6</v>
      </c>
      <c r="C16" s="22">
        <v>433.8</v>
      </c>
      <c r="D16" s="22">
        <v>442.2</v>
      </c>
      <c r="E16" s="22">
        <v>438.5</v>
      </c>
      <c r="F16" s="22">
        <v>439.5</v>
      </c>
      <c r="G16" s="22">
        <v>468.6</v>
      </c>
      <c r="H16" s="22">
        <v>494</v>
      </c>
      <c r="I16" s="22">
        <v>516.6</v>
      </c>
      <c r="J16" s="355">
        <v>542.70000000000005</v>
      </c>
      <c r="K16" s="355">
        <v>545.9</v>
      </c>
      <c r="L16" s="355">
        <v>543.6</v>
      </c>
      <c r="M16" s="355">
        <v>548.1</v>
      </c>
      <c r="N16" s="355">
        <v>557.20000000000005</v>
      </c>
      <c r="O16" s="355">
        <v>579.79999999999995</v>
      </c>
      <c r="P16" s="355">
        <v>605</v>
      </c>
      <c r="Q16" s="355">
        <v>641.6</v>
      </c>
      <c r="R16" s="355">
        <v>677.3</v>
      </c>
      <c r="S16" s="355">
        <v>708</v>
      </c>
      <c r="T16" s="355">
        <v>747.5</v>
      </c>
      <c r="U16" s="355">
        <v>781.6</v>
      </c>
      <c r="V16" s="355">
        <v>821.01300805669973</v>
      </c>
      <c r="W16" s="355">
        <v>804.64578054723324</v>
      </c>
      <c r="X16" s="75">
        <f t="shared" si="2"/>
        <v>-1.9935405832615216</v>
      </c>
      <c r="AP16" s="21">
        <v>3.3</v>
      </c>
    </row>
    <row r="17" spans="1:42" ht="13.95" customHeight="1" x14ac:dyDescent="0.15">
      <c r="A17" s="7">
        <v>4</v>
      </c>
      <c r="B17" s="6" t="s">
        <v>7</v>
      </c>
      <c r="C17" s="22">
        <v>1114.0999999999999</v>
      </c>
      <c r="D17" s="22">
        <v>1114.3</v>
      </c>
      <c r="E17" s="22">
        <v>1147.4000000000001</v>
      </c>
      <c r="F17" s="22">
        <v>1174.2</v>
      </c>
      <c r="G17" s="22">
        <v>1227.9000000000001</v>
      </c>
      <c r="H17" s="22">
        <v>1304.4000000000001</v>
      </c>
      <c r="I17" s="22">
        <v>1382.1</v>
      </c>
      <c r="J17" s="355">
        <v>1396.3</v>
      </c>
      <c r="K17" s="355">
        <v>1397</v>
      </c>
      <c r="L17" s="355">
        <v>1408.9</v>
      </c>
      <c r="M17" s="355">
        <v>1470.2</v>
      </c>
      <c r="N17" s="355">
        <v>1531.9</v>
      </c>
      <c r="O17" s="355">
        <v>1596.3</v>
      </c>
      <c r="P17" s="355">
        <v>1651.6</v>
      </c>
      <c r="Q17" s="355">
        <v>1678.5</v>
      </c>
      <c r="R17" s="355">
        <v>1676.7</v>
      </c>
      <c r="S17" s="355">
        <v>1648.4</v>
      </c>
      <c r="T17" s="355">
        <v>1614.4</v>
      </c>
      <c r="U17" s="355">
        <v>1622.7</v>
      </c>
      <c r="V17" s="355">
        <v>1650.2126468882416</v>
      </c>
      <c r="W17" s="355">
        <v>1573.411891446857</v>
      </c>
      <c r="X17" s="75">
        <f t="shared" si="2"/>
        <v>-4.653991446872352</v>
      </c>
      <c r="AP17" s="21">
        <v>2.2000000000000002</v>
      </c>
    </row>
    <row r="18" spans="1:42" ht="13.95" customHeight="1" x14ac:dyDescent="0.15">
      <c r="A18" s="5">
        <v>5</v>
      </c>
      <c r="B18" s="6" t="s">
        <v>8</v>
      </c>
      <c r="C18" s="22">
        <v>57.6</v>
      </c>
      <c r="D18" s="22">
        <v>54.4</v>
      </c>
      <c r="E18" s="22">
        <v>53.3</v>
      </c>
      <c r="F18" s="22">
        <v>57.9</v>
      </c>
      <c r="G18" s="22">
        <v>59.5</v>
      </c>
      <c r="H18" s="22">
        <v>60.8</v>
      </c>
      <c r="I18" s="22">
        <v>62.3</v>
      </c>
      <c r="J18" s="355">
        <v>61.5</v>
      </c>
      <c r="K18" s="355">
        <v>59</v>
      </c>
      <c r="L18" s="355">
        <v>56.6</v>
      </c>
      <c r="M18" s="355">
        <v>56.4</v>
      </c>
      <c r="N18" s="355">
        <v>56.5</v>
      </c>
      <c r="O18" s="355">
        <v>57.4</v>
      </c>
      <c r="P18" s="355">
        <v>59.2</v>
      </c>
      <c r="Q18" s="355">
        <v>56.7</v>
      </c>
      <c r="R18" s="355">
        <v>54.3</v>
      </c>
      <c r="S18" s="355">
        <v>53.6</v>
      </c>
      <c r="T18" s="355">
        <v>50.5</v>
      </c>
      <c r="U18" s="355">
        <v>45.7</v>
      </c>
      <c r="V18" s="355">
        <v>46.913211104209815</v>
      </c>
      <c r="W18" s="355">
        <v>45.580928961074569</v>
      </c>
      <c r="X18" s="75">
        <f t="shared" si="2"/>
        <v>-2.8398869141057159</v>
      </c>
      <c r="AP18" s="21">
        <v>-0.7</v>
      </c>
    </row>
    <row r="19" spans="1:42" ht="13.95" customHeight="1" x14ac:dyDescent="0.15">
      <c r="A19" s="7">
        <v>6</v>
      </c>
      <c r="B19" s="6" t="s">
        <v>9</v>
      </c>
      <c r="C19" s="22">
        <v>130.1</v>
      </c>
      <c r="D19" s="22">
        <v>137.30000000000001</v>
      </c>
      <c r="E19" s="22">
        <v>147.30000000000001</v>
      </c>
      <c r="F19" s="22">
        <v>146</v>
      </c>
      <c r="G19" s="22">
        <v>148.19999999999999</v>
      </c>
      <c r="H19" s="22">
        <v>154.4</v>
      </c>
      <c r="I19" s="22">
        <v>156.5</v>
      </c>
      <c r="J19" s="355">
        <v>166.7</v>
      </c>
      <c r="K19" s="355">
        <v>169.6</v>
      </c>
      <c r="L19" s="355">
        <v>181.4</v>
      </c>
      <c r="M19" s="355">
        <v>191.6</v>
      </c>
      <c r="N19" s="355">
        <v>201.5</v>
      </c>
      <c r="O19" s="355">
        <v>213.6</v>
      </c>
      <c r="P19" s="355">
        <v>216.6</v>
      </c>
      <c r="Q19" s="355">
        <v>224.2</v>
      </c>
      <c r="R19" s="355">
        <v>212.1</v>
      </c>
      <c r="S19" s="355">
        <v>221.5</v>
      </c>
      <c r="T19" s="355">
        <v>226.9</v>
      </c>
      <c r="U19" s="355">
        <v>225.9</v>
      </c>
      <c r="V19" s="355">
        <v>223.93480069079968</v>
      </c>
      <c r="W19" s="355">
        <v>220.07175759718055</v>
      </c>
      <c r="X19" s="75">
        <f t="shared" si="2"/>
        <v>-1.7250749243540198</v>
      </c>
      <c r="AP19" s="21">
        <v>3.3</v>
      </c>
    </row>
    <row r="20" spans="1:42" ht="13.95" customHeight="1" x14ac:dyDescent="0.15">
      <c r="A20" s="5">
        <v>7</v>
      </c>
      <c r="B20" s="6" t="s">
        <v>10</v>
      </c>
      <c r="C20" s="22">
        <v>25.2</v>
      </c>
      <c r="D20" s="22">
        <v>25.5</v>
      </c>
      <c r="E20" s="22">
        <v>25.5</v>
      </c>
      <c r="F20" s="22">
        <v>27.5</v>
      </c>
      <c r="G20" s="22">
        <v>29.1</v>
      </c>
      <c r="H20" s="22">
        <v>30.4</v>
      </c>
      <c r="I20" s="22">
        <v>30.3</v>
      </c>
      <c r="J20" s="355">
        <v>31.9</v>
      </c>
      <c r="K20" s="355">
        <v>31.3</v>
      </c>
      <c r="L20" s="355">
        <v>32.9</v>
      </c>
      <c r="M20" s="355">
        <v>32.1</v>
      </c>
      <c r="N20" s="355">
        <v>33.4</v>
      </c>
      <c r="O20" s="355">
        <v>34.299999999999997</v>
      </c>
      <c r="P20" s="355">
        <v>32.9</v>
      </c>
      <c r="Q20" s="355">
        <v>32.9</v>
      </c>
      <c r="R20" s="355">
        <v>31.4</v>
      </c>
      <c r="S20" s="355">
        <v>31.3</v>
      </c>
      <c r="T20" s="355">
        <v>31.6</v>
      </c>
      <c r="U20" s="355">
        <v>31.5</v>
      </c>
      <c r="V20" s="355">
        <v>30.317808615244662</v>
      </c>
      <c r="W20" s="355">
        <v>30.087405838928873</v>
      </c>
      <c r="X20" s="75">
        <f t="shared" si="2"/>
        <v>-0.75995854199019108</v>
      </c>
      <c r="AP20" s="21">
        <v>1.3</v>
      </c>
    </row>
    <row r="21" spans="1:42" ht="13.95" customHeight="1" x14ac:dyDescent="0.15">
      <c r="A21" s="5">
        <v>9</v>
      </c>
      <c r="B21" s="6" t="s">
        <v>272</v>
      </c>
      <c r="C21" s="22">
        <v>750.6</v>
      </c>
      <c r="D21" s="22">
        <v>822.4</v>
      </c>
      <c r="E21" s="22">
        <v>873.8</v>
      </c>
      <c r="F21" s="22">
        <v>918.1</v>
      </c>
      <c r="G21" s="22">
        <v>968.1</v>
      </c>
      <c r="H21" s="22">
        <v>1027.8</v>
      </c>
      <c r="I21" s="22">
        <v>1119.3</v>
      </c>
      <c r="J21" s="355">
        <v>1209.8</v>
      </c>
      <c r="K21" s="355">
        <v>1301</v>
      </c>
      <c r="L21" s="355">
        <v>1372.9</v>
      </c>
      <c r="M21" s="355">
        <v>1394.7</v>
      </c>
      <c r="N21" s="355">
        <v>1458.8</v>
      </c>
      <c r="O21" s="355">
        <v>1488</v>
      </c>
      <c r="P21" s="355">
        <v>1502.3</v>
      </c>
      <c r="Q21" s="355">
        <v>1529.2</v>
      </c>
      <c r="R21" s="355">
        <v>1581.5</v>
      </c>
      <c r="S21" s="355">
        <v>1624</v>
      </c>
      <c r="T21" s="355">
        <v>1673.4</v>
      </c>
      <c r="U21" s="355">
        <v>1717.8</v>
      </c>
      <c r="V21" s="355">
        <v>1762.8550231952361</v>
      </c>
      <c r="W21" s="355">
        <v>1774.9173776098989</v>
      </c>
      <c r="X21" s="75">
        <f t="shared" si="2"/>
        <v>0.68425107317102718</v>
      </c>
      <c r="AP21" s="21">
        <v>4.8</v>
      </c>
    </row>
    <row r="22" spans="1:42" ht="13.95" customHeight="1" x14ac:dyDescent="0.15">
      <c r="A22" s="7">
        <v>10</v>
      </c>
      <c r="B22" s="6" t="s">
        <v>11</v>
      </c>
      <c r="C22" s="22">
        <v>57</v>
      </c>
      <c r="D22" s="22">
        <v>62.3</v>
      </c>
      <c r="E22" s="22">
        <v>58</v>
      </c>
      <c r="F22" s="22">
        <v>56.9</v>
      </c>
      <c r="G22" s="22">
        <v>59.6</v>
      </c>
      <c r="H22" s="22">
        <v>66</v>
      </c>
      <c r="I22" s="22">
        <v>64.3</v>
      </c>
      <c r="J22" s="355">
        <v>71.400000000000006</v>
      </c>
      <c r="K22" s="355">
        <v>73.7</v>
      </c>
      <c r="L22" s="355">
        <v>80.400000000000006</v>
      </c>
      <c r="M22" s="355">
        <v>79.8</v>
      </c>
      <c r="N22" s="355">
        <v>85.5</v>
      </c>
      <c r="O22" s="355">
        <v>88</v>
      </c>
      <c r="P22" s="355">
        <v>81</v>
      </c>
      <c r="Q22" s="355">
        <v>82.2</v>
      </c>
      <c r="R22" s="355">
        <v>81.400000000000006</v>
      </c>
      <c r="S22" s="355">
        <v>82.7</v>
      </c>
      <c r="T22" s="355">
        <v>79.099999999999994</v>
      </c>
      <c r="U22" s="355">
        <v>83.9</v>
      </c>
      <c r="V22" s="355">
        <v>81.64722747953229</v>
      </c>
      <c r="W22" s="355">
        <v>79.788870197567505</v>
      </c>
      <c r="X22" s="75">
        <f t="shared" si="2"/>
        <v>-2.2760813065338281</v>
      </c>
      <c r="AP22" s="21">
        <v>1.9</v>
      </c>
    </row>
    <row r="23" spans="1:42" ht="13.95" customHeight="1" x14ac:dyDescent="0.15">
      <c r="A23" s="5">
        <v>11</v>
      </c>
      <c r="B23" s="6" t="s">
        <v>12</v>
      </c>
      <c r="C23" s="22">
        <v>4.5999999999999996</v>
      </c>
      <c r="D23" s="22">
        <v>4.7</v>
      </c>
      <c r="E23" s="22">
        <v>3.8</v>
      </c>
      <c r="F23" s="22">
        <v>3.9</v>
      </c>
      <c r="G23" s="22">
        <v>3.8</v>
      </c>
      <c r="H23" s="22">
        <v>3.7</v>
      </c>
      <c r="I23" s="22">
        <v>3.8</v>
      </c>
      <c r="J23" s="355">
        <v>4.5</v>
      </c>
      <c r="K23" s="355">
        <v>4.3</v>
      </c>
      <c r="L23" s="355">
        <v>4.3</v>
      </c>
      <c r="M23" s="355">
        <v>3.9</v>
      </c>
      <c r="N23" s="355">
        <v>4.2</v>
      </c>
      <c r="O23" s="355">
        <v>4.5999999999999996</v>
      </c>
      <c r="P23" s="355">
        <v>4.4000000000000004</v>
      </c>
      <c r="Q23" s="355">
        <v>4.5999999999999996</v>
      </c>
      <c r="R23" s="355">
        <v>4</v>
      </c>
      <c r="S23" s="355">
        <v>4.0999999999999996</v>
      </c>
      <c r="T23" s="355">
        <v>4.2</v>
      </c>
      <c r="U23" s="355">
        <v>4</v>
      </c>
      <c r="V23" s="355">
        <v>4.027538344062517</v>
      </c>
      <c r="W23" s="355">
        <v>4.0731775394568341</v>
      </c>
      <c r="X23" s="75">
        <f t="shared" si="2"/>
        <v>1.1331784205505846</v>
      </c>
      <c r="AP23" s="21">
        <v>-0.5</v>
      </c>
    </row>
    <row r="24" spans="1:42" ht="13.95" customHeight="1" thickBot="1" x14ac:dyDescent="0.2">
      <c r="A24" s="8">
        <v>12</v>
      </c>
      <c r="B24" s="9" t="s">
        <v>250</v>
      </c>
      <c r="C24" s="25">
        <v>53.5</v>
      </c>
      <c r="D24" s="25">
        <v>54.4</v>
      </c>
      <c r="E24" s="25">
        <v>48.9</v>
      </c>
      <c r="F24" s="25">
        <v>49</v>
      </c>
      <c r="G24" s="25">
        <v>48.6</v>
      </c>
      <c r="H24" s="25">
        <v>47.2</v>
      </c>
      <c r="I24" s="25">
        <v>44.9</v>
      </c>
      <c r="J24" s="356">
        <v>47.2</v>
      </c>
      <c r="K24" s="356">
        <v>43.6</v>
      </c>
      <c r="L24" s="356">
        <v>44.5</v>
      </c>
      <c r="M24" s="356">
        <v>44.2</v>
      </c>
      <c r="N24" s="356">
        <v>44.5</v>
      </c>
      <c r="O24" s="356">
        <v>47.7</v>
      </c>
      <c r="P24" s="356">
        <v>45</v>
      </c>
      <c r="Q24" s="356">
        <v>43.2</v>
      </c>
      <c r="R24" s="356">
        <v>38.799999999999997</v>
      </c>
      <c r="S24" s="356">
        <v>40.5</v>
      </c>
      <c r="T24" s="356">
        <v>35.200000000000003</v>
      </c>
      <c r="U24" s="356">
        <v>34.9</v>
      </c>
      <c r="V24" s="356">
        <v>33.542736225590374</v>
      </c>
      <c r="W24" s="356">
        <v>32.314587996525347</v>
      </c>
      <c r="X24" s="76">
        <f t="shared" si="2"/>
        <v>-3.6614431834217864</v>
      </c>
      <c r="AP24" s="21">
        <v>-2.4</v>
      </c>
    </row>
    <row r="25" spans="1:42" ht="9" customHeight="1" x14ac:dyDescent="0.15">
      <c r="A25" s="28" t="s">
        <v>544</v>
      </c>
      <c r="B25" s="83"/>
      <c r="C25" s="84"/>
      <c r="D25" s="84"/>
      <c r="E25" s="85"/>
      <c r="F25" s="86"/>
      <c r="G25" s="86"/>
      <c r="H25" s="86"/>
      <c r="I25" s="86"/>
      <c r="J25" s="86"/>
      <c r="K25" s="86"/>
      <c r="L25" s="86"/>
    </row>
    <row r="26" spans="1:42" ht="9" customHeight="1" x14ac:dyDescent="0.15">
      <c r="A26" s="28" t="s">
        <v>466</v>
      </c>
      <c r="B26" s="83"/>
      <c r="C26" s="84"/>
      <c r="D26" s="84"/>
      <c r="E26" s="85"/>
      <c r="F26" s="86"/>
      <c r="G26" s="86"/>
      <c r="H26" s="86"/>
      <c r="I26" s="86"/>
      <c r="J26" s="86"/>
      <c r="K26" s="86"/>
      <c r="L26" s="86"/>
      <c r="S26" s="77"/>
    </row>
    <row r="27" spans="1:42" ht="9" customHeight="1" x14ac:dyDescent="0.15">
      <c r="A27" s="28" t="s">
        <v>428</v>
      </c>
      <c r="B27" s="83"/>
      <c r="C27" s="84"/>
      <c r="D27" s="84"/>
      <c r="E27" s="85"/>
      <c r="F27" s="86"/>
      <c r="G27" s="86"/>
      <c r="H27" s="86"/>
      <c r="I27" s="86"/>
      <c r="J27" s="86"/>
      <c r="K27" s="86"/>
      <c r="L27" s="86"/>
      <c r="S27" s="77"/>
    </row>
    <row r="28" spans="1:42" ht="9" customHeight="1" x14ac:dyDescent="0.15">
      <c r="A28" s="40" t="s">
        <v>427</v>
      </c>
      <c r="B28" s="87"/>
      <c r="C28" s="87"/>
      <c r="D28" s="88"/>
      <c r="E28" s="88"/>
      <c r="F28" s="88"/>
      <c r="G28" s="88"/>
      <c r="H28" s="88"/>
      <c r="I28" s="88"/>
      <c r="J28" s="88"/>
      <c r="K28" s="88"/>
      <c r="L28" s="88"/>
      <c r="M28" s="14"/>
      <c r="N28" s="14"/>
      <c r="O28" s="14"/>
      <c r="P28" s="15"/>
      <c r="Q28" s="15"/>
      <c r="R28" s="15"/>
      <c r="S28" s="15"/>
      <c r="T28" s="15"/>
      <c r="U28" s="15"/>
      <c r="V28" s="15"/>
      <c r="W28" s="15"/>
    </row>
    <row r="29" spans="1:42" ht="13.05" customHeight="1" x14ac:dyDescent="0.15">
      <c r="B29" s="14"/>
      <c r="C29" s="14"/>
      <c r="D29" s="14"/>
      <c r="E29" s="14"/>
      <c r="F29" s="14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spans="1:42" ht="13.2" x14ac:dyDescent="0.3">
      <c r="A30" s="299" t="s">
        <v>469</v>
      </c>
      <c r="B30" s="9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</row>
    <row r="31" spans="1:42" ht="13.05" customHeight="1" x14ac:dyDescent="0.15">
      <c r="A31" s="93" t="s">
        <v>235</v>
      </c>
      <c r="B31" s="89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</row>
    <row r="32" spans="1:42" ht="4.05" customHeight="1" thickBot="1" x14ac:dyDescent="0.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78"/>
      <c r="V32" s="78"/>
      <c r="W32" s="78"/>
    </row>
    <row r="33" spans="1:23" ht="16.95" customHeight="1" x14ac:dyDescent="0.15">
      <c r="A33" s="1119" t="s">
        <v>193</v>
      </c>
      <c r="B33" s="1119"/>
      <c r="C33" s="773" t="s">
        <v>0</v>
      </c>
      <c r="D33" s="773" t="s">
        <v>1</v>
      </c>
      <c r="E33" s="773" t="s">
        <v>2</v>
      </c>
      <c r="F33" s="774">
        <v>2003</v>
      </c>
      <c r="G33" s="774">
        <v>2004</v>
      </c>
      <c r="H33" s="774">
        <v>2005</v>
      </c>
      <c r="I33" s="774">
        <v>2006</v>
      </c>
      <c r="J33" s="775">
        <v>2007</v>
      </c>
      <c r="K33" s="775">
        <v>2008</v>
      </c>
      <c r="L33" s="775">
        <v>2009</v>
      </c>
      <c r="M33" s="775">
        <v>2010</v>
      </c>
      <c r="N33" s="775">
        <v>2011</v>
      </c>
      <c r="O33" s="775">
        <v>2012</v>
      </c>
      <c r="P33" s="775">
        <v>2013</v>
      </c>
      <c r="Q33" s="775">
        <v>2014</v>
      </c>
      <c r="R33" s="775">
        <v>2015</v>
      </c>
      <c r="S33" s="775">
        <v>2016</v>
      </c>
      <c r="T33" s="776">
        <v>2017</v>
      </c>
      <c r="U33" s="776">
        <v>2018</v>
      </c>
      <c r="V33" s="777">
        <v>2019</v>
      </c>
      <c r="W33" s="778" t="s">
        <v>405</v>
      </c>
    </row>
    <row r="34" spans="1:23" ht="15" customHeight="1" x14ac:dyDescent="0.15">
      <c r="A34" s="779" t="s">
        <v>191</v>
      </c>
      <c r="B34" s="779"/>
      <c r="C34" s="789">
        <f>C7/$C$7*100</f>
        <v>100</v>
      </c>
      <c r="D34" s="789">
        <f>D7/$D$7*100</f>
        <v>100</v>
      </c>
      <c r="E34" s="789">
        <f>E7/$E$7*100</f>
        <v>100</v>
      </c>
      <c r="F34" s="789">
        <f>F7/$F$7*100</f>
        <v>100</v>
      </c>
      <c r="G34" s="789">
        <f>G7/$G$7*100</f>
        <v>100</v>
      </c>
      <c r="H34" s="789">
        <f>H7/$H$7*100</f>
        <v>100</v>
      </c>
      <c r="I34" s="789">
        <f>I7/$I$7*100</f>
        <v>100</v>
      </c>
      <c r="J34" s="790">
        <f>J7/$J$7*100</f>
        <v>100</v>
      </c>
      <c r="K34" s="790">
        <f>K7/$K$7*100</f>
        <v>100</v>
      </c>
      <c r="L34" s="790">
        <f>L7/$L$7*100</f>
        <v>100</v>
      </c>
      <c r="M34" s="790">
        <f>M7/$M$7*100</f>
        <v>100</v>
      </c>
      <c r="N34" s="790">
        <f>N7/$N$7*100</f>
        <v>100</v>
      </c>
      <c r="O34" s="790">
        <f>O7/$O$7*100</f>
        <v>100</v>
      </c>
      <c r="P34" s="790">
        <f>P7/$P$7*100</f>
        <v>100</v>
      </c>
      <c r="Q34" s="790">
        <f>Q7/$Q$7*100</f>
        <v>100</v>
      </c>
      <c r="R34" s="790">
        <f>R7/$R$7*100</f>
        <v>100</v>
      </c>
      <c r="S34" s="790">
        <f>S7/$S$7*100</f>
        <v>100</v>
      </c>
      <c r="T34" s="790">
        <f>T7/$T$7*100</f>
        <v>100</v>
      </c>
      <c r="U34" s="790">
        <f>U7/$U$7*100</f>
        <v>100</v>
      </c>
      <c r="V34" s="790">
        <f>V7/$V$7*100</f>
        <v>100</v>
      </c>
      <c r="W34" s="790">
        <f>W7/$W$7*100</f>
        <v>100</v>
      </c>
    </row>
    <row r="35" spans="1:23" ht="15" customHeight="1" x14ac:dyDescent="0.15">
      <c r="A35" s="779" t="s">
        <v>192</v>
      </c>
      <c r="B35" s="779"/>
      <c r="C35" s="789">
        <f>C8/$C$7*100</f>
        <v>66.252153162072304</v>
      </c>
      <c r="D35" s="789">
        <f>D8/$D$7*100</f>
        <v>65.546137326864297</v>
      </c>
      <c r="E35" s="789">
        <f>E8/$E$7*100</f>
        <v>66.023780343589408</v>
      </c>
      <c r="F35" s="789">
        <f>F8/$F$7*100</f>
        <v>65.60547832550489</v>
      </c>
      <c r="G35" s="789">
        <f>G8/$G$7*100</f>
        <v>64.891600335148723</v>
      </c>
      <c r="H35" s="789">
        <f>H8/$H$7*100</f>
        <v>64.788244872488647</v>
      </c>
      <c r="I35" s="789">
        <f>I8/$I$7*100</f>
        <v>64.738597940564375</v>
      </c>
      <c r="J35" s="790">
        <f>J8/$J$7*100</f>
        <v>63.719188712831354</v>
      </c>
      <c r="K35" s="790">
        <f>K8/$K$7*100</f>
        <v>64.110533590927105</v>
      </c>
      <c r="L35" s="790">
        <f>L8/$L$7*100</f>
        <v>63.009326571864257</v>
      </c>
      <c r="M35" s="790">
        <f>M8/$M$7*100</f>
        <v>62.921756780296434</v>
      </c>
      <c r="N35" s="790">
        <f>N8/$N$7*100</f>
        <v>62.370967510372843</v>
      </c>
      <c r="O35" s="790">
        <f>O8/$O$7*100</f>
        <v>62.533812262806343</v>
      </c>
      <c r="P35" s="790">
        <f>P8/$P$7*100</f>
        <v>61.970204334940703</v>
      </c>
      <c r="Q35" s="790">
        <f>Q8/$Q$7*100</f>
        <v>61.350502635333669</v>
      </c>
      <c r="R35" s="790">
        <f>R8/$R$7*100</f>
        <v>60.851257289772377</v>
      </c>
      <c r="S35" s="790">
        <f>S8/$S$7*100</f>
        <v>60.139971711109688</v>
      </c>
      <c r="T35" s="790">
        <f>T8/$T$7*100</f>
        <v>60.141959978986584</v>
      </c>
      <c r="U35" s="790">
        <f>U8/$U$7*100</f>
        <v>60.965568033313403</v>
      </c>
      <c r="V35" s="790">
        <f>V8/$V$7*100</f>
        <v>60.812355669496107</v>
      </c>
      <c r="W35" s="790">
        <f>W8/$W$7*100</f>
        <v>62.043991298319455</v>
      </c>
    </row>
    <row r="36" spans="1:23" ht="15" customHeight="1" x14ac:dyDescent="0.15">
      <c r="A36" s="791" t="s">
        <v>194</v>
      </c>
      <c r="B36" s="792"/>
      <c r="C36" s="789">
        <f>C9/$C$7*100</f>
        <v>33.747846837927696</v>
      </c>
      <c r="D36" s="789">
        <f>D9/$D$7*100</f>
        <v>34.453862673135703</v>
      </c>
      <c r="E36" s="789">
        <f>E9/$E$7*100</f>
        <v>33.976219656410592</v>
      </c>
      <c r="F36" s="789">
        <f>F9/$F$7*100</f>
        <v>34.394521674495103</v>
      </c>
      <c r="G36" s="789">
        <f>G9/$G$7*100</f>
        <v>35.108399664851284</v>
      </c>
      <c r="H36" s="789">
        <f>H9/$H$7*100</f>
        <v>35.211755127511346</v>
      </c>
      <c r="I36" s="789">
        <f>I9/$I$7*100</f>
        <v>35.261402059435618</v>
      </c>
      <c r="J36" s="790">
        <f>J9/$J$7*100</f>
        <v>36.280811287168646</v>
      </c>
      <c r="K36" s="790">
        <f>K9/$K$7*100</f>
        <v>35.889466409072909</v>
      </c>
      <c r="L36" s="790">
        <f>L9/$L$7*100</f>
        <v>36.99067342813575</v>
      </c>
      <c r="M36" s="790">
        <f>M9/$M$7*100</f>
        <v>37.078243219703566</v>
      </c>
      <c r="N36" s="790">
        <f>N9/$N$7*100</f>
        <v>37.62903248962715</v>
      </c>
      <c r="O36" s="790">
        <f>O9/$O$7*100</f>
        <v>37.465849191383342</v>
      </c>
      <c r="P36" s="790">
        <f>P9/$P$7*100</f>
        <v>38.029795665059289</v>
      </c>
      <c r="Q36" s="790">
        <f>Q9/$Q$7*100</f>
        <v>38.649497364666338</v>
      </c>
      <c r="R36" s="790">
        <f>R9/$R$7*100</f>
        <v>39.14874271022763</v>
      </c>
      <c r="S36" s="790">
        <f>S9/$S$7*100</f>
        <v>39.860028288890319</v>
      </c>
      <c r="T36" s="790">
        <f>T9/$T$7*100</f>
        <v>39.858040021013416</v>
      </c>
      <c r="U36" s="790">
        <f>U9/$U$7*100</f>
        <v>39.034431966686597</v>
      </c>
      <c r="V36" s="790">
        <f>V9/$V$7*100</f>
        <v>39.187644330503886</v>
      </c>
      <c r="W36" s="790">
        <f>W9/$W$7*100</f>
        <v>37.956008701680553</v>
      </c>
    </row>
    <row r="37" spans="1:23" ht="1.05" customHeight="1" x14ac:dyDescent="0.15">
      <c r="A37" s="6"/>
      <c r="B37" s="79"/>
      <c r="C37" s="4"/>
      <c r="D37" s="4"/>
      <c r="E37" s="4"/>
      <c r="F37" s="4"/>
      <c r="G37" s="4"/>
      <c r="H37" s="4"/>
      <c r="I37" s="4"/>
      <c r="J37" s="358"/>
      <c r="K37" s="358"/>
      <c r="L37" s="358"/>
      <c r="M37" s="358"/>
      <c r="N37" s="358"/>
      <c r="O37" s="358"/>
      <c r="P37" s="358"/>
      <c r="Q37" s="358"/>
      <c r="R37" s="358"/>
      <c r="S37" s="358"/>
      <c r="T37" s="358"/>
      <c r="U37" s="358"/>
      <c r="V37" s="358"/>
      <c r="W37" s="358"/>
    </row>
    <row r="38" spans="1:23" ht="13.95" customHeight="1" x14ac:dyDescent="0.15">
      <c r="A38" s="1"/>
      <c r="B38" s="2" t="s">
        <v>215</v>
      </c>
      <c r="C38" s="17">
        <f>C11/$C$7*100</f>
        <v>16.553452784947037</v>
      </c>
      <c r="D38" s="17">
        <f>D11/$D$7*100</f>
        <v>16.80794009703553</v>
      </c>
      <c r="E38" s="17">
        <f>E11/$E$7*100</f>
        <v>16.883291405964439</v>
      </c>
      <c r="F38" s="17">
        <f>F11/$F$7*100</f>
        <v>17.200951010316672</v>
      </c>
      <c r="G38" s="17">
        <f>G11/$G$7*100</f>
        <v>17.176895684960201</v>
      </c>
      <c r="H38" s="17">
        <f>H11/$H$7*100</f>
        <v>17.663892667183436</v>
      </c>
      <c r="I38" s="17">
        <f>I11/$I$7*100</f>
        <v>18.136756998334214</v>
      </c>
      <c r="J38" s="359">
        <f t="shared" ref="J38:J51" si="3">J11/$J$7*100</f>
        <v>18.987030980086111</v>
      </c>
      <c r="K38" s="359">
        <f t="shared" ref="K38:K51" si="4">K11/$K$7*100</f>
        <v>19.593158137241428</v>
      </c>
      <c r="L38" s="359">
        <f t="shared" ref="L38:L51" si="5">L11/$L$7*100</f>
        <v>20.704437903629366</v>
      </c>
      <c r="M38" s="359">
        <f t="shared" ref="M38:M51" si="6">M11/$M$7*100</f>
        <v>21.055083044904077</v>
      </c>
      <c r="N38" s="359">
        <f t="shared" ref="N38:N51" si="7">N11/$N$7*100</f>
        <v>21.868404806684566</v>
      </c>
      <c r="O38" s="359">
        <f t="shared" ref="O38:O51" si="8">O11/$O$7*100</f>
        <v>22.095530856757883</v>
      </c>
      <c r="P38" s="359">
        <f t="shared" ref="P38:P51" si="9">P11/$P$7*100</f>
        <v>22.684928597267344</v>
      </c>
      <c r="Q38" s="359">
        <f t="shared" ref="Q38:Q51" si="10">Q11/$Q$7*100</f>
        <v>23.298108683896775</v>
      </c>
      <c r="R38" s="359">
        <f t="shared" ref="R38:R51" si="11">R11/$R$7*100</f>
        <v>24.218975355866306</v>
      </c>
      <c r="S38" s="359">
        <f t="shared" ref="S38:S51" si="12">S11/$S$7*100</f>
        <v>25.111759526023018</v>
      </c>
      <c r="T38" s="359">
        <f t="shared" ref="T38:T51" si="13">T11/$T$7*100</f>
        <v>25.319977076269161</v>
      </c>
      <c r="U38" s="359">
        <f t="shared" ref="U38:U51" si="14">U11/$U$7*100</f>
        <v>25.305668150707689</v>
      </c>
      <c r="V38" s="359">
        <f t="shared" ref="V38:V51" si="15">V11/$V$7*100</f>
        <v>25.647906158247114</v>
      </c>
      <c r="W38" s="359">
        <f t="shared" ref="W38:W51" si="16">W11/$W$7*100</f>
        <v>24.88822251885151</v>
      </c>
    </row>
    <row r="39" spans="1:23" ht="13.95" customHeight="1" x14ac:dyDescent="0.15">
      <c r="A39" s="1"/>
      <c r="B39" s="6" t="s">
        <v>4</v>
      </c>
      <c r="C39" s="17">
        <f>C12/$C$7*100</f>
        <v>13.394527963924164</v>
      </c>
      <c r="D39" s="17">
        <f>D12/$D$7*100</f>
        <v>13.502028201661192</v>
      </c>
      <c r="E39" s="17">
        <f>E12/$E$7*100</f>
        <v>13.71347481132684</v>
      </c>
      <c r="F39" s="17">
        <f>F12/$F$7*100</f>
        <v>13.979429920977582</v>
      </c>
      <c r="G39" s="17">
        <f>G12/$G$7*100</f>
        <v>13.903435274403018</v>
      </c>
      <c r="H39" s="17">
        <f>H12/$H$7*100</f>
        <v>14.545215216532842</v>
      </c>
      <c r="I39" s="17">
        <f>I12/$I$7*100</f>
        <v>14.713994862696769</v>
      </c>
      <c r="J39" s="359">
        <f t="shared" si="3"/>
        <v>15.497934953218579</v>
      </c>
      <c r="K39" s="359">
        <f t="shared" si="4"/>
        <v>16.265591024096874</v>
      </c>
      <c r="L39" s="359">
        <f t="shared" si="5"/>
        <v>17.434030363566873</v>
      </c>
      <c r="M39" s="359">
        <f t="shared" si="6"/>
        <v>17.720033021047129</v>
      </c>
      <c r="N39" s="359">
        <f t="shared" si="7"/>
        <v>18.346661306763529</v>
      </c>
      <c r="O39" s="359">
        <f t="shared" si="8"/>
        <v>18.811636496592538</v>
      </c>
      <c r="P39" s="359">
        <f t="shared" si="9"/>
        <v>19.099027940488316</v>
      </c>
      <c r="Q39" s="359">
        <f t="shared" si="10"/>
        <v>19.689428044641055</v>
      </c>
      <c r="R39" s="359">
        <f t="shared" si="11"/>
        <v>20.478146359816893</v>
      </c>
      <c r="S39" s="359">
        <f t="shared" si="12"/>
        <v>21.311475409836063</v>
      </c>
      <c r="T39" s="359">
        <f t="shared" si="13"/>
        <v>21.490400687711926</v>
      </c>
      <c r="U39" s="359">
        <f t="shared" si="14"/>
        <v>21.4377478016258</v>
      </c>
      <c r="V39" s="359">
        <f t="shared" si="15"/>
        <v>21.615225640567349</v>
      </c>
      <c r="W39" s="359">
        <f t="shared" si="16"/>
        <v>20.838142036432835</v>
      </c>
    </row>
    <row r="40" spans="1:23" ht="13.95" customHeight="1" x14ac:dyDescent="0.15">
      <c r="A40" s="1"/>
      <c r="B40" s="6" t="s">
        <v>208</v>
      </c>
      <c r="C40" s="17"/>
      <c r="D40" s="17"/>
      <c r="E40" s="17"/>
      <c r="F40" s="17"/>
      <c r="G40" s="17"/>
      <c r="H40" s="17"/>
      <c r="I40" s="17"/>
      <c r="J40" s="359">
        <f t="shared" si="3"/>
        <v>14.35054059504915</v>
      </c>
      <c r="K40" s="359">
        <f t="shared" si="4"/>
        <v>15.067214188135058</v>
      </c>
      <c r="L40" s="359">
        <f t="shared" si="5"/>
        <v>16.240528623946478</v>
      </c>
      <c r="M40" s="359">
        <f t="shared" si="6"/>
        <v>16.520747972159317</v>
      </c>
      <c r="N40" s="359">
        <f t="shared" si="7"/>
        <v>16.449040242344189</v>
      </c>
      <c r="O40" s="359">
        <f t="shared" si="8"/>
        <v>17.59016321293516</v>
      </c>
      <c r="P40" s="359">
        <f t="shared" si="9"/>
        <v>17.90228960005841</v>
      </c>
      <c r="Q40" s="359">
        <f t="shared" si="10"/>
        <v>18.430722322481447</v>
      </c>
      <c r="R40" s="359">
        <f t="shared" si="11"/>
        <v>19.129930394431554</v>
      </c>
      <c r="S40" s="359">
        <f t="shared" si="12"/>
        <v>19.78442761020241</v>
      </c>
      <c r="T40" s="359">
        <f t="shared" si="13"/>
        <v>20.056175079994269</v>
      </c>
      <c r="U40" s="359">
        <f t="shared" si="14"/>
        <v>20.092974062506926</v>
      </c>
      <c r="V40" s="359">
        <f t="shared" si="15"/>
        <v>20.25534169852207</v>
      </c>
      <c r="W40" s="359">
        <f t="shared" si="16"/>
        <v>19.543093573264645</v>
      </c>
    </row>
    <row r="41" spans="1:23" ht="13.95" customHeight="1" x14ac:dyDescent="0.15">
      <c r="A41" s="5">
        <v>1</v>
      </c>
      <c r="B41" s="6" t="s">
        <v>274</v>
      </c>
      <c r="C41" s="17">
        <f t="shared" ref="C41:C51" si="17">C14/$C$7*100</f>
        <v>3.1589248210228735</v>
      </c>
      <c r="D41" s="17">
        <f t="shared" ref="D41:D51" si="18">D14/$D$7*100</f>
        <v>3.3059118953743369</v>
      </c>
      <c r="E41" s="17">
        <f t="shared" ref="E41:E51" si="19">E14/$E$7*100</f>
        <v>3.1698165946375978</v>
      </c>
      <c r="F41" s="17">
        <f t="shared" ref="F41:F51" si="20">F14/$F$7*100</f>
        <v>3.2215210893390904</v>
      </c>
      <c r="G41" s="17">
        <f t="shared" ref="G41:G51" si="21">G14/$G$7*100</f>
        <v>3.2734604105571852</v>
      </c>
      <c r="H41" s="17">
        <f t="shared" ref="H41:H51" si="22">H14/$H$7*100</f>
        <v>3.1186774506505981</v>
      </c>
      <c r="I41" s="17">
        <f t="shared" ref="I41:I51" si="23">I14/$I$7*100</f>
        <v>3.4227621356374458</v>
      </c>
      <c r="J41" s="359">
        <f t="shared" si="3"/>
        <v>3.4890960268675295</v>
      </c>
      <c r="K41" s="359">
        <f t="shared" si="4"/>
        <v>3.327567113144557</v>
      </c>
      <c r="L41" s="359">
        <f t="shared" si="5"/>
        <v>3.270407540062493</v>
      </c>
      <c r="M41" s="359">
        <f t="shared" si="6"/>
        <v>3.3350500238569487</v>
      </c>
      <c r="N41" s="359">
        <f t="shared" si="7"/>
        <v>3.5217434999210373</v>
      </c>
      <c r="O41" s="359">
        <f t="shared" si="8"/>
        <v>3.2838943601653456</v>
      </c>
      <c r="P41" s="359">
        <f t="shared" si="9"/>
        <v>3.5859006567790277</v>
      </c>
      <c r="Q41" s="359">
        <f t="shared" si="10"/>
        <v>3.6086806392557214</v>
      </c>
      <c r="R41" s="359">
        <f t="shared" si="11"/>
        <v>3.7408289960494132</v>
      </c>
      <c r="S41" s="359">
        <f t="shared" si="12"/>
        <v>3.8002841161869521</v>
      </c>
      <c r="T41" s="359">
        <f t="shared" si="13"/>
        <v>3.8295763885572374</v>
      </c>
      <c r="U41" s="359">
        <f t="shared" si="14"/>
        <v>3.8679203490818881</v>
      </c>
      <c r="V41" s="359">
        <f t="shared" si="15"/>
        <v>4.0326805176797675</v>
      </c>
      <c r="W41" s="359">
        <f t="shared" si="16"/>
        <v>4.0500804824186734</v>
      </c>
    </row>
    <row r="42" spans="1:23" ht="13.95" customHeight="1" x14ac:dyDescent="0.15">
      <c r="A42" s="5"/>
      <c r="B42" s="6" t="s">
        <v>5</v>
      </c>
      <c r="C42" s="17">
        <f t="shared" si="17"/>
        <v>2.1671826625386998</v>
      </c>
      <c r="D42" s="17">
        <f t="shared" si="18"/>
        <v>2.2065925075844515</v>
      </c>
      <c r="E42" s="17">
        <f t="shared" si="19"/>
        <v>2.0598163796254489</v>
      </c>
      <c r="F42" s="17">
        <f t="shared" si="20"/>
        <v>2.0517362264290195</v>
      </c>
      <c r="G42" s="17">
        <f t="shared" si="21"/>
        <v>2.15123586091328</v>
      </c>
      <c r="H42" s="17">
        <f t="shared" si="22"/>
        <v>2.0017648291967101</v>
      </c>
      <c r="I42" s="17">
        <f t="shared" si="23"/>
        <v>1.8657710243457613</v>
      </c>
      <c r="J42" s="359">
        <f t="shared" si="3"/>
        <v>1.8085600792697363</v>
      </c>
      <c r="K42" s="359">
        <f t="shared" si="4"/>
        <v>1.6429685794889619</v>
      </c>
      <c r="L42" s="359">
        <f t="shared" si="5"/>
        <v>1.6068339696837162</v>
      </c>
      <c r="M42" s="359">
        <f t="shared" si="6"/>
        <v>1.5541098328498828</v>
      </c>
      <c r="N42" s="359">
        <f t="shared" si="7"/>
        <v>1.4988586277690839</v>
      </c>
      <c r="O42" s="359">
        <f t="shared" si="8"/>
        <v>1.4567626218341736</v>
      </c>
      <c r="P42" s="359">
        <f t="shared" si="9"/>
        <v>1.4121246917718431</v>
      </c>
      <c r="Q42" s="359">
        <f t="shared" si="10"/>
        <v>1.3668553856577912</v>
      </c>
      <c r="R42" s="359">
        <f t="shared" si="11"/>
        <v>1.2673230074622186</v>
      </c>
      <c r="S42" s="359">
        <f t="shared" si="12"/>
        <v>1.2699318550700625</v>
      </c>
      <c r="T42" s="359">
        <f t="shared" si="13"/>
        <v>1.2172262285686994</v>
      </c>
      <c r="U42" s="359">
        <f t="shared" si="14"/>
        <v>1.1362881254568409</v>
      </c>
      <c r="V42" s="359">
        <f t="shared" si="15"/>
        <v>1.1004693775327128</v>
      </c>
      <c r="W42" s="359">
        <f t="shared" si="16"/>
        <v>1.0379147888689992</v>
      </c>
    </row>
    <row r="43" spans="1:23" ht="13.95" customHeight="1" x14ac:dyDescent="0.15">
      <c r="A43" s="5"/>
      <c r="B43" s="6" t="s">
        <v>6</v>
      </c>
      <c r="C43" s="17">
        <f t="shared" si="17"/>
        <v>2.4825028756516718</v>
      </c>
      <c r="D43" s="17">
        <f t="shared" si="18"/>
        <v>2.512243066050063</v>
      </c>
      <c r="E43" s="17">
        <f t="shared" si="19"/>
        <v>2.3570706744931091</v>
      </c>
      <c r="F43" s="17">
        <f t="shared" si="20"/>
        <v>2.3169015198241367</v>
      </c>
      <c r="G43" s="17">
        <f t="shared" si="21"/>
        <v>2.4539170506912447</v>
      </c>
      <c r="H43" s="17">
        <f t="shared" si="22"/>
        <v>2.4083580750686182</v>
      </c>
      <c r="I43" s="17">
        <f t="shared" si="23"/>
        <v>2.3321009222768456</v>
      </c>
      <c r="J43" s="359">
        <f t="shared" si="3"/>
        <v>2.3794074061083297</v>
      </c>
      <c r="K43" s="359">
        <f t="shared" si="4"/>
        <v>2.2063875708315481</v>
      </c>
      <c r="L43" s="359">
        <f t="shared" si="5"/>
        <v>2.1419199262385193</v>
      </c>
      <c r="M43" s="359">
        <f t="shared" si="6"/>
        <v>2.0755545793981987</v>
      </c>
      <c r="N43" s="359">
        <f t="shared" si="7"/>
        <v>1.9999138586995535</v>
      </c>
      <c r="O43" s="359">
        <f t="shared" si="8"/>
        <v>1.9628886082720283</v>
      </c>
      <c r="P43" s="359">
        <f t="shared" si="9"/>
        <v>2.007838868441751</v>
      </c>
      <c r="Q43" s="359">
        <f t="shared" si="10"/>
        <v>2.090024822302285</v>
      </c>
      <c r="R43" s="359">
        <f t="shared" si="11"/>
        <v>2.1235969147802094</v>
      </c>
      <c r="S43" s="359">
        <f t="shared" si="12"/>
        <v>2.1722922285325059</v>
      </c>
      <c r="T43" s="359">
        <f t="shared" si="13"/>
        <v>2.2311834376044701</v>
      </c>
      <c r="U43" s="359">
        <f t="shared" si="14"/>
        <v>2.1640419075464594</v>
      </c>
      <c r="V43" s="359">
        <f t="shared" si="15"/>
        <v>2.1941949685004678</v>
      </c>
      <c r="W43" s="359">
        <f t="shared" si="16"/>
        <v>2.1204851569294574</v>
      </c>
    </row>
    <row r="44" spans="1:23" ht="13.95" customHeight="1" x14ac:dyDescent="0.15">
      <c r="A44" s="5"/>
      <c r="B44" s="6" t="s">
        <v>7</v>
      </c>
      <c r="C44" s="17">
        <f t="shared" si="17"/>
        <v>6.375648809966636</v>
      </c>
      <c r="D44" s="17">
        <f t="shared" si="18"/>
        <v>6.3306025520117259</v>
      </c>
      <c r="E44" s="17">
        <f t="shared" si="19"/>
        <v>6.1676234707260971</v>
      </c>
      <c r="F44" s="17">
        <f t="shared" si="20"/>
        <v>6.1900017396530185</v>
      </c>
      <c r="G44" s="17">
        <f t="shared" si="21"/>
        <v>6.4301424382069552</v>
      </c>
      <c r="H44" s="17">
        <f t="shared" si="22"/>
        <v>6.3592353706872595</v>
      </c>
      <c r="I44" s="17">
        <f t="shared" si="23"/>
        <v>6.2392502607023381</v>
      </c>
      <c r="J44" s="359">
        <f t="shared" si="3"/>
        <v>6.1219210634771706</v>
      </c>
      <c r="K44" s="359">
        <f t="shared" si="4"/>
        <v>5.6463151427947844</v>
      </c>
      <c r="L44" s="359">
        <f t="shared" si="5"/>
        <v>5.5514182930048745</v>
      </c>
      <c r="M44" s="359">
        <f t="shared" si="6"/>
        <v>5.5673788407794786</v>
      </c>
      <c r="N44" s="359">
        <f t="shared" si="7"/>
        <v>5.4983274230829968</v>
      </c>
      <c r="O44" s="359">
        <f t="shared" si="8"/>
        <v>5.4042067702391154</v>
      </c>
      <c r="P44" s="359">
        <f t="shared" si="9"/>
        <v>5.4812341737494146</v>
      </c>
      <c r="Q44" s="359">
        <f t="shared" si="10"/>
        <v>5.4677472946296524</v>
      </c>
      <c r="R44" s="359">
        <f t="shared" si="11"/>
        <v>5.257101649213018</v>
      </c>
      <c r="S44" s="359">
        <f t="shared" si="12"/>
        <v>5.0576363128714457</v>
      </c>
      <c r="T44" s="359">
        <f t="shared" si="13"/>
        <v>4.8187592530684373</v>
      </c>
      <c r="U44" s="359">
        <f t="shared" si="14"/>
        <v>4.4928234434181675</v>
      </c>
      <c r="V44" s="359">
        <f t="shared" si="15"/>
        <v>4.4102690837122012</v>
      </c>
      <c r="W44" s="359">
        <f t="shared" si="16"/>
        <v>4.1464165253937031</v>
      </c>
    </row>
    <row r="45" spans="1:23" ht="13.95" customHeight="1" x14ac:dyDescent="0.15">
      <c r="A45" s="5"/>
      <c r="B45" s="6" t="s">
        <v>8</v>
      </c>
      <c r="C45" s="17">
        <f t="shared" si="17"/>
        <v>0.32962693784586505</v>
      </c>
      <c r="D45" s="17">
        <f t="shared" si="18"/>
        <v>0.30905930075333204</v>
      </c>
      <c r="E45" s="17">
        <f t="shared" si="19"/>
        <v>0.28650368745834143</v>
      </c>
      <c r="F45" s="17">
        <f t="shared" si="20"/>
        <v>0.30523002957410134</v>
      </c>
      <c r="G45" s="17">
        <f t="shared" si="21"/>
        <v>0.31158357771260997</v>
      </c>
      <c r="H45" s="17">
        <f t="shared" si="22"/>
        <v>0.29641330154690693</v>
      </c>
      <c r="I45" s="17">
        <f t="shared" si="23"/>
        <v>0.2812425231472076</v>
      </c>
      <c r="J45" s="359">
        <f t="shared" si="3"/>
        <v>0.26963986636385157</v>
      </c>
      <c r="K45" s="359">
        <f t="shared" si="4"/>
        <v>0.23846284425547049</v>
      </c>
      <c r="L45" s="359">
        <f t="shared" si="5"/>
        <v>0.2230181527319724</v>
      </c>
      <c r="M45" s="359">
        <f t="shared" si="6"/>
        <v>0.21357649749691371</v>
      </c>
      <c r="N45" s="359">
        <f t="shared" si="7"/>
        <v>0.20279097813446656</v>
      </c>
      <c r="O45" s="359">
        <f t="shared" si="8"/>
        <v>0.19432529512731017</v>
      </c>
      <c r="P45" s="359">
        <f t="shared" si="9"/>
        <v>0.19646952233347381</v>
      </c>
      <c r="Q45" s="359">
        <f t="shared" si="10"/>
        <v>0.18470138314298559</v>
      </c>
      <c r="R45" s="359">
        <f t="shared" si="11"/>
        <v>0.17025145795447419</v>
      </c>
      <c r="S45" s="359">
        <f t="shared" si="12"/>
        <v>0.164456021821105</v>
      </c>
      <c r="T45" s="359">
        <f t="shared" si="13"/>
        <v>0.1507354696976933</v>
      </c>
      <c r="U45" s="359">
        <f t="shared" si="14"/>
        <v>0.12653110948678761</v>
      </c>
      <c r="V45" s="359">
        <f t="shared" si="15"/>
        <v>0.1253777111335958</v>
      </c>
      <c r="W45" s="359">
        <f t="shared" si="16"/>
        <v>0.12011954283197912</v>
      </c>
    </row>
    <row r="46" spans="1:23" ht="13.95" customHeight="1" x14ac:dyDescent="0.15">
      <c r="A46" s="5"/>
      <c r="B46" s="6" t="s">
        <v>9</v>
      </c>
      <c r="C46" s="17">
        <f t="shared" si="17"/>
        <v>0.74452195509977515</v>
      </c>
      <c r="D46" s="17">
        <f t="shared" si="18"/>
        <v>0.78003386017339149</v>
      </c>
      <c r="E46" s="17">
        <f t="shared" si="19"/>
        <v>0.79178223569631689</v>
      </c>
      <c r="F46" s="17">
        <f t="shared" si="20"/>
        <v>0.76966466870153361</v>
      </c>
      <c r="G46" s="17">
        <f t="shared" si="21"/>
        <v>0.77607875994972764</v>
      </c>
      <c r="H46" s="17">
        <f t="shared" si="22"/>
        <v>0.75273377892832938</v>
      </c>
      <c r="I46" s="17">
        <f t="shared" si="23"/>
        <v>0.70649205252869973</v>
      </c>
      <c r="J46" s="359">
        <f t="shared" si="3"/>
        <v>0.73087749142852121</v>
      </c>
      <c r="K46" s="359">
        <f t="shared" si="4"/>
        <v>0.6854796336564033</v>
      </c>
      <c r="L46" s="359">
        <f t="shared" si="5"/>
        <v>0.71476135875582669</v>
      </c>
      <c r="M46" s="359">
        <f t="shared" si="6"/>
        <v>0.72555420071646581</v>
      </c>
      <c r="N46" s="359">
        <f t="shared" si="7"/>
        <v>0.72322800166539847</v>
      </c>
      <c r="O46" s="359">
        <f t="shared" si="8"/>
        <v>0.72313385085702864</v>
      </c>
      <c r="P46" s="359">
        <f t="shared" si="9"/>
        <v>0.71883950232145988</v>
      </c>
      <c r="Q46" s="359">
        <f t="shared" si="10"/>
        <v>0.73033598061124105</v>
      </c>
      <c r="R46" s="359">
        <f t="shared" si="11"/>
        <v>0.66501536339123346</v>
      </c>
      <c r="S46" s="359">
        <f t="shared" si="12"/>
        <v>0.67960837375699168</v>
      </c>
      <c r="T46" s="359">
        <f t="shared" si="13"/>
        <v>0.67726491236448738</v>
      </c>
      <c r="U46" s="359">
        <f t="shared" si="14"/>
        <v>0.62545684098611209</v>
      </c>
      <c r="V46" s="359">
        <f t="shared" si="15"/>
        <v>0.59847603890092604</v>
      </c>
      <c r="W46" s="359">
        <f t="shared" si="16"/>
        <v>0.57995568575134748</v>
      </c>
    </row>
    <row r="47" spans="1:23" ht="13.95" customHeight="1" x14ac:dyDescent="0.15">
      <c r="A47" s="5"/>
      <c r="B47" s="6" t="s">
        <v>10</v>
      </c>
      <c r="C47" s="17">
        <f t="shared" si="17"/>
        <v>0.14421178530756598</v>
      </c>
      <c r="D47" s="17">
        <f t="shared" si="18"/>
        <v>0.1448715472281244</v>
      </c>
      <c r="E47" s="17">
        <f t="shared" si="19"/>
        <v>0.1370702444688125</v>
      </c>
      <c r="F47" s="17">
        <f t="shared" si="20"/>
        <v>0.14497108485816557</v>
      </c>
      <c r="G47" s="17">
        <f t="shared" si="21"/>
        <v>0.15238793464599917</v>
      </c>
      <c r="H47" s="17">
        <f t="shared" si="22"/>
        <v>0.14820665077345346</v>
      </c>
      <c r="I47" s="17">
        <f t="shared" si="23"/>
        <v>0.13678408429149908</v>
      </c>
      <c r="J47" s="359">
        <f t="shared" si="3"/>
        <v>0.13986197946352627</v>
      </c>
      <c r="K47" s="359">
        <f t="shared" si="4"/>
        <v>0.12650655974908859</v>
      </c>
      <c r="L47" s="359">
        <f t="shared" si="5"/>
        <v>0.12963422658801926</v>
      </c>
      <c r="M47" s="359">
        <f t="shared" si="6"/>
        <v>0.12155683634132855</v>
      </c>
      <c r="N47" s="359">
        <f t="shared" si="7"/>
        <v>0.1198799764547112</v>
      </c>
      <c r="O47" s="359">
        <f t="shared" si="8"/>
        <v>0.11612121294192923</v>
      </c>
      <c r="P47" s="359">
        <f t="shared" si="9"/>
        <v>0.10918660954005555</v>
      </c>
      <c r="Q47" s="359">
        <f t="shared" si="10"/>
        <v>0.10717240750272002</v>
      </c>
      <c r="R47" s="359">
        <f t="shared" si="11"/>
        <v>9.8451119332789855E-2</v>
      </c>
      <c r="S47" s="359">
        <f t="shared" si="12"/>
        <v>9.6034953041055721E-2</v>
      </c>
      <c r="T47" s="359">
        <f t="shared" si="13"/>
        <v>9.4321600840536798E-2</v>
      </c>
      <c r="U47" s="359">
        <f t="shared" si="14"/>
        <v>8.721509734866105E-2</v>
      </c>
      <c r="V47" s="359">
        <f t="shared" si="15"/>
        <v>8.1025735849164324E-2</v>
      </c>
      <c r="W47" s="359">
        <f t="shared" si="16"/>
        <v>7.928942030687286E-2</v>
      </c>
    </row>
    <row r="48" spans="1:23" ht="13.95" customHeight="1" x14ac:dyDescent="0.15">
      <c r="A48" s="5"/>
      <c r="B48" s="6" t="s">
        <v>272</v>
      </c>
      <c r="C48" s="17">
        <f t="shared" si="17"/>
        <v>4.2954510338039293</v>
      </c>
      <c r="D48" s="17">
        <f t="shared" si="18"/>
        <v>4.6722494290356664</v>
      </c>
      <c r="E48" s="17">
        <f t="shared" si="19"/>
        <v>4.6969403771313081</v>
      </c>
      <c r="F48" s="17">
        <f t="shared" si="20"/>
        <v>4.8399255639375198</v>
      </c>
      <c r="G48" s="17">
        <f t="shared" si="21"/>
        <v>5.0696480938416419</v>
      </c>
      <c r="H48" s="17">
        <f t="shared" si="22"/>
        <v>5.0107498573998503</v>
      </c>
      <c r="I48" s="17">
        <f t="shared" si="23"/>
        <v>5.0528853315998319</v>
      </c>
      <c r="J48" s="359">
        <f t="shared" si="3"/>
        <v>5.304232688243701</v>
      </c>
      <c r="K48" s="359">
        <f t="shared" si="4"/>
        <v>5.2583078029892736</v>
      </c>
      <c r="L48" s="359">
        <f t="shared" si="5"/>
        <v>5.4095692912672249</v>
      </c>
      <c r="M48" s="359">
        <f t="shared" si="6"/>
        <v>5.2814741322508079</v>
      </c>
      <c r="N48" s="359">
        <f t="shared" si="7"/>
        <v>5.2359553788063691</v>
      </c>
      <c r="O48" s="359">
        <f t="shared" si="8"/>
        <v>5.0375616576557061</v>
      </c>
      <c r="P48" s="359">
        <f t="shared" si="9"/>
        <v>4.9857460034050289</v>
      </c>
      <c r="Q48" s="359">
        <f t="shared" si="10"/>
        <v>4.981399560886306</v>
      </c>
      <c r="R48" s="359">
        <f t="shared" si="11"/>
        <v>4.9586129052486365</v>
      </c>
      <c r="S48" s="359">
        <f t="shared" si="12"/>
        <v>4.9827720044304948</v>
      </c>
      <c r="T48" s="359">
        <f t="shared" si="13"/>
        <v>4.9948660394479205</v>
      </c>
      <c r="U48" s="359">
        <f t="shared" si="14"/>
        <v>4.756129975413649</v>
      </c>
      <c r="V48" s="359">
        <f t="shared" si="15"/>
        <v>4.7113110074178417</v>
      </c>
      <c r="W48" s="359">
        <f t="shared" si="16"/>
        <v>4.6774444668538422</v>
      </c>
    </row>
    <row r="49" spans="1:35" ht="13.95" customHeight="1" x14ac:dyDescent="0.15">
      <c r="A49" s="5"/>
      <c r="B49" s="6" t="s">
        <v>11</v>
      </c>
      <c r="C49" s="17">
        <f t="shared" si="17"/>
        <v>0.32619332390997063</v>
      </c>
      <c r="D49" s="17">
        <f t="shared" si="18"/>
        <v>0.35394107420831961</v>
      </c>
      <c r="E49" s="17">
        <f t="shared" si="19"/>
        <v>0.31176761487024018</v>
      </c>
      <c r="F49" s="17">
        <f t="shared" si="20"/>
        <v>0.2999583537610771</v>
      </c>
      <c r="G49" s="17">
        <f t="shared" si="21"/>
        <v>0.31210724759111858</v>
      </c>
      <c r="H49" s="17">
        <f t="shared" si="22"/>
        <v>0.32176443917920816</v>
      </c>
      <c r="I49" s="17">
        <f t="shared" si="23"/>
        <v>0.29027117557568943</v>
      </c>
      <c r="J49" s="359">
        <f t="shared" si="3"/>
        <v>0.31304530826632532</v>
      </c>
      <c r="K49" s="359">
        <f t="shared" si="4"/>
        <v>0.29787646816318941</v>
      </c>
      <c r="L49" s="359">
        <f t="shared" si="5"/>
        <v>0.3167961038807523</v>
      </c>
      <c r="M49" s="359">
        <f t="shared" si="6"/>
        <v>0.30218802305414388</v>
      </c>
      <c r="N49" s="359">
        <f t="shared" si="7"/>
        <v>0.30687838284065294</v>
      </c>
      <c r="O49" s="359">
        <f t="shared" si="8"/>
        <v>0.29792031308716538</v>
      </c>
      <c r="P49" s="359">
        <f t="shared" si="9"/>
        <v>0.26881809643600302</v>
      </c>
      <c r="Q49" s="359">
        <f t="shared" si="10"/>
        <v>0.26776814275755584</v>
      </c>
      <c r="R49" s="359">
        <f t="shared" si="11"/>
        <v>0.25522041763341069</v>
      </c>
      <c r="S49" s="359">
        <f t="shared" si="12"/>
        <v>0.25374091426502582</v>
      </c>
      <c r="T49" s="359">
        <f t="shared" si="13"/>
        <v>0.23610248817995125</v>
      </c>
      <c r="U49" s="359">
        <f t="shared" si="14"/>
        <v>0.23229671960484644</v>
      </c>
      <c r="V49" s="359">
        <f t="shared" si="15"/>
        <v>0.21820596503293244</v>
      </c>
      <c r="W49" s="359">
        <f t="shared" si="16"/>
        <v>0.21026782098707766</v>
      </c>
    </row>
    <row r="50" spans="1:35" ht="13.95" customHeight="1" x14ac:dyDescent="0.15">
      <c r="A50" s="5"/>
      <c r="B50" s="6" t="s">
        <v>12</v>
      </c>
      <c r="C50" s="17">
        <f t="shared" si="17"/>
        <v>2.6324373508523943E-2</v>
      </c>
      <c r="D50" s="17">
        <f t="shared" si="18"/>
        <v>2.6701814587144497E-2</v>
      </c>
      <c r="E50" s="17">
        <f t="shared" si="19"/>
        <v>2.0426154077705389E-2</v>
      </c>
      <c r="F50" s="17">
        <f t="shared" si="20"/>
        <v>2.0559535670794389E-2</v>
      </c>
      <c r="G50" s="17">
        <f t="shared" si="21"/>
        <v>1.989945538332635E-2</v>
      </c>
      <c r="H50" s="17">
        <f t="shared" si="22"/>
        <v>1.8038309469137426E-2</v>
      </c>
      <c r="I50" s="17">
        <f t="shared" si="23"/>
        <v>1.7154439614115394E-2</v>
      </c>
      <c r="J50" s="359">
        <f t="shared" si="3"/>
        <v>1.9729746319306213E-2</v>
      </c>
      <c r="K50" s="359">
        <f t="shared" si="4"/>
        <v>1.7379495428788527E-2</v>
      </c>
      <c r="L50" s="359">
        <f t="shared" si="5"/>
        <v>1.6943075207552671E-2</v>
      </c>
      <c r="M50" s="359">
        <f t="shared" si="6"/>
        <v>1.4768587592871694E-2</v>
      </c>
      <c r="N50" s="359">
        <f t="shared" si="7"/>
        <v>1.507472757813734E-2</v>
      </c>
      <c r="O50" s="359">
        <f t="shared" si="8"/>
        <v>1.5573107275010918E-2</v>
      </c>
      <c r="P50" s="359">
        <f t="shared" si="9"/>
        <v>1.460246449775819E-2</v>
      </c>
      <c r="Q50" s="359">
        <f t="shared" si="10"/>
        <v>1.4984591930471492E-2</v>
      </c>
      <c r="R50" s="359">
        <f t="shared" si="11"/>
        <v>1.2541543864049666E-2</v>
      </c>
      <c r="S50" s="359">
        <f t="shared" si="12"/>
        <v>1.2579658385569598E-2</v>
      </c>
      <c r="T50" s="359">
        <f t="shared" si="13"/>
        <v>1.2536415301590335E-2</v>
      </c>
      <c r="U50" s="359">
        <f t="shared" si="14"/>
        <v>1.107493299665537E-2</v>
      </c>
      <c r="V50" s="359">
        <f t="shared" si="15"/>
        <v>1.0763781186490504E-2</v>
      </c>
      <c r="W50" s="359">
        <f t="shared" si="16"/>
        <v>1.0734055559307891E-2</v>
      </c>
    </row>
    <row r="51" spans="1:35" ht="13.95" customHeight="1" thickBot="1" x14ac:dyDescent="0.2">
      <c r="A51" s="18">
        <v>3</v>
      </c>
      <c r="B51" s="9" t="s">
        <v>80</v>
      </c>
      <c r="C51" s="19">
        <f t="shared" si="17"/>
        <v>0.30616390928391984</v>
      </c>
      <c r="D51" s="19">
        <f t="shared" si="18"/>
        <v>0.30905930075333204</v>
      </c>
      <c r="E51" s="19">
        <f t="shared" si="19"/>
        <v>0.26285235115784045</v>
      </c>
      <c r="F51" s="19">
        <f t="shared" si="20"/>
        <v>0.25831211483818589</v>
      </c>
      <c r="G51" s="19">
        <f t="shared" si="21"/>
        <v>0.25450356095517385</v>
      </c>
      <c r="H51" s="19">
        <f t="shared" si="22"/>
        <v>0.23011032620088825</v>
      </c>
      <c r="I51" s="19">
        <f t="shared" si="23"/>
        <v>0.2026932470194161</v>
      </c>
      <c r="J51" s="360">
        <f t="shared" si="3"/>
        <v>0.20694311694916742</v>
      </c>
      <c r="K51" s="360">
        <f t="shared" si="4"/>
        <v>0.17622000016166975</v>
      </c>
      <c r="L51" s="360">
        <f t="shared" si="5"/>
        <v>0.17534112714792882</v>
      </c>
      <c r="M51" s="360">
        <f t="shared" si="6"/>
        <v>0.16737732605254588</v>
      </c>
      <c r="N51" s="360">
        <f t="shared" si="7"/>
        <v>0.15972032791121704</v>
      </c>
      <c r="O51" s="360">
        <f t="shared" si="8"/>
        <v>0.16148635152565671</v>
      </c>
      <c r="P51" s="360">
        <f t="shared" si="9"/>
        <v>0.14934338690889057</v>
      </c>
      <c r="Q51" s="360">
        <f t="shared" si="10"/>
        <v>0.14072486334703666</v>
      </c>
      <c r="R51" s="360">
        <f t="shared" si="11"/>
        <v>0.12165297548128173</v>
      </c>
      <c r="S51" s="360">
        <f t="shared" si="12"/>
        <v>0.12426247917452894</v>
      </c>
      <c r="T51" s="360">
        <f t="shared" si="13"/>
        <v>0.10506709967047137</v>
      </c>
      <c r="U51" s="360">
        <f t="shared" si="14"/>
        <v>9.6628790395818107E-2</v>
      </c>
      <c r="V51" s="360">
        <f t="shared" si="15"/>
        <v>8.9644502990439773E-2</v>
      </c>
      <c r="W51" s="360">
        <f t="shared" si="16"/>
        <v>8.5158719346444742E-2</v>
      </c>
    </row>
    <row r="52" spans="1:35" ht="9" customHeight="1" x14ac:dyDescent="0.15">
      <c r="A52" s="28" t="s">
        <v>544</v>
      </c>
      <c r="B52" s="83"/>
      <c r="C52" s="84"/>
      <c r="D52" s="84"/>
      <c r="E52" s="85"/>
      <c r="F52" s="86"/>
      <c r="G52" s="86"/>
      <c r="H52" s="86"/>
      <c r="I52" s="86"/>
      <c r="J52" s="86"/>
      <c r="K52" s="86"/>
      <c r="L52" s="86"/>
      <c r="M52" s="86"/>
      <c r="O52" s="4"/>
      <c r="P52" s="4"/>
      <c r="Q52" s="4"/>
      <c r="R52" s="4"/>
      <c r="S52" s="4"/>
    </row>
    <row r="53" spans="1:35" ht="9" customHeight="1" x14ac:dyDescent="0.15">
      <c r="A53" s="28" t="s">
        <v>467</v>
      </c>
      <c r="B53" s="83"/>
      <c r="C53" s="84"/>
      <c r="D53" s="84"/>
      <c r="E53" s="85"/>
      <c r="F53" s="86"/>
      <c r="G53" s="86"/>
      <c r="H53" s="86"/>
      <c r="I53" s="86"/>
      <c r="J53" s="86"/>
      <c r="K53" s="86"/>
      <c r="L53" s="86"/>
      <c r="M53" s="86"/>
      <c r="O53" s="4"/>
      <c r="P53" s="4"/>
      <c r="Q53" s="4"/>
      <c r="R53" s="4"/>
      <c r="S53" s="4"/>
    </row>
    <row r="54" spans="1:35" ht="9" customHeight="1" x14ac:dyDescent="0.15">
      <c r="A54" s="28" t="s">
        <v>428</v>
      </c>
      <c r="B54" s="83"/>
      <c r="C54" s="84"/>
      <c r="D54" s="84"/>
      <c r="E54" s="85"/>
      <c r="F54" s="86"/>
      <c r="G54" s="86"/>
      <c r="H54" s="86"/>
      <c r="I54" s="86"/>
      <c r="J54" s="86"/>
      <c r="K54" s="86"/>
      <c r="L54" s="86"/>
      <c r="M54" s="86"/>
      <c r="O54" s="4"/>
      <c r="P54" s="4"/>
      <c r="Q54" s="4"/>
      <c r="R54" s="4"/>
      <c r="S54" s="4"/>
    </row>
    <row r="55" spans="1:35" ht="9" customHeight="1" x14ac:dyDescent="0.15">
      <c r="A55" s="40" t="s">
        <v>427</v>
      </c>
      <c r="B55" s="87"/>
      <c r="C55" s="87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14"/>
      <c r="O55" s="4"/>
      <c r="P55" s="4"/>
      <c r="Q55" s="4"/>
      <c r="R55" s="4"/>
      <c r="S55" s="4"/>
      <c r="T55" s="14"/>
      <c r="U55" s="14"/>
      <c r="V55" s="14"/>
      <c r="W55" s="14"/>
    </row>
    <row r="56" spans="1:35" ht="10.050000000000001" customHeight="1" x14ac:dyDescent="0.15">
      <c r="A56" s="40"/>
      <c r="B56" s="87"/>
      <c r="C56" s="87"/>
      <c r="D56" s="88"/>
      <c r="E56" s="88"/>
      <c r="F56" s="88"/>
      <c r="G56" s="88"/>
      <c r="H56" s="88"/>
      <c r="I56" s="88"/>
      <c r="J56" s="88"/>
      <c r="K56" s="88"/>
      <c r="L56" s="88"/>
      <c r="M56" s="14"/>
      <c r="N56" s="14"/>
      <c r="O56" s="4"/>
      <c r="P56" s="4"/>
      <c r="Q56" s="4"/>
      <c r="R56" s="4"/>
      <c r="S56" s="4"/>
      <c r="T56" s="14"/>
      <c r="U56" s="14"/>
      <c r="V56" s="14"/>
      <c r="W56" s="14"/>
    </row>
    <row r="57" spans="1:35" ht="16.05" customHeight="1" x14ac:dyDescent="0.3">
      <c r="A57" s="91" t="s">
        <v>515</v>
      </c>
      <c r="B57" s="91"/>
      <c r="C57" s="89"/>
      <c r="D57" s="89"/>
      <c r="E57" s="89"/>
      <c r="F57" s="89"/>
      <c r="G57" s="89"/>
      <c r="H57" s="89"/>
      <c r="I57" s="89"/>
      <c r="J57" s="89"/>
      <c r="K57" s="95"/>
    </row>
    <row r="58" spans="1:35" ht="13.05" customHeight="1" x14ac:dyDescent="0.15">
      <c r="A58" s="93" t="s">
        <v>516</v>
      </c>
      <c r="B58" s="93"/>
      <c r="C58" s="89"/>
      <c r="D58" s="89"/>
      <c r="E58" s="89"/>
      <c r="F58" s="89"/>
      <c r="G58" s="89"/>
      <c r="H58" s="89"/>
      <c r="I58" s="89"/>
      <c r="J58" s="89"/>
      <c r="K58" s="95"/>
    </row>
    <row r="59" spans="1:35" ht="4.05" customHeight="1" thickBot="1" x14ac:dyDescent="0.2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78"/>
    </row>
    <row r="60" spans="1:35" ht="16.95" customHeight="1" x14ac:dyDescent="0.15">
      <c r="A60" s="1119" t="s">
        <v>17</v>
      </c>
      <c r="B60" s="1119"/>
      <c r="C60" s="773" t="s">
        <v>0</v>
      </c>
      <c r="D60" s="773" t="s">
        <v>1</v>
      </c>
      <c r="E60" s="773" t="s">
        <v>2</v>
      </c>
      <c r="F60" s="774">
        <v>2003</v>
      </c>
      <c r="G60" s="774">
        <v>2004</v>
      </c>
      <c r="H60" s="774">
        <v>2005</v>
      </c>
      <c r="I60" s="774">
        <v>2006</v>
      </c>
      <c r="J60" s="775">
        <v>2007</v>
      </c>
      <c r="K60" s="775">
        <v>2008</v>
      </c>
      <c r="L60" s="775">
        <v>2009</v>
      </c>
      <c r="M60" s="775">
        <v>2010</v>
      </c>
      <c r="N60" s="775">
        <v>2011</v>
      </c>
      <c r="O60" s="775">
        <v>2012</v>
      </c>
      <c r="P60" s="775">
        <v>2013</v>
      </c>
      <c r="Q60" s="775">
        <v>2014</v>
      </c>
      <c r="R60" s="775">
        <v>2015</v>
      </c>
      <c r="S60" s="775">
        <v>2016</v>
      </c>
      <c r="T60" s="776">
        <v>2017</v>
      </c>
      <c r="U60" s="776">
        <v>2018</v>
      </c>
      <c r="V60" s="777">
        <v>2019</v>
      </c>
      <c r="W60" s="778" t="s">
        <v>405</v>
      </c>
    </row>
    <row r="61" spans="1:35" ht="3" customHeight="1" x14ac:dyDescent="0.15">
      <c r="A61" s="1"/>
      <c r="B61" s="1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81"/>
      <c r="Y61" s="81"/>
    </row>
    <row r="62" spans="1:35" ht="13.95" customHeight="1" x14ac:dyDescent="0.15">
      <c r="A62" s="1"/>
      <c r="B62" s="1" t="s">
        <v>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</row>
    <row r="63" spans="1:35" ht="13.95" customHeight="1" x14ac:dyDescent="0.15">
      <c r="B63" s="10" t="s">
        <v>216</v>
      </c>
      <c r="C63" s="22">
        <v>622.1</v>
      </c>
      <c r="D63" s="22">
        <v>631.70000000000005</v>
      </c>
      <c r="E63" s="22">
        <v>678.1</v>
      </c>
      <c r="F63" s="22">
        <v>704.9</v>
      </c>
      <c r="G63" s="22">
        <v>705.7</v>
      </c>
      <c r="H63" s="22">
        <v>793</v>
      </c>
      <c r="I63" s="22">
        <v>866.4</v>
      </c>
      <c r="J63" s="361">
        <v>939.6</v>
      </c>
      <c r="K63" s="361">
        <v>1069.7</v>
      </c>
      <c r="L63" s="361">
        <v>1176.0999999999999</v>
      </c>
      <c r="M63" s="361">
        <v>1243.8</v>
      </c>
      <c r="N63" s="361">
        <v>1358.7</v>
      </c>
      <c r="O63" s="361">
        <v>1477</v>
      </c>
      <c r="P63" s="361">
        <v>1529.7</v>
      </c>
      <c r="Q63" s="361">
        <v>1606.6</v>
      </c>
      <c r="R63" s="361">
        <v>1736.1</v>
      </c>
      <c r="S63" s="361">
        <v>1846.3</v>
      </c>
      <c r="T63" s="361">
        <v>1913.8</v>
      </c>
      <c r="U63" s="361">
        <v>2058.1</v>
      </c>
      <c r="V63" s="361">
        <v>2149.8239600884604</v>
      </c>
      <c r="W63" s="361">
        <v>2101.8261811994212</v>
      </c>
      <c r="Z63" s="10"/>
      <c r="AA63" s="10"/>
      <c r="AB63" s="10"/>
      <c r="AC63" s="10"/>
      <c r="AD63" s="22"/>
      <c r="AE63" s="22"/>
      <c r="AF63" s="23"/>
      <c r="AG63" s="23"/>
      <c r="AH63" s="22"/>
      <c r="AI63" s="22"/>
    </row>
    <row r="64" spans="1:35" ht="13.95" customHeight="1" x14ac:dyDescent="0.15">
      <c r="B64" s="10" t="s">
        <v>217</v>
      </c>
      <c r="C64" s="22"/>
      <c r="D64" s="22"/>
      <c r="E64" s="22"/>
      <c r="F64" s="22"/>
      <c r="G64" s="22"/>
      <c r="H64" s="22"/>
      <c r="I64" s="22"/>
      <c r="J64" s="361">
        <v>870</v>
      </c>
      <c r="K64" s="361">
        <v>990.9</v>
      </c>
      <c r="L64" s="361">
        <v>1095.5999999999999</v>
      </c>
      <c r="M64" s="361">
        <v>1159.5999999999999</v>
      </c>
      <c r="N64" s="361">
        <v>1218.2</v>
      </c>
      <c r="O64" s="361">
        <v>1381.1</v>
      </c>
      <c r="P64" s="361">
        <v>1433.8</v>
      </c>
      <c r="Q64" s="361">
        <v>1503.9</v>
      </c>
      <c r="R64" s="361">
        <v>1621.8</v>
      </c>
      <c r="S64" s="361">
        <v>1714</v>
      </c>
      <c r="T64" s="361">
        <v>1786</v>
      </c>
      <c r="U64" s="361">
        <v>1929</v>
      </c>
      <c r="V64" s="357">
        <v>2014.5715629975107</v>
      </c>
      <c r="W64" s="357">
        <v>1971.2019268369174</v>
      </c>
      <c r="Y64" s="10"/>
      <c r="Z64" s="10"/>
      <c r="AA64" s="10"/>
      <c r="AB64" s="22"/>
      <c r="AC64" s="10"/>
      <c r="AD64" s="22"/>
      <c r="AE64" s="22"/>
      <c r="AF64" s="23"/>
      <c r="AG64" s="23"/>
      <c r="AH64" s="22"/>
      <c r="AI64" s="22"/>
    </row>
    <row r="65" spans="1:35" ht="13.95" customHeight="1" x14ac:dyDescent="0.15">
      <c r="B65" s="10" t="s">
        <v>218</v>
      </c>
      <c r="C65" s="22">
        <v>77.7</v>
      </c>
      <c r="D65" s="22">
        <v>79.7</v>
      </c>
      <c r="E65" s="22">
        <v>78.599999999999994</v>
      </c>
      <c r="F65" s="22">
        <v>79.8</v>
      </c>
      <c r="G65" s="22">
        <v>84.2</v>
      </c>
      <c r="H65" s="22">
        <v>84.2</v>
      </c>
      <c r="I65" s="22">
        <v>84.8</v>
      </c>
      <c r="J65" s="361">
        <v>84.6</v>
      </c>
      <c r="K65" s="361">
        <v>83.4</v>
      </c>
      <c r="L65" s="361">
        <v>83.6</v>
      </c>
      <c r="M65" s="361">
        <v>84.2</v>
      </c>
      <c r="N65" s="361">
        <v>85.6</v>
      </c>
      <c r="O65" s="361">
        <v>88.3</v>
      </c>
      <c r="P65" s="361">
        <v>87.3</v>
      </c>
      <c r="Q65" s="361">
        <v>86.1</v>
      </c>
      <c r="R65" s="361">
        <v>82.9</v>
      </c>
      <c r="S65" s="361">
        <v>84.9</v>
      </c>
      <c r="T65" s="361">
        <v>83.6</v>
      </c>
      <c r="U65" s="361">
        <v>84.2</v>
      </c>
      <c r="V65" s="357">
        <v>84.452367522262165</v>
      </c>
      <c r="W65" s="357">
        <v>80.777469730479609</v>
      </c>
      <c r="Y65" s="10"/>
      <c r="Z65" s="10"/>
      <c r="AA65" s="10"/>
      <c r="AB65" s="10"/>
      <c r="AC65" s="22"/>
      <c r="AD65" s="22"/>
      <c r="AE65" s="22"/>
      <c r="AF65" s="23"/>
      <c r="AG65" s="23"/>
      <c r="AH65" s="22"/>
      <c r="AI65" s="22"/>
    </row>
    <row r="66" spans="1:35" ht="13.95" customHeight="1" x14ac:dyDescent="0.15">
      <c r="B66" s="10" t="s">
        <v>219</v>
      </c>
      <c r="C66" s="22">
        <v>122.1</v>
      </c>
      <c r="D66" s="22">
        <v>124.4</v>
      </c>
      <c r="E66" s="22">
        <v>123.4</v>
      </c>
      <c r="F66" s="22">
        <v>123.7</v>
      </c>
      <c r="G66" s="22">
        <v>131.80000000000001</v>
      </c>
      <c r="H66" s="22">
        <v>139</v>
      </c>
      <c r="I66" s="22">
        <v>145.30000000000001</v>
      </c>
      <c r="J66" s="361">
        <v>152.69999999999999</v>
      </c>
      <c r="K66" s="361">
        <v>153.6</v>
      </c>
      <c r="L66" s="361">
        <v>153</v>
      </c>
      <c r="M66" s="361">
        <v>154.19999999999999</v>
      </c>
      <c r="N66" s="361">
        <v>156.80000000000001</v>
      </c>
      <c r="O66" s="361">
        <v>163.1</v>
      </c>
      <c r="P66" s="361">
        <v>170.2</v>
      </c>
      <c r="Q66" s="361">
        <v>180.5</v>
      </c>
      <c r="R66" s="361">
        <v>190.6</v>
      </c>
      <c r="S66" s="361">
        <v>199.2</v>
      </c>
      <c r="T66" s="361">
        <v>210.3</v>
      </c>
      <c r="U66" s="361">
        <v>219.9</v>
      </c>
      <c r="V66" s="357">
        <v>231.0115509961332</v>
      </c>
      <c r="W66" s="357">
        <v>226.40624197500335</v>
      </c>
      <c r="Y66" s="10"/>
      <c r="Z66" s="10"/>
      <c r="AA66" s="10"/>
      <c r="AB66" s="10"/>
      <c r="AC66" s="22"/>
      <c r="AD66" s="22"/>
      <c r="AE66" s="22"/>
      <c r="AF66" s="23"/>
      <c r="AG66" s="23"/>
      <c r="AH66" s="22"/>
      <c r="AI66" s="22"/>
    </row>
    <row r="67" spans="1:35" ht="13.95" customHeight="1" x14ac:dyDescent="0.15">
      <c r="B67" s="10" t="s">
        <v>220</v>
      </c>
      <c r="C67" s="22">
        <v>255.4</v>
      </c>
      <c r="D67" s="22">
        <v>255.4</v>
      </c>
      <c r="E67" s="22">
        <v>263</v>
      </c>
      <c r="F67" s="22">
        <v>269.2</v>
      </c>
      <c r="G67" s="22">
        <v>281.5</v>
      </c>
      <c r="H67" s="22">
        <v>299</v>
      </c>
      <c r="I67" s="22">
        <v>316.8</v>
      </c>
      <c r="J67" s="361">
        <v>320.10000000000002</v>
      </c>
      <c r="K67" s="361">
        <v>320.2</v>
      </c>
      <c r="L67" s="361">
        <v>322.89999999999998</v>
      </c>
      <c r="M67" s="361">
        <v>337</v>
      </c>
      <c r="N67" s="361">
        <v>351.1</v>
      </c>
      <c r="O67" s="361">
        <v>365.9</v>
      </c>
      <c r="P67" s="361">
        <v>378.6</v>
      </c>
      <c r="Q67" s="361">
        <v>384.8</v>
      </c>
      <c r="R67" s="361">
        <v>384.3</v>
      </c>
      <c r="S67" s="361">
        <v>373</v>
      </c>
      <c r="T67" s="361">
        <v>370.1</v>
      </c>
      <c r="U67" s="361">
        <v>372</v>
      </c>
      <c r="V67" s="357">
        <v>378.27369847937075</v>
      </c>
      <c r="W67" s="357">
        <v>360.66887290637322</v>
      </c>
      <c r="Y67" s="10"/>
      <c r="Z67" s="10"/>
      <c r="AA67" s="10"/>
      <c r="AB67" s="10"/>
      <c r="AC67" s="22"/>
      <c r="AD67" s="22"/>
      <c r="AE67" s="22"/>
      <c r="AF67" s="23"/>
      <c r="AG67" s="23"/>
      <c r="AH67" s="22"/>
      <c r="AI67" s="22"/>
    </row>
    <row r="68" spans="1:35" ht="13.95" customHeight="1" x14ac:dyDescent="0.15">
      <c r="B68" s="10" t="s">
        <v>221</v>
      </c>
      <c r="C68" s="22">
        <v>15.5</v>
      </c>
      <c r="D68" s="22">
        <v>14.8</v>
      </c>
      <c r="E68" s="22">
        <v>14.5</v>
      </c>
      <c r="F68" s="22">
        <v>15.7</v>
      </c>
      <c r="G68" s="22">
        <v>16.2</v>
      </c>
      <c r="H68" s="22">
        <v>16.5</v>
      </c>
      <c r="I68" s="22">
        <v>16.899999999999999</v>
      </c>
      <c r="J68" s="361">
        <v>16.7</v>
      </c>
      <c r="K68" s="361">
        <v>16</v>
      </c>
      <c r="L68" s="361">
        <v>15.4</v>
      </c>
      <c r="M68" s="361">
        <v>15.3</v>
      </c>
      <c r="N68" s="361">
        <v>15.4</v>
      </c>
      <c r="O68" s="361">
        <v>15.6</v>
      </c>
      <c r="P68" s="361">
        <v>16.100000000000001</v>
      </c>
      <c r="Q68" s="361">
        <v>15.4</v>
      </c>
      <c r="R68" s="361">
        <v>14.8</v>
      </c>
      <c r="S68" s="361">
        <v>14.6</v>
      </c>
      <c r="T68" s="361">
        <v>13.7</v>
      </c>
      <c r="U68" s="361">
        <v>12.4</v>
      </c>
      <c r="V68" s="357">
        <v>12.755629543291031</v>
      </c>
      <c r="W68" s="357">
        <v>12.3933840890793</v>
      </c>
      <c r="Y68" s="10"/>
      <c r="Z68" s="10"/>
      <c r="AA68" s="10"/>
      <c r="AB68" s="10"/>
      <c r="AC68" s="22"/>
      <c r="AD68" s="22"/>
      <c r="AE68" s="22"/>
      <c r="AF68" s="23"/>
      <c r="AG68" s="23"/>
      <c r="AH68" s="22"/>
      <c r="AI68" s="22"/>
    </row>
    <row r="69" spans="1:35" ht="13.95" customHeight="1" x14ac:dyDescent="0.15">
      <c r="B69" s="10" t="s">
        <v>222</v>
      </c>
      <c r="C69" s="22">
        <v>16.2</v>
      </c>
      <c r="D69" s="22">
        <v>17.100000000000001</v>
      </c>
      <c r="E69" s="22">
        <v>18.399999999999999</v>
      </c>
      <c r="F69" s="22">
        <v>18.2</v>
      </c>
      <c r="G69" s="22">
        <v>18.5</v>
      </c>
      <c r="H69" s="22">
        <v>19.3</v>
      </c>
      <c r="I69" s="22">
        <v>19.5</v>
      </c>
      <c r="J69" s="361">
        <v>20.8</v>
      </c>
      <c r="K69" s="361">
        <v>21.2</v>
      </c>
      <c r="L69" s="361">
        <v>22.6</v>
      </c>
      <c r="M69" s="361">
        <v>23.9</v>
      </c>
      <c r="N69" s="361">
        <v>25.2</v>
      </c>
      <c r="O69" s="361">
        <v>26.7</v>
      </c>
      <c r="P69" s="361">
        <v>27</v>
      </c>
      <c r="Q69" s="361">
        <v>28</v>
      </c>
      <c r="R69" s="361">
        <v>26.5</v>
      </c>
      <c r="S69" s="361">
        <v>27.7</v>
      </c>
      <c r="T69" s="361">
        <v>28.3</v>
      </c>
      <c r="U69" s="361">
        <v>28.2</v>
      </c>
      <c r="V69" s="357">
        <v>27.954751219975439</v>
      </c>
      <c r="W69" s="357">
        <v>27.472510816514092</v>
      </c>
      <c r="Y69" s="10"/>
      <c r="Z69" s="10"/>
      <c r="AA69" s="10"/>
      <c r="AB69" s="10"/>
      <c r="AC69" s="22"/>
      <c r="AD69" s="22"/>
      <c r="AE69" s="22"/>
      <c r="AF69" s="23"/>
      <c r="AG69" s="23"/>
      <c r="AH69" s="22"/>
      <c r="AI69" s="22"/>
    </row>
    <row r="70" spans="1:35" ht="13.95" customHeight="1" x14ac:dyDescent="0.15">
      <c r="B70" s="10" t="s">
        <v>223</v>
      </c>
      <c r="C70" s="22">
        <v>7.1</v>
      </c>
      <c r="D70" s="22">
        <v>7.2</v>
      </c>
      <c r="E70" s="22">
        <v>7.2</v>
      </c>
      <c r="F70" s="22">
        <v>7.8</v>
      </c>
      <c r="G70" s="22">
        <v>8.1999999999999993</v>
      </c>
      <c r="H70" s="22">
        <v>8.6</v>
      </c>
      <c r="I70" s="22">
        <v>8.5</v>
      </c>
      <c r="J70" s="361">
        <v>9</v>
      </c>
      <c r="K70" s="361">
        <v>8.8000000000000007</v>
      </c>
      <c r="L70" s="361">
        <v>9.3000000000000007</v>
      </c>
      <c r="M70" s="361">
        <v>9.1</v>
      </c>
      <c r="N70" s="361">
        <v>9.4</v>
      </c>
      <c r="O70" s="361">
        <v>9.6999999999999993</v>
      </c>
      <c r="P70" s="361">
        <v>9.3000000000000007</v>
      </c>
      <c r="Q70" s="361">
        <v>9.3000000000000007</v>
      </c>
      <c r="R70" s="361">
        <v>8.8000000000000007</v>
      </c>
      <c r="S70" s="361">
        <v>8.8000000000000007</v>
      </c>
      <c r="T70" s="361">
        <v>8.9</v>
      </c>
      <c r="U70" s="361">
        <v>8.9</v>
      </c>
      <c r="V70" s="357">
        <v>8.5502045694274393</v>
      </c>
      <c r="W70" s="357">
        <v>8.4852265594444436</v>
      </c>
      <c r="Y70" s="10"/>
      <c r="Z70" s="10"/>
      <c r="AA70" s="10"/>
      <c r="AB70" s="10"/>
      <c r="AC70" s="22"/>
      <c r="AD70" s="22"/>
      <c r="AE70" s="22"/>
      <c r="AF70" s="23"/>
      <c r="AG70" s="23"/>
      <c r="AH70" s="22"/>
      <c r="AI70" s="22"/>
    </row>
    <row r="71" spans="1:35" ht="13.95" customHeight="1" x14ac:dyDescent="0.15">
      <c r="B71" s="6" t="s">
        <v>248</v>
      </c>
      <c r="C71" s="22">
        <v>178.7</v>
      </c>
      <c r="D71" s="22">
        <v>188.4</v>
      </c>
      <c r="E71" s="22">
        <v>190.9</v>
      </c>
      <c r="F71" s="22">
        <v>197.8</v>
      </c>
      <c r="G71" s="22">
        <v>202.4</v>
      </c>
      <c r="H71" s="22">
        <v>207.1</v>
      </c>
      <c r="I71" s="22">
        <v>245.5</v>
      </c>
      <c r="J71" s="361">
        <v>257.60000000000002</v>
      </c>
      <c r="K71" s="361">
        <v>266.5</v>
      </c>
      <c r="L71" s="361">
        <v>268.7</v>
      </c>
      <c r="M71" s="361">
        <v>285.10000000000002</v>
      </c>
      <c r="N71" s="361">
        <v>317.7</v>
      </c>
      <c r="O71" s="361">
        <v>314</v>
      </c>
      <c r="P71" s="361">
        <v>349.8</v>
      </c>
      <c r="Q71" s="361">
        <v>358.6</v>
      </c>
      <c r="R71" s="361">
        <v>386.3</v>
      </c>
      <c r="S71" s="361">
        <v>401</v>
      </c>
      <c r="T71" s="361">
        <v>415.3</v>
      </c>
      <c r="U71" s="361">
        <v>452.2</v>
      </c>
      <c r="V71" s="357">
        <v>488.48443735854397</v>
      </c>
      <c r="W71" s="357">
        <v>497.52538752156556</v>
      </c>
      <c r="Y71" s="10"/>
      <c r="Z71" s="10"/>
      <c r="AA71" s="10"/>
      <c r="AF71" s="23"/>
      <c r="AG71" s="23"/>
    </row>
    <row r="72" spans="1:35" ht="13.95" customHeight="1" x14ac:dyDescent="0.15">
      <c r="B72" s="6" t="s">
        <v>272</v>
      </c>
      <c r="C72" s="22">
        <v>903.2</v>
      </c>
      <c r="D72" s="22">
        <v>989.7</v>
      </c>
      <c r="E72" s="22">
        <v>1051.5</v>
      </c>
      <c r="F72" s="22">
        <v>1104.8</v>
      </c>
      <c r="G72" s="22">
        <v>1165</v>
      </c>
      <c r="H72" s="22">
        <v>1236.8</v>
      </c>
      <c r="I72" s="22">
        <v>1347</v>
      </c>
      <c r="J72" s="361">
        <v>1455.8</v>
      </c>
      <c r="K72" s="361">
        <v>1565.5</v>
      </c>
      <c r="L72" s="361">
        <v>1652.1</v>
      </c>
      <c r="M72" s="361">
        <v>1678.4</v>
      </c>
      <c r="N72" s="361">
        <v>1755.5</v>
      </c>
      <c r="O72" s="361">
        <v>1790.7</v>
      </c>
      <c r="P72" s="361">
        <v>1807.8</v>
      </c>
      <c r="Q72" s="361">
        <v>1840.2</v>
      </c>
      <c r="R72" s="361">
        <v>1903.2</v>
      </c>
      <c r="S72" s="361">
        <v>1954.2</v>
      </c>
      <c r="T72" s="361">
        <v>2013.7</v>
      </c>
      <c r="U72" s="361">
        <v>2067.1</v>
      </c>
      <c r="V72" s="357">
        <v>2121.3658522205019</v>
      </c>
      <c r="W72" s="357">
        <v>2135.8813208302035</v>
      </c>
      <c r="Y72" s="10"/>
      <c r="Z72" s="10"/>
      <c r="AA72" s="10"/>
      <c r="AF72" s="23"/>
      <c r="AG72" s="23"/>
    </row>
    <row r="73" spans="1:35" ht="13.95" customHeight="1" x14ac:dyDescent="0.15">
      <c r="B73" s="6" t="s">
        <v>11</v>
      </c>
      <c r="C73" s="22">
        <v>3.1</v>
      </c>
      <c r="D73" s="22">
        <v>3.4</v>
      </c>
      <c r="E73" s="22">
        <v>3.2</v>
      </c>
      <c r="F73" s="22">
        <v>3.1</v>
      </c>
      <c r="G73" s="22">
        <v>3.2</v>
      </c>
      <c r="H73" s="22">
        <v>3.6</v>
      </c>
      <c r="I73" s="22">
        <v>3.5</v>
      </c>
      <c r="J73" s="361">
        <v>3.9</v>
      </c>
      <c r="K73" s="361">
        <v>4</v>
      </c>
      <c r="L73" s="361">
        <v>4.4000000000000004</v>
      </c>
      <c r="M73" s="361">
        <v>4.4000000000000004</v>
      </c>
      <c r="N73" s="361">
        <v>4.7</v>
      </c>
      <c r="O73" s="361">
        <v>4.8</v>
      </c>
      <c r="P73" s="361">
        <v>4.4000000000000004</v>
      </c>
      <c r="Q73" s="361">
        <v>4.5</v>
      </c>
      <c r="R73" s="361">
        <v>4.4000000000000004</v>
      </c>
      <c r="S73" s="361">
        <v>4.5</v>
      </c>
      <c r="T73" s="361">
        <v>4.3</v>
      </c>
      <c r="U73" s="361">
        <v>4.5999999999999996</v>
      </c>
      <c r="V73" s="357">
        <v>4.4530293069745213</v>
      </c>
      <c r="W73" s="357">
        <v>4.3516747393440003</v>
      </c>
      <c r="Y73" s="10"/>
      <c r="Z73" s="10"/>
      <c r="AA73" s="10"/>
      <c r="AF73" s="23"/>
      <c r="AG73" s="23"/>
    </row>
    <row r="74" spans="1:35" ht="13.95" customHeight="1" x14ac:dyDescent="0.15">
      <c r="B74" s="6" t="s">
        <v>12</v>
      </c>
      <c r="C74" s="22">
        <v>0.7</v>
      </c>
      <c r="D74" s="22">
        <v>0.8</v>
      </c>
      <c r="E74" s="22">
        <v>0.6</v>
      </c>
      <c r="F74" s="22">
        <v>0.6</v>
      </c>
      <c r="G74" s="22">
        <v>0.6</v>
      </c>
      <c r="H74" s="22">
        <v>0.6</v>
      </c>
      <c r="I74" s="22">
        <v>0.6</v>
      </c>
      <c r="J74" s="361">
        <v>0.7</v>
      </c>
      <c r="K74" s="361">
        <v>0.7</v>
      </c>
      <c r="L74" s="361">
        <v>0.7</v>
      </c>
      <c r="M74" s="361">
        <v>0.6</v>
      </c>
      <c r="N74" s="361">
        <v>0.7</v>
      </c>
      <c r="O74" s="361">
        <v>0.7</v>
      </c>
      <c r="P74" s="361">
        <v>0.7</v>
      </c>
      <c r="Q74" s="361">
        <v>0.7</v>
      </c>
      <c r="R74" s="361">
        <v>0.7</v>
      </c>
      <c r="S74" s="361">
        <v>0.7</v>
      </c>
      <c r="T74" s="361">
        <v>0.7</v>
      </c>
      <c r="U74" s="361">
        <v>0.7</v>
      </c>
      <c r="V74" s="357">
        <v>0.65710990950854964</v>
      </c>
      <c r="W74" s="357">
        <v>0.66455613720240003</v>
      </c>
      <c r="Y74" s="10"/>
      <c r="Z74" s="10"/>
      <c r="AA74" s="10"/>
      <c r="AF74" s="23"/>
      <c r="AG74" s="23"/>
    </row>
    <row r="75" spans="1:35" ht="13.95" customHeight="1" thickBot="1" x14ac:dyDescent="0.2">
      <c r="A75" s="24"/>
      <c r="B75" s="9" t="s">
        <v>250</v>
      </c>
      <c r="C75" s="25">
        <v>12.4</v>
      </c>
      <c r="D75" s="25">
        <v>12.6</v>
      </c>
      <c r="E75" s="25">
        <v>11.3</v>
      </c>
      <c r="F75" s="25">
        <v>11.3</v>
      </c>
      <c r="G75" s="25">
        <v>11.2</v>
      </c>
      <c r="H75" s="25">
        <v>10.9</v>
      </c>
      <c r="I75" s="25">
        <v>10.4</v>
      </c>
      <c r="J75" s="362">
        <v>10.9</v>
      </c>
      <c r="K75" s="362">
        <v>10.1</v>
      </c>
      <c r="L75" s="362">
        <v>10.3</v>
      </c>
      <c r="M75" s="362">
        <v>10.199999999999999</v>
      </c>
      <c r="N75" s="362">
        <v>10.3</v>
      </c>
      <c r="O75" s="362">
        <v>11</v>
      </c>
      <c r="P75" s="362">
        <v>10.4</v>
      </c>
      <c r="Q75" s="362">
        <v>10</v>
      </c>
      <c r="R75" s="362">
        <v>9</v>
      </c>
      <c r="S75" s="362">
        <v>9.4</v>
      </c>
      <c r="T75" s="362">
        <v>8.1</v>
      </c>
      <c r="U75" s="362">
        <v>8.1</v>
      </c>
      <c r="V75" s="362">
        <v>7.7501701075763343</v>
      </c>
      <c r="W75" s="362">
        <v>7.4664020324688885</v>
      </c>
      <c r="Y75" s="10"/>
      <c r="Z75" s="10"/>
      <c r="AA75" s="10"/>
      <c r="AF75" s="23"/>
      <c r="AG75" s="23"/>
    </row>
    <row r="76" spans="1:35" ht="9" customHeight="1" x14ac:dyDescent="0.15">
      <c r="A76" s="28" t="s">
        <v>544</v>
      </c>
      <c r="B76" s="83"/>
      <c r="C76" s="84"/>
      <c r="D76" s="84"/>
      <c r="E76" s="96"/>
      <c r="F76" s="94"/>
      <c r="G76" s="96"/>
      <c r="H76" s="96"/>
      <c r="I76" s="94"/>
      <c r="J76" s="96"/>
      <c r="K76" s="96"/>
      <c r="L76" s="96"/>
      <c r="M76" s="96"/>
      <c r="N76" s="82"/>
      <c r="O76" s="82"/>
      <c r="P76" s="82"/>
      <c r="Q76" s="82"/>
      <c r="R76" s="82"/>
      <c r="S76" s="82"/>
      <c r="T76" s="82"/>
      <c r="U76" s="82"/>
      <c r="V76" s="82"/>
      <c r="W76" s="82"/>
    </row>
    <row r="77" spans="1:35" ht="9" customHeight="1" x14ac:dyDescent="0.15">
      <c r="A77" s="28" t="s">
        <v>468</v>
      </c>
      <c r="B77" s="83"/>
      <c r="C77" s="84"/>
      <c r="D77" s="84"/>
      <c r="E77" s="96"/>
      <c r="F77" s="94"/>
      <c r="G77" s="96"/>
      <c r="H77" s="96"/>
      <c r="I77" s="94"/>
      <c r="J77" s="96"/>
      <c r="K77" s="96"/>
      <c r="L77" s="96"/>
      <c r="M77" s="96"/>
      <c r="N77" s="82"/>
      <c r="O77" s="82"/>
      <c r="P77" s="82"/>
      <c r="Q77" s="82"/>
      <c r="R77" s="82"/>
      <c r="S77" s="82"/>
      <c r="T77" s="82"/>
      <c r="U77" s="82"/>
      <c r="V77" s="82"/>
      <c r="W77" s="82"/>
    </row>
    <row r="78" spans="1:35" ht="9" customHeight="1" x14ac:dyDescent="0.15">
      <c r="A78" s="28" t="s">
        <v>428</v>
      </c>
      <c r="B78" s="83"/>
      <c r="C78" s="84"/>
      <c r="D78" s="84"/>
      <c r="E78" s="96"/>
      <c r="F78" s="94"/>
      <c r="G78" s="96"/>
      <c r="H78" s="96"/>
      <c r="I78" s="94"/>
      <c r="J78" s="96"/>
      <c r="K78" s="96"/>
      <c r="L78" s="96"/>
      <c r="M78" s="96"/>
      <c r="N78" s="82"/>
      <c r="O78" s="82"/>
      <c r="P78" s="82"/>
      <c r="Q78" s="82"/>
      <c r="R78" s="82"/>
      <c r="S78" s="82"/>
      <c r="T78" s="82"/>
      <c r="U78" s="82"/>
      <c r="V78" s="82"/>
      <c r="W78" s="82"/>
    </row>
    <row r="79" spans="1:35" ht="9" customHeight="1" x14ac:dyDescent="0.15">
      <c r="A79" s="40" t="s">
        <v>427</v>
      </c>
      <c r="B79" s="83"/>
      <c r="C79" s="84"/>
      <c r="D79" s="84"/>
      <c r="E79" s="96"/>
      <c r="F79" s="96"/>
      <c r="G79" s="96"/>
      <c r="H79" s="96"/>
      <c r="I79" s="96"/>
      <c r="J79" s="96"/>
      <c r="K79" s="96"/>
      <c r="L79" s="96"/>
      <c r="M79" s="96"/>
      <c r="N79" s="82"/>
      <c r="O79" s="82"/>
      <c r="P79" s="82"/>
      <c r="Q79" s="82"/>
      <c r="R79" s="82"/>
      <c r="S79" s="82"/>
      <c r="T79" s="82"/>
      <c r="U79" s="82"/>
      <c r="V79" s="82"/>
      <c r="W79" s="82"/>
    </row>
    <row r="80" spans="1:35" ht="13.05" customHeight="1" x14ac:dyDescent="0.15">
      <c r="A80" s="10"/>
      <c r="B80" s="13"/>
      <c r="C80" s="13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78"/>
      <c r="O80" s="78"/>
      <c r="P80" s="78"/>
      <c r="Q80" s="78"/>
      <c r="R80" s="78"/>
      <c r="S80" s="78"/>
      <c r="T80" s="82"/>
      <c r="U80" s="82"/>
      <c r="V80" s="82"/>
      <c r="W80" s="82"/>
    </row>
    <row r="81" spans="1:36" ht="13.05" customHeight="1" x14ac:dyDescent="0.15">
      <c r="T81" s="82"/>
      <c r="U81" s="82"/>
      <c r="V81" s="82"/>
      <c r="W81" s="82"/>
    </row>
    <row r="82" spans="1:36" ht="13.05" customHeight="1" x14ac:dyDescent="0.15">
      <c r="A82" s="10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82"/>
      <c r="U82" s="82"/>
      <c r="V82" s="82"/>
      <c r="W82" s="82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</row>
    <row r="83" spans="1:36" ht="13.05" customHeight="1" x14ac:dyDescent="0.15">
      <c r="A83" s="10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</row>
    <row r="84" spans="1:36" ht="13.05" customHeight="1" x14ac:dyDescent="0.15">
      <c r="A84" s="10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</row>
    <row r="85" spans="1:36" ht="13.05" customHeight="1" x14ac:dyDescent="0.15"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</row>
    <row r="86" spans="1:36" ht="13.05" customHeight="1" x14ac:dyDescent="0.15"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</row>
    <row r="87" spans="1:36" ht="13.05" customHeight="1" x14ac:dyDescent="0.15"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</row>
    <row r="88" spans="1:36" ht="13.05" customHeight="1" x14ac:dyDescent="0.15"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</row>
    <row r="89" spans="1:36" ht="13.05" customHeight="1" x14ac:dyDescent="0.15"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</row>
    <row r="90" spans="1:36" ht="13.05" customHeight="1" x14ac:dyDescent="0.15">
      <c r="B90" s="6"/>
      <c r="C90" s="4"/>
      <c r="D90" s="4"/>
      <c r="E90" s="4"/>
      <c r="F90" s="4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</row>
    <row r="91" spans="1:36" ht="13.05" customHeight="1" x14ac:dyDescent="0.15">
      <c r="B91" s="79"/>
      <c r="C91" s="22"/>
      <c r="D91" s="4"/>
      <c r="E91" s="4"/>
      <c r="F91" s="4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</row>
    <row r="92" spans="1:36" ht="13.05" customHeight="1" x14ac:dyDescent="0.15"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</row>
    <row r="93" spans="1:36" ht="13.05" customHeight="1" x14ac:dyDescent="0.15"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</row>
    <row r="95" spans="1:36" ht="13.05" customHeight="1" x14ac:dyDescent="0.15"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</row>
    <row r="96" spans="1:36" ht="13.05" customHeight="1" x14ac:dyDescent="0.15"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</row>
    <row r="97" spans="7:23" ht="13.05" customHeight="1" x14ac:dyDescent="0.15"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</row>
    <row r="98" spans="7:23" ht="13.05" customHeight="1" x14ac:dyDescent="0.15"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</row>
    <row r="99" spans="7:23" ht="13.05" customHeight="1" x14ac:dyDescent="0.15"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</row>
    <row r="100" spans="7:23" ht="13.05" customHeight="1" x14ac:dyDescent="0.15"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</row>
    <row r="101" spans="7:23" ht="13.05" customHeight="1" x14ac:dyDescent="0.15"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</row>
    <row r="102" spans="7:23" ht="13.05" customHeight="1" x14ac:dyDescent="0.15"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</row>
    <row r="103" spans="7:23" ht="13.05" customHeight="1" x14ac:dyDescent="0.15"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</row>
    <row r="104" spans="7:23" ht="13.05" customHeight="1" x14ac:dyDescent="0.15"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</row>
    <row r="105" spans="7:23" ht="13.05" customHeight="1" x14ac:dyDescent="0.15"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</row>
    <row r="106" spans="7:23" ht="13.05" customHeight="1" x14ac:dyDescent="0.15"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</row>
    <row r="107" spans="7:23" ht="13.05" customHeight="1" x14ac:dyDescent="0.15"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</row>
    <row r="108" spans="7:23" ht="13.05" customHeight="1" x14ac:dyDescent="0.15"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</row>
  </sheetData>
  <mergeCells count="3">
    <mergeCell ref="A6:B6"/>
    <mergeCell ref="A60:B60"/>
    <mergeCell ref="A33:B33"/>
  </mergeCells>
  <phoneticPr fontId="2" type="noConversion"/>
  <printOptions horizontalCentered="1" verticalCentered="1"/>
  <pageMargins left="0.78740157480314998" right="0" top="0" bottom="0" header="0" footer="0"/>
  <pageSetup paperSize="9" orientation="landscape"/>
  <headerFooter alignWithMargins="0"/>
  <rowBreaks count="2" manualBreakCount="2">
    <brk id="29" max="23" man="1"/>
    <brk id="56" max="2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theme="4" tint="-0.249977111117893"/>
  </sheetPr>
  <dimension ref="A1"/>
  <sheetViews>
    <sheetView showGridLines="0" topLeftCell="B1" zoomScale="150" zoomScaleNormal="150" workbookViewId="0">
      <selection activeCell="L5" sqref="L5"/>
    </sheetView>
  </sheetViews>
  <sheetFormatPr baseColWidth="10" defaultColWidth="11" defaultRowHeight="13.05" customHeight="1" x14ac:dyDescent="0.3"/>
  <cols>
    <col min="1" max="16384" width="11" style="67"/>
  </cols>
  <sheetData/>
  <pageMargins left="0.7" right="0.7" top="0.75" bottom="0.75" header="0.3" footer="0.3"/>
  <pageSetup paperSize="9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theme="5" tint="0.39997558519241921"/>
  </sheetPr>
  <dimension ref="A1:K40"/>
  <sheetViews>
    <sheetView showGridLines="0" zoomScale="150" zoomScaleNormal="100" workbookViewId="0"/>
  </sheetViews>
  <sheetFormatPr baseColWidth="10" defaultColWidth="7" defaultRowHeight="13.05" customHeight="1" x14ac:dyDescent="0.15"/>
  <cols>
    <col min="1" max="1" width="12.25" style="12" customWidth="1"/>
    <col min="2" max="2" width="9.375" style="12" customWidth="1"/>
    <col min="3" max="9" width="9" style="12" customWidth="1"/>
    <col min="10" max="16384" width="7" style="12"/>
  </cols>
  <sheetData>
    <row r="1" spans="1:11" ht="13.05" customHeight="1" x14ac:dyDescent="0.15">
      <c r="B1" s="103"/>
      <c r="C1" s="103"/>
      <c r="D1" s="103"/>
      <c r="E1" s="103"/>
      <c r="F1" s="103"/>
      <c r="G1" s="103"/>
      <c r="H1" s="103"/>
      <c r="I1" s="103"/>
    </row>
    <row r="2" spans="1:11" ht="13.05" customHeight="1" x14ac:dyDescent="0.3">
      <c r="A2" s="289" t="s">
        <v>519</v>
      </c>
      <c r="B2" s="104"/>
      <c r="C2" s="104"/>
      <c r="D2" s="104"/>
      <c r="E2" s="104"/>
      <c r="F2" s="104"/>
      <c r="G2" s="104"/>
      <c r="H2" s="104"/>
      <c r="I2" s="105"/>
    </row>
    <row r="3" spans="1:11" s="298" customFormat="1" ht="13.05" customHeight="1" x14ac:dyDescent="0.15">
      <c r="A3" s="295" t="s">
        <v>237</v>
      </c>
      <c r="B3" s="296"/>
      <c r="C3" s="296"/>
      <c r="D3" s="296"/>
      <c r="E3" s="296"/>
      <c r="F3" s="296"/>
      <c r="G3" s="296"/>
      <c r="H3" s="296"/>
      <c r="I3" s="297"/>
    </row>
    <row r="4" spans="1:11" ht="4.05" customHeight="1" thickBot="1" x14ac:dyDescent="0.2">
      <c r="A4" s="106"/>
      <c r="B4" s="106"/>
      <c r="C4" s="106"/>
      <c r="D4" s="106"/>
      <c r="E4" s="106"/>
      <c r="F4" s="106"/>
      <c r="G4" s="106"/>
      <c r="H4" s="106"/>
      <c r="I4" s="106"/>
    </row>
    <row r="5" spans="1:11" ht="22.05" customHeight="1" x14ac:dyDescent="0.15">
      <c r="A5" s="764" t="s">
        <v>18</v>
      </c>
      <c r="B5" s="764" t="s">
        <v>19</v>
      </c>
      <c r="C5" s="764" t="s">
        <v>9</v>
      </c>
      <c r="D5" s="764" t="s">
        <v>20</v>
      </c>
      <c r="E5" s="764" t="s">
        <v>8</v>
      </c>
      <c r="F5" s="764" t="s">
        <v>5</v>
      </c>
      <c r="G5" s="764" t="s">
        <v>6</v>
      </c>
      <c r="H5" s="764" t="s">
        <v>7</v>
      </c>
      <c r="I5" s="765" t="s">
        <v>82</v>
      </c>
    </row>
    <row r="6" spans="1:11" ht="15" customHeight="1" x14ac:dyDescent="0.15">
      <c r="A6" s="796" t="s">
        <v>106</v>
      </c>
      <c r="B6" s="797">
        <f t="shared" ref="B6:I6" si="0">(B8+B9+B10+B11+B12+B16+B17+B18+B19+B20+B21+B22+B23+B24+B25+B26+B27+B28+B31+B32+B33+B34+B35+B36)</f>
        <v>171058627.09999999</v>
      </c>
      <c r="C6" s="797">
        <f t="shared" si="0"/>
        <v>4492025</v>
      </c>
      <c r="D6" s="797">
        <f t="shared" si="0"/>
        <v>1092770.6666666667</v>
      </c>
      <c r="E6" s="797">
        <f t="shared" si="0"/>
        <v>1801257</v>
      </c>
      <c r="F6" s="797">
        <f t="shared" si="0"/>
        <v>11097551</v>
      </c>
      <c r="G6" s="797">
        <f t="shared" si="0"/>
        <v>3265145</v>
      </c>
      <c r="H6" s="797">
        <f t="shared" si="0"/>
        <v>5636388</v>
      </c>
      <c r="I6" s="797">
        <f t="shared" si="0"/>
        <v>906688.63105782855</v>
      </c>
      <c r="J6" s="107"/>
    </row>
    <row r="7" spans="1:11" ht="4.95" customHeight="1" x14ac:dyDescent="0.15">
      <c r="A7" s="103"/>
      <c r="B7" s="291"/>
      <c r="C7" s="291"/>
      <c r="D7" s="291"/>
      <c r="E7" s="291"/>
      <c r="F7" s="291"/>
      <c r="G7" s="291"/>
      <c r="H7" s="291"/>
      <c r="I7" s="291"/>
    </row>
    <row r="8" spans="1:11" ht="13.05" customHeight="1" x14ac:dyDescent="0.15">
      <c r="A8" s="108" t="s">
        <v>21</v>
      </c>
      <c r="B8" s="793">
        <v>183420</v>
      </c>
      <c r="C8" s="793">
        <v>0</v>
      </c>
      <c r="D8" s="793">
        <v>0</v>
      </c>
      <c r="E8" s="793">
        <v>63823</v>
      </c>
      <c r="F8" s="793">
        <v>10210</v>
      </c>
      <c r="G8" s="793">
        <v>29015</v>
      </c>
      <c r="H8" s="793">
        <v>19258</v>
      </c>
      <c r="I8" s="293">
        <v>310.45</v>
      </c>
      <c r="J8" s="107"/>
    </row>
    <row r="9" spans="1:11" ht="13.05" customHeight="1" x14ac:dyDescent="0.15">
      <c r="A9" s="108" t="s">
        <v>22</v>
      </c>
      <c r="B9" s="793">
        <v>5987048</v>
      </c>
      <c r="C9" s="793">
        <v>92</v>
      </c>
      <c r="D9" s="793">
        <v>0</v>
      </c>
      <c r="E9" s="793">
        <v>330308</v>
      </c>
      <c r="F9" s="793">
        <v>263119</v>
      </c>
      <c r="G9" s="793">
        <v>157810</v>
      </c>
      <c r="H9" s="793">
        <v>265987</v>
      </c>
      <c r="I9" s="294">
        <v>24007.677057828627</v>
      </c>
      <c r="J9" s="107"/>
    </row>
    <row r="10" spans="1:11" ht="13.05" customHeight="1" x14ac:dyDescent="0.15">
      <c r="A10" s="108" t="s">
        <v>23</v>
      </c>
      <c r="B10" s="793">
        <v>2626033</v>
      </c>
      <c r="C10" s="793">
        <v>0</v>
      </c>
      <c r="D10" s="793">
        <v>0</v>
      </c>
      <c r="E10" s="793">
        <v>105050</v>
      </c>
      <c r="F10" s="793">
        <v>73859</v>
      </c>
      <c r="G10" s="793">
        <v>70227</v>
      </c>
      <c r="H10" s="793">
        <v>114530</v>
      </c>
      <c r="I10" s="293">
        <v>17819.716666666667</v>
      </c>
      <c r="J10" s="107"/>
    </row>
    <row r="11" spans="1:11" ht="13.05" customHeight="1" x14ac:dyDescent="0.15">
      <c r="A11" s="114" t="s">
        <v>24</v>
      </c>
      <c r="B11" s="793">
        <v>24980325</v>
      </c>
      <c r="C11" s="793">
        <v>7650</v>
      </c>
      <c r="D11" s="793">
        <v>0</v>
      </c>
      <c r="E11" s="793">
        <v>88812</v>
      </c>
      <c r="F11" s="793">
        <v>360982</v>
      </c>
      <c r="G11" s="793">
        <v>111448</v>
      </c>
      <c r="H11" s="793">
        <v>234083</v>
      </c>
      <c r="I11" s="293">
        <v>49775</v>
      </c>
      <c r="J11" s="107"/>
    </row>
    <row r="12" spans="1:11" ht="13.05" customHeight="1" x14ac:dyDescent="0.15">
      <c r="A12" s="108" t="s">
        <v>25</v>
      </c>
      <c r="B12" s="291">
        <f>SUM(B13:B15)</f>
        <v>887067</v>
      </c>
      <c r="C12" s="291">
        <f t="shared" ref="C12:H12" si="1">SUM(C13:C15)</f>
        <v>1181</v>
      </c>
      <c r="D12" s="291">
        <f t="shared" si="1"/>
        <v>0</v>
      </c>
      <c r="E12" s="291">
        <f t="shared" si="1"/>
        <v>106138</v>
      </c>
      <c r="F12" s="291">
        <f t="shared" si="1"/>
        <v>484440</v>
      </c>
      <c r="G12" s="291">
        <f t="shared" si="1"/>
        <v>288467</v>
      </c>
      <c r="H12" s="291">
        <f t="shared" si="1"/>
        <v>657166</v>
      </c>
      <c r="I12" s="291">
        <v>164025.33666666667</v>
      </c>
      <c r="J12" s="107"/>
      <c r="K12" s="103"/>
    </row>
    <row r="13" spans="1:11" ht="13.05" customHeight="1" x14ac:dyDescent="0.15">
      <c r="A13" s="114" t="s">
        <v>26</v>
      </c>
      <c r="B13" s="793">
        <v>379140</v>
      </c>
      <c r="C13" s="793">
        <v>1181</v>
      </c>
      <c r="D13" s="793">
        <v>0</v>
      </c>
      <c r="E13" s="793">
        <v>65890</v>
      </c>
      <c r="F13" s="793">
        <v>342580</v>
      </c>
      <c r="G13" s="793">
        <v>75685</v>
      </c>
      <c r="H13" s="793">
        <v>264587</v>
      </c>
      <c r="I13" s="293">
        <v>99168.333333333328</v>
      </c>
      <c r="J13" s="107"/>
    </row>
    <row r="14" spans="1:11" ht="13.05" customHeight="1" x14ac:dyDescent="0.15">
      <c r="A14" s="114" t="s">
        <v>27</v>
      </c>
      <c r="B14" s="793">
        <v>211030</v>
      </c>
      <c r="C14" s="793">
        <v>0</v>
      </c>
      <c r="D14" s="793">
        <v>0</v>
      </c>
      <c r="E14" s="793">
        <v>20796</v>
      </c>
      <c r="F14" s="793">
        <v>102895</v>
      </c>
      <c r="G14" s="793">
        <v>104325</v>
      </c>
      <c r="H14" s="793">
        <v>274122</v>
      </c>
      <c r="I14" s="293">
        <v>59224.253333333334</v>
      </c>
      <c r="J14" s="107"/>
    </row>
    <row r="15" spans="1:11" ht="13.05" customHeight="1" x14ac:dyDescent="0.15">
      <c r="A15" s="114" t="s">
        <v>28</v>
      </c>
      <c r="B15" s="793">
        <v>296897</v>
      </c>
      <c r="C15" s="793">
        <v>0</v>
      </c>
      <c r="D15" s="793">
        <v>0</v>
      </c>
      <c r="E15" s="793">
        <v>19452</v>
      </c>
      <c r="F15" s="793">
        <v>38965</v>
      </c>
      <c r="G15" s="793">
        <v>108457</v>
      </c>
      <c r="H15" s="793">
        <v>118457</v>
      </c>
      <c r="I15" s="293">
        <v>5632.75</v>
      </c>
      <c r="J15" s="107"/>
    </row>
    <row r="16" spans="1:11" ht="13.05" customHeight="1" x14ac:dyDescent="0.15">
      <c r="A16" s="108" t="s">
        <v>29</v>
      </c>
      <c r="B16" s="793">
        <v>1528411</v>
      </c>
      <c r="C16" s="793">
        <v>0</v>
      </c>
      <c r="D16" s="793">
        <v>0</v>
      </c>
      <c r="E16" s="793">
        <v>14397</v>
      </c>
      <c r="F16" s="793">
        <v>27990</v>
      </c>
      <c r="G16" s="793">
        <v>92127</v>
      </c>
      <c r="H16" s="793">
        <v>252797</v>
      </c>
      <c r="I16" s="293">
        <v>79621.833333333328</v>
      </c>
      <c r="J16" s="107"/>
    </row>
    <row r="17" spans="1:10" ht="13.05" customHeight="1" x14ac:dyDescent="0.15">
      <c r="A17" s="114" t="s">
        <v>30</v>
      </c>
      <c r="B17" s="793">
        <v>2628030</v>
      </c>
      <c r="C17" s="793">
        <v>11654</v>
      </c>
      <c r="D17" s="793">
        <v>0</v>
      </c>
      <c r="E17" s="793">
        <v>168457</v>
      </c>
      <c r="F17" s="793">
        <v>670125</v>
      </c>
      <c r="G17" s="793">
        <v>170544</v>
      </c>
      <c r="H17" s="793">
        <v>308564</v>
      </c>
      <c r="I17" s="293">
        <v>14894.083333333334</v>
      </c>
      <c r="J17" s="107"/>
    </row>
    <row r="18" spans="1:10" ht="13.05" customHeight="1" x14ac:dyDescent="0.15">
      <c r="A18" s="114" t="s">
        <v>31</v>
      </c>
      <c r="B18" s="793">
        <v>73917840</v>
      </c>
      <c r="C18" s="793">
        <v>46625</v>
      </c>
      <c r="D18" s="793">
        <v>19780</v>
      </c>
      <c r="E18" s="793">
        <v>168458</v>
      </c>
      <c r="F18" s="793">
        <v>312547</v>
      </c>
      <c r="G18" s="793">
        <v>470025</v>
      </c>
      <c r="H18" s="793">
        <v>251406</v>
      </c>
      <c r="I18" s="293">
        <v>71842.291666666657</v>
      </c>
      <c r="J18" s="107"/>
    </row>
    <row r="19" spans="1:10" ht="13.05" customHeight="1" x14ac:dyDescent="0.15">
      <c r="A19" s="108" t="s">
        <v>32</v>
      </c>
      <c r="B19" s="793">
        <v>16978545</v>
      </c>
      <c r="C19" s="793">
        <v>0</v>
      </c>
      <c r="D19" s="793">
        <v>0</v>
      </c>
      <c r="E19" s="793">
        <v>75149</v>
      </c>
      <c r="F19" s="793">
        <v>26787</v>
      </c>
      <c r="G19" s="793">
        <v>91117</v>
      </c>
      <c r="H19" s="793">
        <v>47756</v>
      </c>
      <c r="I19" s="293">
        <v>14028.083333333334</v>
      </c>
      <c r="J19" s="107"/>
    </row>
    <row r="20" spans="1:10" ht="13.05" customHeight="1" x14ac:dyDescent="0.15">
      <c r="A20" s="108" t="s">
        <v>33</v>
      </c>
      <c r="B20" s="793">
        <v>1750450</v>
      </c>
      <c r="C20" s="793">
        <v>6648</v>
      </c>
      <c r="D20" s="793">
        <v>3460</v>
      </c>
      <c r="E20" s="793">
        <v>101568</v>
      </c>
      <c r="F20" s="793">
        <v>526457</v>
      </c>
      <c r="G20" s="793">
        <v>402365</v>
      </c>
      <c r="H20" s="793">
        <v>290125</v>
      </c>
      <c r="I20" s="293">
        <v>37713.416666666664</v>
      </c>
      <c r="J20" s="107"/>
    </row>
    <row r="21" spans="1:10" ht="13.05" customHeight="1" x14ac:dyDescent="0.15">
      <c r="A21" s="108" t="s">
        <v>34</v>
      </c>
      <c r="B21" s="793">
        <v>140558</v>
      </c>
      <c r="C21" s="793">
        <v>131241</v>
      </c>
      <c r="D21" s="793">
        <v>46750</v>
      </c>
      <c r="E21" s="793">
        <v>6430</v>
      </c>
      <c r="F21" s="793">
        <v>680129</v>
      </c>
      <c r="G21" s="793">
        <v>52698</v>
      </c>
      <c r="H21" s="793">
        <v>118658</v>
      </c>
      <c r="I21" s="293">
        <v>29894</v>
      </c>
      <c r="J21" s="107"/>
    </row>
    <row r="22" spans="1:10" ht="13.05" customHeight="1" x14ac:dyDescent="0.15">
      <c r="A22" s="108" t="s">
        <v>35</v>
      </c>
      <c r="B22" s="793">
        <v>2567455</v>
      </c>
      <c r="C22" s="793">
        <v>100923</v>
      </c>
      <c r="D22" s="793">
        <v>65597</v>
      </c>
      <c r="E22" s="793">
        <v>13304</v>
      </c>
      <c r="F22" s="793">
        <v>1547309</v>
      </c>
      <c r="G22" s="793">
        <v>178317</v>
      </c>
      <c r="H22" s="793">
        <v>320442</v>
      </c>
      <c r="I22" s="293">
        <v>41323.916666666664</v>
      </c>
      <c r="J22" s="107"/>
    </row>
    <row r="23" spans="1:10" ht="13.05" customHeight="1" x14ac:dyDescent="0.15">
      <c r="A23" s="108" t="s">
        <v>36</v>
      </c>
      <c r="B23" s="793">
        <v>387425</v>
      </c>
      <c r="C23" s="793">
        <v>268457</v>
      </c>
      <c r="D23" s="793">
        <v>129197.66666666667</v>
      </c>
      <c r="E23" s="793">
        <v>188124</v>
      </c>
      <c r="F23" s="793">
        <v>622124</v>
      </c>
      <c r="G23" s="793">
        <v>155475</v>
      </c>
      <c r="H23" s="793">
        <v>180546</v>
      </c>
      <c r="I23" s="293">
        <v>12124.986666666664</v>
      </c>
      <c r="J23" s="107"/>
    </row>
    <row r="24" spans="1:10" ht="13.05" customHeight="1" x14ac:dyDescent="0.15">
      <c r="A24" s="114" t="s">
        <v>37</v>
      </c>
      <c r="B24" s="793">
        <v>16305432</v>
      </c>
      <c r="C24" s="793">
        <v>471737</v>
      </c>
      <c r="D24" s="793">
        <v>94372</v>
      </c>
      <c r="E24" s="793">
        <v>26786</v>
      </c>
      <c r="F24" s="793">
        <v>190639</v>
      </c>
      <c r="G24" s="793">
        <v>116838</v>
      </c>
      <c r="H24" s="793">
        <v>232737</v>
      </c>
      <c r="I24" s="293">
        <v>75698.583333333328</v>
      </c>
      <c r="J24" s="107"/>
    </row>
    <row r="25" spans="1:10" ht="13.05" customHeight="1" x14ac:dyDescent="0.15">
      <c r="A25" s="108" t="s">
        <v>38</v>
      </c>
      <c r="B25" s="793">
        <v>59840</v>
      </c>
      <c r="C25" s="793">
        <v>143658</v>
      </c>
      <c r="D25" s="793">
        <v>37865</v>
      </c>
      <c r="E25" s="793">
        <v>8289</v>
      </c>
      <c r="F25" s="793">
        <v>47899</v>
      </c>
      <c r="G25" s="793">
        <v>13102</v>
      </c>
      <c r="H25" s="793">
        <v>23687</v>
      </c>
      <c r="I25" s="293">
        <v>5636.5</v>
      </c>
      <c r="J25" s="107"/>
    </row>
    <row r="26" spans="1:10" ht="13.05" customHeight="1" x14ac:dyDescent="0.15">
      <c r="A26" s="108" t="s">
        <v>39</v>
      </c>
      <c r="B26" s="793">
        <v>1184898</v>
      </c>
      <c r="C26" s="793">
        <v>76980</v>
      </c>
      <c r="D26" s="793">
        <v>27180</v>
      </c>
      <c r="E26" s="793">
        <v>17118</v>
      </c>
      <c r="F26" s="793">
        <v>35782</v>
      </c>
      <c r="G26" s="793">
        <v>37050</v>
      </c>
      <c r="H26" s="793">
        <v>18912</v>
      </c>
      <c r="I26" s="293">
        <v>5574.166666666667</v>
      </c>
      <c r="J26" s="107"/>
    </row>
    <row r="27" spans="1:10" ht="13.05" customHeight="1" x14ac:dyDescent="0.15">
      <c r="A27" s="108" t="s">
        <v>40</v>
      </c>
      <c r="B27" s="793">
        <v>570441</v>
      </c>
      <c r="C27" s="793">
        <v>295233</v>
      </c>
      <c r="D27" s="793">
        <v>78570</v>
      </c>
      <c r="E27" s="793">
        <v>180518</v>
      </c>
      <c r="F27" s="793">
        <v>602326</v>
      </c>
      <c r="G27" s="793">
        <v>111843</v>
      </c>
      <c r="H27" s="793">
        <v>457818</v>
      </c>
      <c r="I27" s="293">
        <v>28386.333333333332</v>
      </c>
      <c r="J27" s="107"/>
    </row>
    <row r="28" spans="1:10" ht="13.05" customHeight="1" x14ac:dyDescent="0.15">
      <c r="A28" s="114" t="s">
        <v>41</v>
      </c>
      <c r="B28" s="291">
        <f>SUM(B29:B30)</f>
        <v>305020</v>
      </c>
      <c r="C28" s="291">
        <f t="shared" ref="C28:H28" si="2">SUM(C29:C30)</f>
        <v>214727</v>
      </c>
      <c r="D28" s="291">
        <f t="shared" si="2"/>
        <v>72240</v>
      </c>
      <c r="E28" s="291">
        <f t="shared" si="2"/>
        <v>107810</v>
      </c>
      <c r="F28" s="291">
        <f t="shared" si="2"/>
        <v>454242</v>
      </c>
      <c r="G28" s="291">
        <f t="shared" si="2"/>
        <v>140538</v>
      </c>
      <c r="H28" s="291">
        <f t="shared" si="2"/>
        <v>295076</v>
      </c>
      <c r="I28" s="291">
        <v>31233.119000000002</v>
      </c>
      <c r="J28" s="107"/>
    </row>
    <row r="29" spans="1:10" ht="13.05" customHeight="1" x14ac:dyDescent="0.15">
      <c r="A29" s="114" t="s">
        <v>42</v>
      </c>
      <c r="B29" s="793">
        <v>187565</v>
      </c>
      <c r="C29" s="793">
        <v>194877</v>
      </c>
      <c r="D29" s="793">
        <v>54090</v>
      </c>
      <c r="E29" s="793">
        <v>54720</v>
      </c>
      <c r="F29" s="793">
        <v>310988</v>
      </c>
      <c r="G29" s="793">
        <v>48951</v>
      </c>
      <c r="H29" s="793">
        <v>189748</v>
      </c>
      <c r="I29" s="293">
        <v>19696.6515</v>
      </c>
      <c r="J29" s="107"/>
    </row>
    <row r="30" spans="1:10" ht="13.05" customHeight="1" x14ac:dyDescent="0.15">
      <c r="A30" s="114" t="s">
        <v>43</v>
      </c>
      <c r="B30" s="793">
        <v>117455</v>
      </c>
      <c r="C30" s="793">
        <v>19850</v>
      </c>
      <c r="D30" s="793">
        <v>18150</v>
      </c>
      <c r="E30" s="793">
        <v>53090</v>
      </c>
      <c r="F30" s="793">
        <v>143254</v>
      </c>
      <c r="G30" s="793">
        <v>91587</v>
      </c>
      <c r="H30" s="793">
        <v>105328</v>
      </c>
      <c r="I30" s="293">
        <v>11536.467500000001</v>
      </c>
      <c r="J30" s="107"/>
    </row>
    <row r="31" spans="1:10" ht="13.05" customHeight="1" x14ac:dyDescent="0.15">
      <c r="A31" s="108" t="s">
        <v>44</v>
      </c>
      <c r="B31" s="793">
        <v>1205779</v>
      </c>
      <c r="C31" s="793">
        <v>675889</v>
      </c>
      <c r="D31" s="793">
        <v>148034</v>
      </c>
      <c r="E31" s="793">
        <v>30039</v>
      </c>
      <c r="F31" s="793">
        <v>1425497</v>
      </c>
      <c r="G31" s="793">
        <v>123995</v>
      </c>
      <c r="H31" s="793">
        <v>440840</v>
      </c>
      <c r="I31" s="293">
        <v>82653.166666666672</v>
      </c>
      <c r="J31" s="107"/>
    </row>
    <row r="32" spans="1:10" ht="13.05" customHeight="1" x14ac:dyDescent="0.15">
      <c r="A32" s="108" t="s">
        <v>45</v>
      </c>
      <c r="B32" s="793">
        <v>1699105</v>
      </c>
      <c r="C32" s="793">
        <v>2039330</v>
      </c>
      <c r="D32" s="793">
        <v>369725</v>
      </c>
      <c r="E32" s="793">
        <v>0</v>
      </c>
      <c r="F32" s="793">
        <v>2699105</v>
      </c>
      <c r="G32" s="793">
        <v>120306</v>
      </c>
      <c r="H32" s="793">
        <v>733660</v>
      </c>
      <c r="I32" s="293">
        <v>95302.5</v>
      </c>
      <c r="J32" s="107"/>
    </row>
    <row r="33" spans="1:10" ht="13.05" customHeight="1" x14ac:dyDescent="0.15">
      <c r="A33" s="12" t="s">
        <v>46</v>
      </c>
      <c r="B33" s="793">
        <v>4565213</v>
      </c>
      <c r="C33" s="793">
        <v>0</v>
      </c>
      <c r="D33" s="793">
        <v>0</v>
      </c>
      <c r="E33" s="793">
        <v>0</v>
      </c>
      <c r="F33" s="793">
        <v>9080</v>
      </c>
      <c r="G33" s="793">
        <v>180451</v>
      </c>
      <c r="H33" s="793">
        <v>212548</v>
      </c>
      <c r="I33" s="293">
        <v>19157.666666666668</v>
      </c>
      <c r="J33" s="107"/>
    </row>
    <row r="34" spans="1:10" ht="13.05" customHeight="1" x14ac:dyDescent="0.15">
      <c r="A34" s="35" t="s">
        <v>47</v>
      </c>
      <c r="B34" s="793">
        <v>4190254</v>
      </c>
      <c r="C34" s="793">
        <v>0</v>
      </c>
      <c r="D34" s="793">
        <v>0</v>
      </c>
      <c r="E34" s="793">
        <v>291</v>
      </c>
      <c r="F34" s="793">
        <v>11303</v>
      </c>
      <c r="G34" s="793">
        <v>95430</v>
      </c>
      <c r="H34" s="793">
        <v>48827</v>
      </c>
      <c r="I34" s="293">
        <v>1180.75</v>
      </c>
      <c r="J34" s="107"/>
    </row>
    <row r="35" spans="1:10" ht="13.05" customHeight="1" x14ac:dyDescent="0.15">
      <c r="A35" s="114" t="s">
        <v>48</v>
      </c>
      <c r="B35" s="793">
        <v>5924587</v>
      </c>
      <c r="C35" s="793">
        <v>0</v>
      </c>
      <c r="D35" s="793">
        <v>0</v>
      </c>
      <c r="E35" s="793">
        <v>178</v>
      </c>
      <c r="F35" s="793">
        <v>8931</v>
      </c>
      <c r="G35" s="793">
        <v>43273</v>
      </c>
      <c r="H35" s="793">
        <v>50090</v>
      </c>
      <c r="I35" s="293">
        <v>3479.3866666666668</v>
      </c>
      <c r="J35" s="107"/>
    </row>
    <row r="36" spans="1:10" ht="13.05" customHeight="1" thickBot="1" x14ac:dyDescent="0.2">
      <c r="A36" s="1118" t="s">
        <v>49</v>
      </c>
      <c r="B36" s="794">
        <v>485451.1</v>
      </c>
      <c r="C36" s="794">
        <v>0</v>
      </c>
      <c r="D36" s="794">
        <v>0</v>
      </c>
      <c r="E36" s="794">
        <v>210</v>
      </c>
      <c r="F36" s="794">
        <v>6669</v>
      </c>
      <c r="G36" s="794">
        <v>12684</v>
      </c>
      <c r="H36" s="794">
        <v>60875</v>
      </c>
      <c r="I36" s="795">
        <v>1005.6666666666666</v>
      </c>
      <c r="J36" s="107"/>
    </row>
    <row r="37" spans="1:10" ht="9" customHeight="1" x14ac:dyDescent="0.15">
      <c r="A37" s="28" t="s">
        <v>544</v>
      </c>
      <c r="B37" s="40"/>
      <c r="C37" s="40"/>
      <c r="F37" s="116"/>
    </row>
    <row r="38" spans="1:10" ht="9" customHeight="1" x14ac:dyDescent="0.15">
      <c r="A38" s="28" t="s">
        <v>428</v>
      </c>
      <c r="B38" s="40"/>
      <c r="C38" s="40"/>
    </row>
    <row r="39" spans="1:10" ht="9" customHeight="1" x14ac:dyDescent="0.15">
      <c r="A39" s="40" t="s">
        <v>427</v>
      </c>
      <c r="B39" s="290"/>
      <c r="C39" s="290"/>
      <c r="D39" s="117"/>
      <c r="E39" s="117"/>
      <c r="F39" s="117"/>
      <c r="G39" s="117"/>
      <c r="H39" s="117"/>
      <c r="I39" s="117"/>
    </row>
    <row r="40" spans="1:10" ht="13.05" customHeight="1" x14ac:dyDescent="0.15">
      <c r="B40" s="103"/>
      <c r="C40" s="103"/>
      <c r="D40" s="103"/>
      <c r="E40" s="103"/>
      <c r="F40" s="103"/>
      <c r="G40" s="103"/>
      <c r="H40" s="103"/>
      <c r="I40" s="103"/>
    </row>
  </sheetData>
  <printOptions horizontalCentered="1" verticalCentered="1"/>
  <pageMargins left="0" right="0" top="0" bottom="0" header="0" footer="0"/>
  <pageSetup paperSize="9" orientation="portrait" r:id="rId1"/>
  <headerFooter scaleWithDoc="0"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Hoja5">
    <tabColor theme="9" tint="0.59999389629810485"/>
  </sheetPr>
  <dimension ref="A1:DB69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0.75" style="282" customWidth="1"/>
    <col min="2" max="2" width="15.375" style="282" customWidth="1"/>
    <col min="3" max="9" width="7.375" style="282" hidden="1" customWidth="1"/>
    <col min="10" max="23" width="7.25" style="282" customWidth="1"/>
    <col min="24" max="24" width="4.75" style="282" customWidth="1"/>
    <col min="25" max="16384" width="7" style="282"/>
  </cols>
  <sheetData>
    <row r="1" spans="1:32" ht="13.05" customHeight="1" x14ac:dyDescent="0.15">
      <c r="M1" s="283"/>
      <c r="N1" s="283"/>
      <c r="O1" s="283"/>
      <c r="P1" s="283"/>
      <c r="Q1" s="283"/>
      <c r="R1" s="283"/>
      <c r="S1" s="283"/>
      <c r="T1" s="283"/>
      <c r="U1" s="283"/>
      <c r="V1" s="283"/>
    </row>
    <row r="2" spans="1:32" ht="13.05" customHeight="1" x14ac:dyDescent="0.3">
      <c r="A2" s="313" t="s">
        <v>545</v>
      </c>
      <c r="B2" s="314"/>
      <c r="M2" s="283"/>
      <c r="N2" s="283"/>
      <c r="O2" s="283"/>
      <c r="P2" s="283"/>
      <c r="Q2" s="283"/>
      <c r="R2" s="283"/>
      <c r="S2" s="283"/>
      <c r="T2" s="283"/>
      <c r="U2" s="283"/>
      <c r="V2" s="283"/>
    </row>
    <row r="3" spans="1:32" ht="4.05" customHeight="1" thickBot="1" x14ac:dyDescent="0.2">
      <c r="A3" s="1120"/>
      <c r="B3" s="1120"/>
      <c r="C3" s="1120"/>
      <c r="D3" s="1120"/>
      <c r="E3" s="1120"/>
      <c r="F3" s="1120"/>
      <c r="G3" s="1120"/>
      <c r="H3" s="1120"/>
      <c r="I3" s="1120"/>
      <c r="J3" s="1120"/>
      <c r="K3" s="1120"/>
      <c r="L3" s="1120"/>
      <c r="M3" s="1120"/>
      <c r="N3" s="1120"/>
      <c r="O3" s="1120"/>
      <c r="P3" s="1120"/>
      <c r="Q3" s="1120"/>
      <c r="R3" s="1120"/>
      <c r="S3" s="1120"/>
      <c r="T3" s="1120"/>
      <c r="U3" s="1120"/>
      <c r="V3" s="1120"/>
    </row>
    <row r="4" spans="1:32" ht="22.05" customHeight="1" x14ac:dyDescent="0.15">
      <c r="A4" s="798" t="s">
        <v>252</v>
      </c>
      <c r="B4" s="799" t="s">
        <v>55</v>
      </c>
      <c r="C4" s="799">
        <v>2000</v>
      </c>
      <c r="D4" s="799">
        <v>2001</v>
      </c>
      <c r="E4" s="799">
        <v>2002</v>
      </c>
      <c r="F4" s="799">
        <v>2003</v>
      </c>
      <c r="G4" s="799">
        <v>2004</v>
      </c>
      <c r="H4" s="799">
        <v>2005</v>
      </c>
      <c r="I4" s="799">
        <v>2006</v>
      </c>
      <c r="J4" s="799">
        <v>2007</v>
      </c>
      <c r="K4" s="799">
        <v>2008</v>
      </c>
      <c r="L4" s="799">
        <v>2009</v>
      </c>
      <c r="M4" s="799">
        <v>2010</v>
      </c>
      <c r="N4" s="799">
        <v>2011</v>
      </c>
      <c r="O4" s="799">
        <v>2012</v>
      </c>
      <c r="P4" s="799">
        <v>2013</v>
      </c>
      <c r="Q4" s="799">
        <v>2014</v>
      </c>
      <c r="R4" s="799">
        <v>2015</v>
      </c>
      <c r="S4" s="799">
        <v>2016</v>
      </c>
      <c r="T4" s="800">
        <v>2017</v>
      </c>
      <c r="U4" s="801" t="s">
        <v>211</v>
      </c>
      <c r="V4" s="801" t="s">
        <v>403</v>
      </c>
      <c r="W4" s="801" t="s">
        <v>402</v>
      </c>
      <c r="AE4" s="286"/>
    </row>
    <row r="5" spans="1:32" ht="12" customHeight="1" x14ac:dyDescent="0.15">
      <c r="B5" s="304" t="s">
        <v>51</v>
      </c>
      <c r="C5" s="305">
        <v>88010358</v>
      </c>
      <c r="D5" s="305">
        <v>85621159</v>
      </c>
      <c r="E5" s="305">
        <v>90354182</v>
      </c>
      <c r="F5" s="305">
        <v>92846109</v>
      </c>
      <c r="G5" s="305">
        <v>97761003</v>
      </c>
      <c r="H5" s="305">
        <v>99278818</v>
      </c>
      <c r="I5" s="305">
        <v>117976702</v>
      </c>
      <c r="J5" s="756">
        <v>120227.6</v>
      </c>
      <c r="K5" s="756">
        <v>131179.1</v>
      </c>
      <c r="L5" s="756">
        <v>137838</v>
      </c>
      <c r="M5" s="756">
        <v>130779</v>
      </c>
      <c r="N5" s="756">
        <v>128943.5</v>
      </c>
      <c r="O5" s="756">
        <v>138554.1</v>
      </c>
      <c r="P5" s="756">
        <v>138179.79999999999</v>
      </c>
      <c r="Q5" s="756">
        <v>144703.70000000001</v>
      </c>
      <c r="R5" s="756">
        <v>151000.9</v>
      </c>
      <c r="S5" s="756">
        <v>158263.20000000001</v>
      </c>
      <c r="T5" s="756">
        <v>156637.70000000001</v>
      </c>
      <c r="U5" s="756">
        <v>160959.29999999999</v>
      </c>
      <c r="V5" s="756">
        <v>168172.6</v>
      </c>
      <c r="W5" s="756">
        <v>171058.62709999998</v>
      </c>
      <c r="X5" s="287"/>
      <c r="Y5" s="287"/>
      <c r="Z5" s="287"/>
      <c r="AA5" s="287"/>
      <c r="AB5" s="287"/>
      <c r="AC5" s="287"/>
      <c r="AD5" s="287"/>
      <c r="AE5" s="287"/>
      <c r="AF5" s="287"/>
    </row>
    <row r="6" spans="1:32" ht="12" customHeight="1" x14ac:dyDescent="0.15">
      <c r="B6" s="304" t="s">
        <v>232</v>
      </c>
      <c r="C6" s="306">
        <v>283733046</v>
      </c>
      <c r="D6" s="306">
        <v>287860594</v>
      </c>
      <c r="E6" s="306">
        <v>307094298</v>
      </c>
      <c r="F6" s="306">
        <v>310943489</v>
      </c>
      <c r="G6" s="306">
        <v>308485309</v>
      </c>
      <c r="H6" s="306">
        <v>342073628</v>
      </c>
      <c r="I6" s="306">
        <v>368545799</v>
      </c>
      <c r="J6" s="756">
        <v>394749.6</v>
      </c>
      <c r="K6" s="756">
        <v>435909.3</v>
      </c>
      <c r="L6" s="756">
        <v>476340.3</v>
      </c>
      <c r="M6" s="756">
        <v>504986.8</v>
      </c>
      <c r="N6" s="756">
        <v>535421.1</v>
      </c>
      <c r="O6" s="756">
        <v>575566.4</v>
      </c>
      <c r="P6" s="756">
        <v>594004.19999999995</v>
      </c>
      <c r="Q6" s="756">
        <v>621140.1</v>
      </c>
      <c r="R6" s="756">
        <v>645016.19999999995</v>
      </c>
      <c r="S6" s="756">
        <v>690892.3</v>
      </c>
      <c r="T6" s="756">
        <v>709233</v>
      </c>
      <c r="U6" s="756">
        <v>755841.1</v>
      </c>
      <c r="V6" s="756">
        <v>786256.91739164304</v>
      </c>
      <c r="W6" s="756">
        <v>753602.34146822232</v>
      </c>
      <c r="X6" s="288"/>
      <c r="Y6" s="288"/>
      <c r="Z6" s="288"/>
      <c r="AA6" s="288"/>
      <c r="AB6" s="288"/>
      <c r="AC6" s="288"/>
      <c r="AD6" s="288"/>
      <c r="AE6" s="288"/>
      <c r="AF6" s="288"/>
    </row>
    <row r="7" spans="1:32" ht="12" customHeight="1" x14ac:dyDescent="0.15">
      <c r="A7" s="282" t="s">
        <v>19</v>
      </c>
      <c r="B7" s="304" t="s">
        <v>238</v>
      </c>
      <c r="C7" s="305">
        <v>510161</v>
      </c>
      <c r="D7" s="305">
        <v>518010</v>
      </c>
      <c r="E7" s="305">
        <v>556076</v>
      </c>
      <c r="F7" s="305">
        <v>577989</v>
      </c>
      <c r="G7" s="305">
        <v>578693</v>
      </c>
      <c r="H7" s="305">
        <v>650296</v>
      </c>
      <c r="I7" s="305">
        <v>710428</v>
      </c>
      <c r="J7" s="305">
        <v>770444</v>
      </c>
      <c r="K7" s="305">
        <v>877171</v>
      </c>
      <c r="L7" s="305">
        <v>964407</v>
      </c>
      <c r="M7" s="305">
        <v>1019935</v>
      </c>
      <c r="N7" s="305">
        <v>1108345</v>
      </c>
      <c r="O7" s="305">
        <v>1211140</v>
      </c>
      <c r="P7" s="305">
        <v>1254348</v>
      </c>
      <c r="Q7" s="305">
        <v>1317426</v>
      </c>
      <c r="R7" s="305">
        <v>1423586</v>
      </c>
      <c r="S7" s="305">
        <v>1513950</v>
      </c>
      <c r="T7" s="305">
        <v>1569280</v>
      </c>
      <c r="U7" s="305">
        <v>1687636</v>
      </c>
      <c r="V7" s="305">
        <v>1762855.6472725368</v>
      </c>
      <c r="W7" s="305">
        <v>1723497.4685835254</v>
      </c>
    </row>
    <row r="8" spans="1:32" ht="12" customHeight="1" x14ac:dyDescent="0.15">
      <c r="B8" s="304" t="s">
        <v>251</v>
      </c>
      <c r="C8" s="310">
        <f>(C7/C6)*1000</f>
        <v>1.7980316610705966</v>
      </c>
      <c r="D8" s="310">
        <f t="shared" ref="D8:I8" si="0">(D7/D6)*1000</f>
        <v>1.7995168869831486</v>
      </c>
      <c r="E8" s="310">
        <f t="shared" si="0"/>
        <v>1.8107662813068577</v>
      </c>
      <c r="F8" s="310">
        <f t="shared" si="0"/>
        <v>1.858823292485793</v>
      </c>
      <c r="G8" s="310">
        <f t="shared" si="0"/>
        <v>1.8759175335639726</v>
      </c>
      <c r="H8" s="310">
        <f t="shared" si="0"/>
        <v>1.9010410238347868</v>
      </c>
      <c r="I8" s="310">
        <f t="shared" si="0"/>
        <v>1.9276518737363222</v>
      </c>
      <c r="J8" s="310">
        <f>(J7/J6)</f>
        <v>1.9517283868052053</v>
      </c>
      <c r="K8" s="310">
        <f t="shared" ref="K8:W8" si="1">(K7/K6)</f>
        <v>2.0122787010967649</v>
      </c>
      <c r="L8" s="310">
        <f t="shared" si="1"/>
        <v>2.0246176945347685</v>
      </c>
      <c r="M8" s="310">
        <f t="shared" si="1"/>
        <v>2.0197260601663252</v>
      </c>
      <c r="N8" s="310">
        <f t="shared" si="1"/>
        <v>2.0700435601062419</v>
      </c>
      <c r="O8" s="310">
        <f t="shared" si="1"/>
        <v>2.10425764950838</v>
      </c>
      <c r="P8" s="310">
        <f t="shared" si="1"/>
        <v>2.1116820386118484</v>
      </c>
      <c r="Q8" s="310">
        <f t="shared" si="1"/>
        <v>2.120980435814722</v>
      </c>
      <c r="R8" s="310">
        <f t="shared" si="1"/>
        <v>2.207054644519006</v>
      </c>
      <c r="S8" s="310">
        <f t="shared" si="1"/>
        <v>2.1912966753284122</v>
      </c>
      <c r="T8" s="310">
        <f t="shared" si="1"/>
        <v>2.2126437997103912</v>
      </c>
      <c r="U8" s="310">
        <f t="shared" si="1"/>
        <v>2.2327920511334991</v>
      </c>
      <c r="V8" s="310">
        <f t="shared" si="1"/>
        <v>2.2420860259273745</v>
      </c>
      <c r="W8" s="310">
        <f t="shared" si="1"/>
        <v>2.287011828049371</v>
      </c>
    </row>
    <row r="9" spans="1:32" ht="12" customHeight="1" x14ac:dyDescent="0.15">
      <c r="A9" s="302"/>
      <c r="B9" s="308" t="s">
        <v>239</v>
      </c>
      <c r="C9" s="312">
        <v>3.06</v>
      </c>
      <c r="D9" s="312">
        <v>3.19</v>
      </c>
      <c r="E9" s="312">
        <v>3.07</v>
      </c>
      <c r="F9" s="312">
        <v>3.09</v>
      </c>
      <c r="G9" s="312">
        <v>3.48</v>
      </c>
      <c r="H9" s="312">
        <v>3.46</v>
      </c>
      <c r="I9" s="312">
        <v>3.6</v>
      </c>
      <c r="J9" s="312">
        <v>3.63</v>
      </c>
      <c r="K9" s="312">
        <v>4.18</v>
      </c>
      <c r="L9" s="312">
        <v>4.33</v>
      </c>
      <c r="M9" s="312">
        <v>4.6399999999999997</v>
      </c>
      <c r="N9" s="312">
        <v>4.67</v>
      </c>
      <c r="O9" s="312">
        <v>4.7</v>
      </c>
      <c r="P9" s="312">
        <v>4.75</v>
      </c>
      <c r="Q9" s="312">
        <v>4.78</v>
      </c>
      <c r="R9" s="312">
        <v>4.82</v>
      </c>
      <c r="S9" s="312">
        <v>4.84</v>
      </c>
      <c r="T9" s="312">
        <v>4.84</v>
      </c>
      <c r="U9" s="312">
        <v>4.8600000000000003</v>
      </c>
      <c r="V9" s="312">
        <v>4.67</v>
      </c>
      <c r="W9" s="312">
        <v>5.0199999999999996</v>
      </c>
    </row>
    <row r="10" spans="1:32" ht="12" customHeight="1" x14ac:dyDescent="0.15">
      <c r="B10" s="304" t="s">
        <v>419</v>
      </c>
      <c r="C10" s="305">
        <v>14800991</v>
      </c>
      <c r="D10" s="305">
        <v>14727155</v>
      </c>
      <c r="E10" s="305">
        <v>14690547</v>
      </c>
      <c r="F10" s="305">
        <v>14721243</v>
      </c>
      <c r="G10" s="305">
        <v>14696522</v>
      </c>
      <c r="H10" s="305">
        <v>14813786</v>
      </c>
      <c r="I10" s="305">
        <v>14675255</v>
      </c>
      <c r="J10" s="305">
        <v>14580166</v>
      </c>
      <c r="K10" s="305">
        <v>14509628</v>
      </c>
      <c r="L10" s="305">
        <v>14137690</v>
      </c>
      <c r="M10" s="305">
        <v>14159720</v>
      </c>
      <c r="N10" s="305">
        <v>14050173</v>
      </c>
      <c r="O10" s="305">
        <v>12184143</v>
      </c>
      <c r="P10" s="305">
        <v>11830977</v>
      </c>
      <c r="Q10" s="305">
        <v>11652272</v>
      </c>
      <c r="R10" s="305">
        <v>11982580</v>
      </c>
      <c r="S10" s="305">
        <v>11450657</v>
      </c>
      <c r="T10" s="305">
        <v>11338424</v>
      </c>
      <c r="U10" s="305">
        <v>11331908</v>
      </c>
      <c r="V10" s="305">
        <v>11261557</v>
      </c>
      <c r="W10" s="305">
        <v>11097551</v>
      </c>
    </row>
    <row r="11" spans="1:32" ht="12" customHeight="1" x14ac:dyDescent="0.15">
      <c r="B11" s="304" t="s">
        <v>229</v>
      </c>
      <c r="C11" s="306">
        <v>2521661</v>
      </c>
      <c r="D11" s="306">
        <v>2571321</v>
      </c>
      <c r="E11" s="306">
        <v>2517896</v>
      </c>
      <c r="F11" s="306">
        <v>2535935</v>
      </c>
      <c r="G11" s="306">
        <v>2709847</v>
      </c>
      <c r="H11" s="306">
        <v>2685627</v>
      </c>
      <c r="I11" s="306">
        <v>2692776</v>
      </c>
      <c r="J11" s="306">
        <v>2681208</v>
      </c>
      <c r="K11" s="306">
        <v>2678241</v>
      </c>
      <c r="L11" s="306">
        <v>2753681</v>
      </c>
      <c r="M11" s="306">
        <v>2788507</v>
      </c>
      <c r="N11" s="306">
        <v>2844228</v>
      </c>
      <c r="O11" s="306">
        <v>2910166</v>
      </c>
      <c r="P11" s="306">
        <v>2832371</v>
      </c>
      <c r="Q11" s="306">
        <v>2788555</v>
      </c>
      <c r="R11" s="306">
        <v>2698887</v>
      </c>
      <c r="S11" s="306">
        <v>2745951</v>
      </c>
      <c r="T11" s="306">
        <v>2699282</v>
      </c>
      <c r="U11" s="306">
        <v>2687624</v>
      </c>
      <c r="V11" s="306">
        <v>2682837</v>
      </c>
      <c r="W11" s="306">
        <v>2544650.7307854076</v>
      </c>
    </row>
    <row r="12" spans="1:32" ht="12" customHeight="1" x14ac:dyDescent="0.15">
      <c r="A12" s="282" t="s">
        <v>5</v>
      </c>
      <c r="B12" s="304" t="s">
        <v>238</v>
      </c>
      <c r="C12" s="305">
        <v>31068</v>
      </c>
      <c r="D12" s="305">
        <v>31868</v>
      </c>
      <c r="E12" s="305">
        <v>31437</v>
      </c>
      <c r="F12" s="305">
        <v>31926</v>
      </c>
      <c r="G12" s="305">
        <v>33698</v>
      </c>
      <c r="H12" s="305">
        <v>33686</v>
      </c>
      <c r="I12" s="305">
        <v>33904</v>
      </c>
      <c r="J12" s="305">
        <v>33839</v>
      </c>
      <c r="K12" s="305">
        <v>33350</v>
      </c>
      <c r="L12" s="305">
        <v>33458</v>
      </c>
      <c r="M12" s="305">
        <v>33669</v>
      </c>
      <c r="N12" s="305">
        <v>34256</v>
      </c>
      <c r="O12" s="305">
        <v>35304</v>
      </c>
      <c r="P12" s="305">
        <v>34906</v>
      </c>
      <c r="Q12" s="305">
        <v>34421</v>
      </c>
      <c r="R12" s="305">
        <v>33163</v>
      </c>
      <c r="S12" s="305">
        <v>33955</v>
      </c>
      <c r="T12" s="305">
        <v>33458</v>
      </c>
      <c r="U12" s="305">
        <v>33672</v>
      </c>
      <c r="V12" s="305">
        <v>33780.947008904892</v>
      </c>
      <c r="W12" s="305">
        <v>32310.98789219185</v>
      </c>
    </row>
    <row r="13" spans="1:32" ht="12" customHeight="1" x14ac:dyDescent="0.15">
      <c r="B13" s="304" t="s">
        <v>251</v>
      </c>
      <c r="C13" s="307">
        <f>(C12/C11)*1000</f>
        <v>12.320450687066977</v>
      </c>
      <c r="D13" s="307">
        <f t="shared" ref="D13:P13" si="2">(D12/D11)*1000</f>
        <v>12.393629577948454</v>
      </c>
      <c r="E13" s="307">
        <f t="shared" si="2"/>
        <v>12.485424338415884</v>
      </c>
      <c r="F13" s="307">
        <f t="shared" si="2"/>
        <v>12.589439398091828</v>
      </c>
      <c r="G13" s="307">
        <f t="shared" si="2"/>
        <v>12.435388418608134</v>
      </c>
      <c r="H13" s="307">
        <f t="shared" si="2"/>
        <v>12.543067224152869</v>
      </c>
      <c r="I13" s="307">
        <f t="shared" si="2"/>
        <v>12.590724219170106</v>
      </c>
      <c r="J13" s="307">
        <f t="shared" si="2"/>
        <v>12.620803757112466</v>
      </c>
      <c r="K13" s="307">
        <f t="shared" si="2"/>
        <v>12.452202770400422</v>
      </c>
      <c r="L13" s="307">
        <f t="shared" si="2"/>
        <v>12.150281750137362</v>
      </c>
      <c r="M13" s="307">
        <f t="shared" si="2"/>
        <v>12.07420314885349</v>
      </c>
      <c r="N13" s="307">
        <f t="shared" si="2"/>
        <v>12.044041476281086</v>
      </c>
      <c r="O13" s="307">
        <f t="shared" si="2"/>
        <v>12.131266738735865</v>
      </c>
      <c r="P13" s="307">
        <f t="shared" si="2"/>
        <v>12.323950499422567</v>
      </c>
      <c r="Q13" s="307">
        <f t="shared" ref="Q13:W13" si="3">(Q12/Q11)*1000</f>
        <v>12.343669032886208</v>
      </c>
      <c r="R13" s="307">
        <f t="shared" si="3"/>
        <v>12.287657838212567</v>
      </c>
      <c r="S13" s="307">
        <f t="shared" si="3"/>
        <v>12.365479209206574</v>
      </c>
      <c r="T13" s="307">
        <f t="shared" si="3"/>
        <v>12.395148043072195</v>
      </c>
      <c r="U13" s="307">
        <f t="shared" si="3"/>
        <v>12.528538218143609</v>
      </c>
      <c r="V13" s="307">
        <f t="shared" si="3"/>
        <v>12.591501835148723</v>
      </c>
      <c r="W13" s="307">
        <f t="shared" si="3"/>
        <v>12.69761209320033</v>
      </c>
    </row>
    <row r="14" spans="1:32" ht="12" customHeight="1" x14ac:dyDescent="0.15">
      <c r="A14" s="302"/>
      <c r="B14" s="308" t="s">
        <v>239</v>
      </c>
      <c r="C14" s="312">
        <v>2.99</v>
      </c>
      <c r="D14" s="312">
        <v>3.13</v>
      </c>
      <c r="E14" s="312">
        <v>3.29</v>
      </c>
      <c r="F14" s="312">
        <v>3.29</v>
      </c>
      <c r="G14" s="312">
        <v>3.27</v>
      </c>
      <c r="H14" s="312">
        <v>3.31</v>
      </c>
      <c r="I14" s="312">
        <v>3.32</v>
      </c>
      <c r="J14" s="312">
        <v>3.49</v>
      </c>
      <c r="K14" s="312">
        <v>3.9</v>
      </c>
      <c r="L14" s="312">
        <v>4.13</v>
      </c>
      <c r="M14" s="312">
        <v>4.46</v>
      </c>
      <c r="N14" s="312">
        <v>4.5199999999999996</v>
      </c>
      <c r="O14" s="312">
        <v>4.9000000000000004</v>
      </c>
      <c r="P14" s="312">
        <v>5.04</v>
      </c>
      <c r="Q14" s="312">
        <v>5.72</v>
      </c>
      <c r="R14" s="312">
        <v>5.72</v>
      </c>
      <c r="S14" s="312">
        <v>5.9</v>
      </c>
      <c r="T14" s="312">
        <v>5.6</v>
      </c>
      <c r="U14" s="312">
        <v>5.56</v>
      </c>
      <c r="V14" s="312">
        <v>5.58</v>
      </c>
      <c r="W14" s="312">
        <v>5.43</v>
      </c>
    </row>
    <row r="15" spans="1:32" ht="12" customHeight="1" x14ac:dyDescent="0.15">
      <c r="B15" s="304" t="s">
        <v>419</v>
      </c>
      <c r="C15" s="305">
        <v>2845573</v>
      </c>
      <c r="D15" s="305">
        <v>2809888</v>
      </c>
      <c r="E15" s="305">
        <v>2941036</v>
      </c>
      <c r="F15" s="305">
        <v>2990499</v>
      </c>
      <c r="G15" s="305">
        <v>3000199</v>
      </c>
      <c r="H15" s="305">
        <v>3010724</v>
      </c>
      <c r="I15" s="305">
        <v>3073855</v>
      </c>
      <c r="J15" s="305">
        <v>3115772</v>
      </c>
      <c r="K15" s="305">
        <v>3151406</v>
      </c>
      <c r="L15" s="305">
        <v>3256809</v>
      </c>
      <c r="M15" s="305">
        <v>3254413</v>
      </c>
      <c r="N15" s="305">
        <v>3263254</v>
      </c>
      <c r="O15" s="305">
        <v>2987315</v>
      </c>
      <c r="P15" s="305">
        <v>3176115</v>
      </c>
      <c r="Q15" s="305">
        <v>3173015</v>
      </c>
      <c r="R15" s="305">
        <v>3200714</v>
      </c>
      <c r="S15" s="305">
        <v>3104911</v>
      </c>
      <c r="T15" s="305">
        <v>3217254</v>
      </c>
      <c r="U15" s="305">
        <v>3209742</v>
      </c>
      <c r="V15" s="305">
        <v>3258808</v>
      </c>
      <c r="W15" s="305">
        <v>3265145</v>
      </c>
      <c r="Y15" s="283"/>
      <c r="Z15" s="283"/>
    </row>
    <row r="16" spans="1:32" ht="12" customHeight="1" x14ac:dyDescent="0.15">
      <c r="B16" s="304" t="s">
        <v>229</v>
      </c>
      <c r="C16" s="306">
        <v>1540534</v>
      </c>
      <c r="D16" s="306">
        <v>1650886</v>
      </c>
      <c r="E16" s="306">
        <v>1637129</v>
      </c>
      <c r="F16" s="306">
        <v>1670387</v>
      </c>
      <c r="G16" s="306">
        <v>1884573</v>
      </c>
      <c r="H16" s="306">
        <v>1991346</v>
      </c>
      <c r="I16" s="306">
        <v>2074715</v>
      </c>
      <c r="J16" s="306">
        <v>2153141</v>
      </c>
      <c r="K16" s="306">
        <v>2131518</v>
      </c>
      <c r="L16" s="306">
        <v>2213057</v>
      </c>
      <c r="M16" s="306">
        <v>2186978</v>
      </c>
      <c r="N16" s="306">
        <v>2298432</v>
      </c>
      <c r="O16" s="306">
        <v>2401634</v>
      </c>
      <c r="P16" s="306">
        <v>2499031</v>
      </c>
      <c r="Q16" s="306">
        <v>2629566</v>
      </c>
      <c r="R16" s="306">
        <v>2764884</v>
      </c>
      <c r="S16" s="306">
        <v>2876803</v>
      </c>
      <c r="T16" s="306">
        <v>3073656</v>
      </c>
      <c r="U16" s="306">
        <v>3090907</v>
      </c>
      <c r="V16" s="306">
        <v>3284606.4369907742</v>
      </c>
      <c r="W16" s="306">
        <v>3191164.0689750351</v>
      </c>
      <c r="X16" s="288"/>
    </row>
    <row r="17" spans="1:106" ht="12" customHeight="1" x14ac:dyDescent="0.15">
      <c r="A17" s="282" t="s">
        <v>6</v>
      </c>
      <c r="B17" s="304" t="s">
        <v>238</v>
      </c>
      <c r="C17" s="305">
        <v>91554</v>
      </c>
      <c r="D17" s="305">
        <v>93313</v>
      </c>
      <c r="E17" s="305">
        <v>92530</v>
      </c>
      <c r="F17" s="305">
        <v>92738</v>
      </c>
      <c r="G17" s="305">
        <v>98880</v>
      </c>
      <c r="H17" s="305">
        <v>104254</v>
      </c>
      <c r="I17" s="305">
        <v>109010</v>
      </c>
      <c r="J17" s="305">
        <v>114520</v>
      </c>
      <c r="K17" s="305">
        <v>115196</v>
      </c>
      <c r="L17" s="305">
        <v>114719</v>
      </c>
      <c r="M17" s="305">
        <v>115655</v>
      </c>
      <c r="N17" s="305">
        <v>117588</v>
      </c>
      <c r="O17" s="305">
        <v>122353</v>
      </c>
      <c r="P17" s="305">
        <v>127684</v>
      </c>
      <c r="Q17" s="305">
        <v>135390</v>
      </c>
      <c r="R17" s="305">
        <v>142925</v>
      </c>
      <c r="S17" s="305">
        <v>149399</v>
      </c>
      <c r="T17" s="305">
        <v>157824</v>
      </c>
      <c r="U17" s="305">
        <v>162421</v>
      </c>
      <c r="V17" s="305">
        <v>173258.66324709987</v>
      </c>
      <c r="W17" s="305">
        <v>169804.68148125257</v>
      </c>
      <c r="X17" s="287"/>
    </row>
    <row r="18" spans="1:106" ht="12" customHeight="1" x14ac:dyDescent="0.15">
      <c r="B18" s="304" t="s">
        <v>251</v>
      </c>
      <c r="C18" s="307">
        <f t="shared" ref="C18:P18" si="4">(C17/C16)*1000</f>
        <v>59.43004179070374</v>
      </c>
      <c r="D18" s="307">
        <f t="shared" si="4"/>
        <v>56.522982204707048</v>
      </c>
      <c r="E18" s="307">
        <f t="shared" si="4"/>
        <v>56.519675602838873</v>
      </c>
      <c r="F18" s="307">
        <f t="shared" si="4"/>
        <v>55.518870776652356</v>
      </c>
      <c r="G18" s="307">
        <f t="shared" si="4"/>
        <v>52.468118772793623</v>
      </c>
      <c r="H18" s="307">
        <f t="shared" si="4"/>
        <v>52.353533740495124</v>
      </c>
      <c r="I18" s="307">
        <f t="shared" si="4"/>
        <v>52.542156392564763</v>
      </c>
      <c r="J18" s="307">
        <f t="shared" si="4"/>
        <v>53.187413179164764</v>
      </c>
      <c r="K18" s="307">
        <f t="shared" si="4"/>
        <v>54.044113162544257</v>
      </c>
      <c r="L18" s="307">
        <f t="shared" si="4"/>
        <v>51.837345355316202</v>
      </c>
      <c r="M18" s="307">
        <f t="shared" si="4"/>
        <v>52.883476651342633</v>
      </c>
      <c r="N18" s="307">
        <f t="shared" si="4"/>
        <v>51.160095230139497</v>
      </c>
      <c r="O18" s="307">
        <f t="shared" si="4"/>
        <v>50.945731114732716</v>
      </c>
      <c r="P18" s="307">
        <f t="shared" si="4"/>
        <v>51.093403803314168</v>
      </c>
      <c r="Q18" s="307">
        <f t="shared" ref="Q18:W18" si="5">(Q17/Q16)*1000</f>
        <v>51.487583882663529</v>
      </c>
      <c r="R18" s="307">
        <f t="shared" si="5"/>
        <v>51.692946250186267</v>
      </c>
      <c r="S18" s="307">
        <f t="shared" si="5"/>
        <v>51.932301238562395</v>
      </c>
      <c r="T18" s="307">
        <f t="shared" si="5"/>
        <v>51.347320584997149</v>
      </c>
      <c r="U18" s="307">
        <f t="shared" si="5"/>
        <v>52.548006135415918</v>
      </c>
      <c r="V18" s="307">
        <f t="shared" si="5"/>
        <v>52.748682854629173</v>
      </c>
      <c r="W18" s="307">
        <f t="shared" si="5"/>
        <v>53.210890387027916</v>
      </c>
    </row>
    <row r="19" spans="1:106" ht="12" customHeight="1" x14ac:dyDescent="0.15">
      <c r="A19" s="302"/>
      <c r="B19" s="308" t="s">
        <v>239</v>
      </c>
      <c r="C19" s="312">
        <v>3.31</v>
      </c>
      <c r="D19" s="312">
        <v>3.34</v>
      </c>
      <c r="E19" s="312">
        <v>3.35</v>
      </c>
      <c r="F19" s="312">
        <v>3.39</v>
      </c>
      <c r="G19" s="312">
        <v>3.42</v>
      </c>
      <c r="H19" s="312">
        <v>3.43</v>
      </c>
      <c r="I19" s="312">
        <v>3.47</v>
      </c>
      <c r="J19" s="312">
        <v>3.5</v>
      </c>
      <c r="K19" s="312">
        <v>3.8</v>
      </c>
      <c r="L19" s="312">
        <v>4.12</v>
      </c>
      <c r="M19" s="312">
        <v>4.25</v>
      </c>
      <c r="N19" s="312">
        <v>5.05</v>
      </c>
      <c r="O19" s="312">
        <v>5.24</v>
      </c>
      <c r="P19" s="312">
        <v>5.91</v>
      </c>
      <c r="Q19" s="312">
        <v>6.07</v>
      </c>
      <c r="R19" s="312">
        <v>6.42</v>
      </c>
      <c r="S19" s="312">
        <v>6.77</v>
      </c>
      <c r="T19" s="312">
        <v>6.96</v>
      </c>
      <c r="U19" s="312">
        <v>7.05</v>
      </c>
      <c r="V19" s="312">
        <v>6.94</v>
      </c>
      <c r="W19" s="312">
        <v>6.72</v>
      </c>
    </row>
    <row r="20" spans="1:106" ht="12" customHeight="1" x14ac:dyDescent="0.15">
      <c r="B20" s="304" t="s">
        <v>419</v>
      </c>
      <c r="C20" s="305">
        <v>4980291</v>
      </c>
      <c r="D20" s="305">
        <v>5035612</v>
      </c>
      <c r="E20" s="305">
        <v>5163700</v>
      </c>
      <c r="F20" s="305">
        <v>5193414</v>
      </c>
      <c r="G20" s="305">
        <v>5184822</v>
      </c>
      <c r="H20" s="305">
        <v>5249783</v>
      </c>
      <c r="I20" s="305">
        <v>5241102</v>
      </c>
      <c r="J20" s="305">
        <v>5420865</v>
      </c>
      <c r="K20" s="305">
        <v>5442989</v>
      </c>
      <c r="L20" s="305">
        <v>5459435</v>
      </c>
      <c r="M20" s="305">
        <v>5520200</v>
      </c>
      <c r="N20" s="305">
        <v>5589173</v>
      </c>
      <c r="O20" s="305">
        <v>5660984</v>
      </c>
      <c r="P20" s="305">
        <v>5555988</v>
      </c>
      <c r="Q20" s="305">
        <v>5577959</v>
      </c>
      <c r="R20" s="305">
        <v>5553470</v>
      </c>
      <c r="S20" s="305">
        <v>5525454</v>
      </c>
      <c r="T20" s="305">
        <v>5535569</v>
      </c>
      <c r="U20" s="305">
        <v>5575483</v>
      </c>
      <c r="V20" s="305">
        <v>5599890.5</v>
      </c>
      <c r="W20" s="305">
        <v>5636388</v>
      </c>
      <c r="X20" s="284"/>
      <c r="Y20" s="284"/>
      <c r="Z20" s="284"/>
      <c r="AA20" s="284"/>
      <c r="AB20" s="284"/>
      <c r="AC20" s="284"/>
      <c r="AD20" s="284"/>
      <c r="AE20" s="284"/>
      <c r="AH20" s="284"/>
      <c r="AI20" s="284"/>
      <c r="AJ20" s="284"/>
      <c r="AK20" s="284"/>
      <c r="AL20" s="284"/>
      <c r="AM20" s="284"/>
      <c r="AN20" s="284"/>
      <c r="AO20" s="284"/>
      <c r="AP20" s="284"/>
      <c r="AQ20" s="284"/>
      <c r="AR20" s="284"/>
      <c r="AS20" s="284"/>
      <c r="AT20" s="284"/>
      <c r="AX20" s="284"/>
      <c r="AY20" s="284"/>
      <c r="AZ20" s="284"/>
      <c r="BA20" s="284"/>
      <c r="BB20" s="284"/>
      <c r="BC20" s="284"/>
      <c r="BD20" s="284"/>
      <c r="BE20" s="284"/>
      <c r="BF20" s="284"/>
      <c r="BJ20" s="284"/>
      <c r="BK20" s="284"/>
      <c r="BL20" s="284"/>
      <c r="BM20" s="284"/>
      <c r="BN20" s="284"/>
      <c r="BO20" s="284"/>
      <c r="BP20" s="284"/>
      <c r="BQ20" s="284"/>
      <c r="BR20" s="284"/>
      <c r="BS20" s="284"/>
      <c r="BT20" s="284"/>
      <c r="BU20" s="284"/>
      <c r="BV20" s="284"/>
      <c r="BW20" s="284"/>
      <c r="CA20" s="284"/>
      <c r="CB20" s="284"/>
      <c r="CC20" s="284"/>
      <c r="CD20" s="284"/>
      <c r="CE20" s="284"/>
      <c r="CF20" s="284"/>
      <c r="CG20" s="284"/>
      <c r="CH20" s="284"/>
      <c r="CI20" s="284"/>
      <c r="CJ20" s="284"/>
      <c r="CK20" s="284"/>
      <c r="CL20" s="284"/>
      <c r="CM20" s="284"/>
      <c r="CP20" s="284"/>
      <c r="CQ20" s="284"/>
      <c r="CR20" s="284"/>
      <c r="CS20" s="284"/>
      <c r="CT20" s="284"/>
      <c r="CU20" s="284"/>
      <c r="CV20" s="284"/>
      <c r="CW20" s="284"/>
      <c r="CX20" s="284"/>
      <c r="CY20" s="284"/>
      <c r="CZ20" s="284"/>
      <c r="DA20" s="284"/>
      <c r="DB20" s="284"/>
    </row>
    <row r="21" spans="1:106" ht="12" customHeight="1" x14ac:dyDescent="0.15">
      <c r="B21" s="304" t="s">
        <v>229</v>
      </c>
      <c r="C21" s="306">
        <v>875746</v>
      </c>
      <c r="D21" s="306">
        <v>920031</v>
      </c>
      <c r="E21" s="306">
        <v>951383</v>
      </c>
      <c r="F21" s="306">
        <v>986402</v>
      </c>
      <c r="G21" s="306">
        <v>1020294</v>
      </c>
      <c r="H21" s="306">
        <v>1074578</v>
      </c>
      <c r="I21" s="306">
        <v>1127321</v>
      </c>
      <c r="J21" s="306">
        <v>1138578</v>
      </c>
      <c r="K21" s="306">
        <v>1151906</v>
      </c>
      <c r="L21" s="306">
        <v>1168497</v>
      </c>
      <c r="M21" s="306">
        <v>1218723</v>
      </c>
      <c r="N21" s="306">
        <v>1266710</v>
      </c>
      <c r="O21" s="306">
        <v>1319404</v>
      </c>
      <c r="P21" s="306">
        <v>1375095</v>
      </c>
      <c r="Q21" s="306">
        <v>1376391</v>
      </c>
      <c r="R21" s="306">
        <v>1367797</v>
      </c>
      <c r="S21" s="306">
        <v>1364230</v>
      </c>
      <c r="T21" s="306">
        <v>1331223</v>
      </c>
      <c r="U21" s="306">
        <v>1348165</v>
      </c>
      <c r="V21" s="306">
        <v>1357066.5486644637</v>
      </c>
      <c r="W21" s="306">
        <v>1250069.0030220905</v>
      </c>
    </row>
    <row r="22" spans="1:106" ht="12" customHeight="1" x14ac:dyDescent="0.15">
      <c r="A22" s="282" t="s">
        <v>7</v>
      </c>
      <c r="B22" s="304" t="s">
        <v>238</v>
      </c>
      <c r="C22" s="305">
        <v>130249</v>
      </c>
      <c r="D22" s="305">
        <v>130269</v>
      </c>
      <c r="E22" s="305">
        <v>134137</v>
      </c>
      <c r="F22" s="305">
        <v>137271</v>
      </c>
      <c r="G22" s="305">
        <v>143554</v>
      </c>
      <c r="H22" s="305">
        <v>152497</v>
      </c>
      <c r="I22" s="305">
        <v>161578</v>
      </c>
      <c r="J22" s="305">
        <v>163235</v>
      </c>
      <c r="K22" s="305">
        <v>163318</v>
      </c>
      <c r="L22" s="305">
        <v>164704</v>
      </c>
      <c r="M22" s="305">
        <v>171872</v>
      </c>
      <c r="N22" s="305">
        <v>179084</v>
      </c>
      <c r="O22" s="305">
        <v>186617</v>
      </c>
      <c r="P22" s="305">
        <v>193087</v>
      </c>
      <c r="Q22" s="305">
        <v>196232</v>
      </c>
      <c r="R22" s="305">
        <v>196015</v>
      </c>
      <c r="S22" s="305">
        <v>192703</v>
      </c>
      <c r="T22" s="305">
        <v>188738</v>
      </c>
      <c r="U22" s="305">
        <v>189703</v>
      </c>
      <c r="V22" s="305">
        <v>192919.58622447914</v>
      </c>
      <c r="W22" s="305">
        <v>183941.1251822504</v>
      </c>
    </row>
    <row r="23" spans="1:106" ht="12" customHeight="1" x14ac:dyDescent="0.15">
      <c r="B23" s="304" t="s">
        <v>251</v>
      </c>
      <c r="C23" s="307">
        <f t="shared" ref="C23:P23" si="6">(C22/C21)*1000</f>
        <v>148.72919773541642</v>
      </c>
      <c r="D23" s="307">
        <f t="shared" si="6"/>
        <v>141.59196809672716</v>
      </c>
      <c r="E23" s="307">
        <f t="shared" si="6"/>
        <v>140.99158803552302</v>
      </c>
      <c r="F23" s="307">
        <f t="shared" si="6"/>
        <v>139.16334314001796</v>
      </c>
      <c r="G23" s="307">
        <f t="shared" si="6"/>
        <v>140.69866136623367</v>
      </c>
      <c r="H23" s="307">
        <f t="shared" si="6"/>
        <v>141.91338367247423</v>
      </c>
      <c r="I23" s="307">
        <f t="shared" si="6"/>
        <v>143.32918485506789</v>
      </c>
      <c r="J23" s="307">
        <f t="shared" si="6"/>
        <v>143.3674284941392</v>
      </c>
      <c r="K23" s="307">
        <f t="shared" si="6"/>
        <v>141.7806661307433</v>
      </c>
      <c r="L23" s="307">
        <f t="shared" si="6"/>
        <v>140.95372089102494</v>
      </c>
      <c r="M23" s="307">
        <f t="shared" si="6"/>
        <v>141.02630376221666</v>
      </c>
      <c r="N23" s="307">
        <f t="shared" si="6"/>
        <v>141.37726867238754</v>
      </c>
      <c r="O23" s="307">
        <f t="shared" si="6"/>
        <v>141.44037762504888</v>
      </c>
      <c r="P23" s="307">
        <f t="shared" si="6"/>
        <v>140.41720753838825</v>
      </c>
      <c r="Q23" s="307">
        <f t="shared" ref="Q23:W23" si="7">(Q22/Q21)*1000</f>
        <v>142.56995286949711</v>
      </c>
      <c r="R23" s="307">
        <f t="shared" si="7"/>
        <v>143.30708431148776</v>
      </c>
      <c r="S23" s="307">
        <f t="shared" si="7"/>
        <v>141.25404074093078</v>
      </c>
      <c r="T23" s="307">
        <f t="shared" si="7"/>
        <v>141.7778989695941</v>
      </c>
      <c r="U23" s="307">
        <f t="shared" si="7"/>
        <v>140.71200483620328</v>
      </c>
      <c r="V23" s="307">
        <f t="shared" si="7"/>
        <v>142.15926729189368</v>
      </c>
      <c r="W23" s="307">
        <f t="shared" si="7"/>
        <v>147.14477739834007</v>
      </c>
    </row>
    <row r="24" spans="1:106" ht="12" customHeight="1" x14ac:dyDescent="0.15">
      <c r="A24" s="302"/>
      <c r="B24" s="308" t="s">
        <v>239</v>
      </c>
      <c r="C24" s="312">
        <v>3.34</v>
      </c>
      <c r="D24" s="312">
        <v>3.41</v>
      </c>
      <c r="E24" s="312">
        <v>3.29</v>
      </c>
      <c r="F24" s="312">
        <v>3.52</v>
      </c>
      <c r="G24" s="312">
        <v>3.33</v>
      </c>
      <c r="H24" s="312">
        <v>3.36</v>
      </c>
      <c r="I24" s="312">
        <v>3.4</v>
      </c>
      <c r="J24" s="312">
        <v>3.5</v>
      </c>
      <c r="K24" s="312">
        <v>3.77</v>
      </c>
      <c r="L24" s="312">
        <v>4.08</v>
      </c>
      <c r="M24" s="312">
        <v>4.0999999999999996</v>
      </c>
      <c r="N24" s="312">
        <v>4.25</v>
      </c>
      <c r="O24" s="312">
        <v>4.6900000000000004</v>
      </c>
      <c r="P24" s="312">
        <v>4.84</v>
      </c>
      <c r="Q24" s="312">
        <v>5.23</v>
      </c>
      <c r="R24" s="312">
        <v>5.41</v>
      </c>
      <c r="S24" s="312">
        <v>5.45</v>
      </c>
      <c r="T24" s="312">
        <v>5.53</v>
      </c>
      <c r="U24" s="312">
        <v>5.64</v>
      </c>
      <c r="V24" s="312">
        <v>5.69</v>
      </c>
      <c r="W24" s="312">
        <v>6.73</v>
      </c>
    </row>
    <row r="25" spans="1:106" ht="12" customHeight="1" x14ac:dyDescent="0.15">
      <c r="B25" s="304" t="s">
        <v>419</v>
      </c>
      <c r="C25" s="305">
        <v>2034914</v>
      </c>
      <c r="D25" s="305">
        <v>2017808</v>
      </c>
      <c r="E25" s="305">
        <v>1983128</v>
      </c>
      <c r="F25" s="305">
        <v>1983302</v>
      </c>
      <c r="G25" s="305">
        <v>1971863</v>
      </c>
      <c r="H25" s="305">
        <v>1952956</v>
      </c>
      <c r="I25" s="305">
        <v>1936855</v>
      </c>
      <c r="J25" s="305">
        <v>1925912</v>
      </c>
      <c r="K25" s="305">
        <v>1904124</v>
      </c>
      <c r="L25" s="305">
        <v>1928678</v>
      </c>
      <c r="M25" s="305">
        <v>1968306</v>
      </c>
      <c r="N25" s="305">
        <v>1946117</v>
      </c>
      <c r="O25" s="305">
        <v>1949502</v>
      </c>
      <c r="P25" s="305">
        <v>1928631</v>
      </c>
      <c r="Q25" s="305">
        <v>1905462</v>
      </c>
      <c r="R25" s="305">
        <v>1882361</v>
      </c>
      <c r="S25" s="305">
        <v>1865047</v>
      </c>
      <c r="T25" s="305">
        <v>1814704</v>
      </c>
      <c r="U25" s="305">
        <v>1811630</v>
      </c>
      <c r="V25" s="305">
        <v>1807959</v>
      </c>
      <c r="W25" s="305">
        <v>1801257</v>
      </c>
    </row>
    <row r="26" spans="1:106" ht="12" customHeight="1" x14ac:dyDescent="0.15">
      <c r="B26" s="304" t="s">
        <v>229</v>
      </c>
      <c r="C26" s="306">
        <v>451247</v>
      </c>
      <c r="D26" s="306">
        <v>468861</v>
      </c>
      <c r="E26" s="306">
        <v>476569</v>
      </c>
      <c r="F26" s="306">
        <v>523993</v>
      </c>
      <c r="G26" s="306">
        <v>524448</v>
      </c>
      <c r="H26" s="306">
        <v>527096</v>
      </c>
      <c r="I26" s="306">
        <v>518663</v>
      </c>
      <c r="J26" s="306">
        <v>506927</v>
      </c>
      <c r="K26" s="306">
        <v>496706</v>
      </c>
      <c r="L26" s="306">
        <v>505880</v>
      </c>
      <c r="M26" s="306">
        <v>499447</v>
      </c>
      <c r="N26" s="306">
        <v>489915</v>
      </c>
      <c r="O26" s="306">
        <v>496626</v>
      </c>
      <c r="P26" s="306">
        <v>505262</v>
      </c>
      <c r="Q26" s="306">
        <v>489956</v>
      </c>
      <c r="R26" s="306">
        <v>464018</v>
      </c>
      <c r="S26" s="306">
        <v>458812</v>
      </c>
      <c r="T26" s="306">
        <v>444799</v>
      </c>
      <c r="U26" s="306">
        <v>410567</v>
      </c>
      <c r="V26" s="306">
        <v>411262.69417025527</v>
      </c>
      <c r="W26" s="306">
        <v>392865.58</v>
      </c>
    </row>
    <row r="27" spans="1:106" ht="12" customHeight="1" x14ac:dyDescent="0.15">
      <c r="A27" s="282" t="s">
        <v>8</v>
      </c>
      <c r="B27" s="304" t="s">
        <v>238</v>
      </c>
      <c r="C27" s="305">
        <v>6268</v>
      </c>
      <c r="D27" s="305">
        <v>5912</v>
      </c>
      <c r="E27" s="305">
        <v>5793</v>
      </c>
      <c r="F27" s="305">
        <v>6294</v>
      </c>
      <c r="G27" s="305">
        <v>6476</v>
      </c>
      <c r="H27" s="305">
        <v>6618</v>
      </c>
      <c r="I27" s="305">
        <v>6772</v>
      </c>
      <c r="J27" s="305">
        <v>6686</v>
      </c>
      <c r="K27" s="305">
        <v>6419</v>
      </c>
      <c r="L27" s="305">
        <v>6153</v>
      </c>
      <c r="M27" s="305">
        <v>6131</v>
      </c>
      <c r="N27" s="305">
        <v>6150</v>
      </c>
      <c r="O27" s="305">
        <v>6247</v>
      </c>
      <c r="P27" s="305">
        <v>6439</v>
      </c>
      <c r="Q27" s="305">
        <v>6167</v>
      </c>
      <c r="R27" s="305">
        <v>5901</v>
      </c>
      <c r="S27" s="305">
        <v>5827</v>
      </c>
      <c r="T27" s="305">
        <v>5494</v>
      </c>
      <c r="U27" s="305">
        <v>4966</v>
      </c>
      <c r="V27" s="305">
        <v>5102.2518173164117</v>
      </c>
      <c r="W27" s="305">
        <v>4957.3536356317218</v>
      </c>
    </row>
    <row r="28" spans="1:106" ht="12" customHeight="1" x14ac:dyDescent="0.15">
      <c r="B28" s="304" t="s">
        <v>251</v>
      </c>
      <c r="C28" s="307">
        <f t="shared" ref="C28:P28" si="8">(C27/C26)*1000</f>
        <v>13.890397055271281</v>
      </c>
      <c r="D28" s="307">
        <f t="shared" si="8"/>
        <v>12.609280788975836</v>
      </c>
      <c r="E28" s="307">
        <f t="shared" si="8"/>
        <v>12.155637483764156</v>
      </c>
      <c r="F28" s="307">
        <f t="shared" si="8"/>
        <v>12.011610842129571</v>
      </c>
      <c r="G28" s="307">
        <f t="shared" si="8"/>
        <v>12.348221367990726</v>
      </c>
      <c r="H28" s="307">
        <f t="shared" si="8"/>
        <v>12.555587596946287</v>
      </c>
      <c r="I28" s="307">
        <f t="shared" si="8"/>
        <v>13.056647572701349</v>
      </c>
      <c r="J28" s="307">
        <f t="shared" si="8"/>
        <v>13.189275773434835</v>
      </c>
      <c r="K28" s="307">
        <f t="shared" si="8"/>
        <v>12.923137630711125</v>
      </c>
      <c r="L28" s="307">
        <f t="shared" si="8"/>
        <v>12.162963548667667</v>
      </c>
      <c r="M28" s="307">
        <f t="shared" si="8"/>
        <v>12.275576787927447</v>
      </c>
      <c r="N28" s="307">
        <f t="shared" si="8"/>
        <v>12.553198003735341</v>
      </c>
      <c r="O28" s="307">
        <f t="shared" si="8"/>
        <v>12.578882297745183</v>
      </c>
      <c r="P28" s="307">
        <f t="shared" si="8"/>
        <v>12.743883371399393</v>
      </c>
      <c r="Q28" s="307">
        <f t="shared" ref="Q28:W28" si="9">(Q27/Q26)*1000</f>
        <v>12.586844532978471</v>
      </c>
      <c r="R28" s="307">
        <f t="shared" si="9"/>
        <v>12.717179074949678</v>
      </c>
      <c r="S28" s="307">
        <f t="shared" si="9"/>
        <v>12.700190927874598</v>
      </c>
      <c r="T28" s="307">
        <f t="shared" si="9"/>
        <v>12.351646474025346</v>
      </c>
      <c r="U28" s="307">
        <f t="shared" si="9"/>
        <v>12.095467974776344</v>
      </c>
      <c r="V28" s="307">
        <f t="shared" si="9"/>
        <v>12.406308400061622</v>
      </c>
      <c r="W28" s="307">
        <f t="shared" si="9"/>
        <v>12.618447346880634</v>
      </c>
    </row>
    <row r="29" spans="1:106" ht="12" customHeight="1" x14ac:dyDescent="0.15">
      <c r="A29" s="302"/>
      <c r="B29" s="308" t="s">
        <v>239</v>
      </c>
      <c r="C29" s="309">
        <v>3.33</v>
      </c>
      <c r="D29" s="309">
        <v>3.28</v>
      </c>
      <c r="E29" s="309">
        <v>3.31</v>
      </c>
      <c r="F29" s="309">
        <v>3.22</v>
      </c>
      <c r="G29" s="309">
        <v>3.27</v>
      </c>
      <c r="H29" s="309">
        <v>3.05</v>
      </c>
      <c r="I29" s="309">
        <v>3.01</v>
      </c>
      <c r="J29" s="309">
        <v>3.17</v>
      </c>
      <c r="K29" s="309">
        <v>3.41</v>
      </c>
      <c r="L29" s="309">
        <v>3.61</v>
      </c>
      <c r="M29" s="309">
        <v>3.38</v>
      </c>
      <c r="N29" s="309">
        <v>3.53</v>
      </c>
      <c r="O29" s="309">
        <v>3.68</v>
      </c>
      <c r="P29" s="309">
        <v>3.93</v>
      </c>
      <c r="Q29" s="309">
        <v>4.04</v>
      </c>
      <c r="R29" s="309">
        <v>4.28</v>
      </c>
      <c r="S29" s="309">
        <v>4.66</v>
      </c>
      <c r="T29" s="309">
        <v>4.74</v>
      </c>
      <c r="U29" s="309">
        <v>4.79</v>
      </c>
      <c r="V29" s="309">
        <v>4.8099999999999996</v>
      </c>
      <c r="W29" s="309">
        <v>4.8</v>
      </c>
    </row>
    <row r="30" spans="1:106" ht="12" customHeight="1" x14ac:dyDescent="0.15">
      <c r="B30" s="304" t="s">
        <v>419</v>
      </c>
      <c r="C30" s="305">
        <v>3078524</v>
      </c>
      <c r="D30" s="305">
        <v>3190373</v>
      </c>
      <c r="E30" s="305">
        <v>3335721</v>
      </c>
      <c r="F30" s="305">
        <v>3422557</v>
      </c>
      <c r="G30" s="305">
        <v>3429019</v>
      </c>
      <c r="H30" s="305">
        <v>3594515</v>
      </c>
      <c r="I30" s="305">
        <v>3625627</v>
      </c>
      <c r="J30" s="305">
        <v>3687340</v>
      </c>
      <c r="K30" s="305">
        <v>3780806</v>
      </c>
      <c r="L30" s="305">
        <v>4105582</v>
      </c>
      <c r="M30" s="305">
        <v>4177499</v>
      </c>
      <c r="N30" s="305">
        <v>4322258</v>
      </c>
      <c r="O30" s="305">
        <v>3927361</v>
      </c>
      <c r="P30" s="305">
        <v>4005315</v>
      </c>
      <c r="Q30" s="305">
        <v>4315793</v>
      </c>
      <c r="R30" s="305">
        <v>4318457</v>
      </c>
      <c r="S30" s="305">
        <v>4319228</v>
      </c>
      <c r="T30" s="305">
        <v>4330710</v>
      </c>
      <c r="U30" s="305">
        <v>4384846</v>
      </c>
      <c r="V30" s="305">
        <v>4449505</v>
      </c>
      <c r="W30" s="305">
        <v>4492025</v>
      </c>
    </row>
    <row r="31" spans="1:106" ht="12" customHeight="1" x14ac:dyDescent="0.15">
      <c r="B31" s="304" t="s">
        <v>229</v>
      </c>
      <c r="C31" s="306">
        <v>269643</v>
      </c>
      <c r="D31" s="306">
        <v>288318</v>
      </c>
      <c r="E31" s="306">
        <v>313415</v>
      </c>
      <c r="F31" s="306">
        <v>304890</v>
      </c>
      <c r="G31" s="306">
        <v>312092</v>
      </c>
      <c r="H31" s="306">
        <v>321478</v>
      </c>
      <c r="I31" s="306">
        <v>330072</v>
      </c>
      <c r="J31" s="306">
        <v>355174</v>
      </c>
      <c r="K31" s="306">
        <v>365555</v>
      </c>
      <c r="L31" s="306">
        <v>387980</v>
      </c>
      <c r="M31" s="306">
        <v>410085</v>
      </c>
      <c r="N31" s="306">
        <v>424100</v>
      </c>
      <c r="O31" s="306">
        <v>455558</v>
      </c>
      <c r="P31" s="306">
        <v>463354</v>
      </c>
      <c r="Q31" s="306">
        <v>481847</v>
      </c>
      <c r="R31" s="306">
        <v>446199</v>
      </c>
      <c r="S31" s="306">
        <v>474135</v>
      </c>
      <c r="T31" s="306">
        <v>479033</v>
      </c>
      <c r="U31" s="306">
        <v>470464</v>
      </c>
      <c r="V31" s="306">
        <v>473283</v>
      </c>
      <c r="W31" s="306">
        <v>464229.435</v>
      </c>
    </row>
    <row r="32" spans="1:106" ht="12" customHeight="1" x14ac:dyDescent="0.15">
      <c r="A32" s="282" t="s">
        <v>9</v>
      </c>
      <c r="B32" s="304" t="s">
        <v>238</v>
      </c>
      <c r="C32" s="305">
        <v>7307</v>
      </c>
      <c r="D32" s="305">
        <v>7713</v>
      </c>
      <c r="E32" s="305">
        <v>8277</v>
      </c>
      <c r="F32" s="305">
        <v>8204</v>
      </c>
      <c r="G32" s="305">
        <v>8323</v>
      </c>
      <c r="H32" s="305">
        <v>8671</v>
      </c>
      <c r="I32" s="305">
        <v>8793</v>
      </c>
      <c r="J32" s="305">
        <v>9366</v>
      </c>
      <c r="K32" s="305">
        <v>9527</v>
      </c>
      <c r="L32" s="305">
        <v>10189</v>
      </c>
      <c r="M32" s="305">
        <v>10761</v>
      </c>
      <c r="N32" s="305">
        <v>11318</v>
      </c>
      <c r="O32" s="305">
        <v>11999</v>
      </c>
      <c r="P32" s="305">
        <v>12169</v>
      </c>
      <c r="Q32" s="305">
        <v>12594</v>
      </c>
      <c r="R32" s="305">
        <v>11917</v>
      </c>
      <c r="S32" s="305">
        <v>12445</v>
      </c>
      <c r="T32" s="305">
        <v>12747</v>
      </c>
      <c r="U32" s="305">
        <v>12689</v>
      </c>
      <c r="V32" s="305">
        <v>12579.638048988945</v>
      </c>
      <c r="W32" s="305">
        <v>12362.62986743134</v>
      </c>
    </row>
    <row r="33" spans="1:23" ht="12" customHeight="1" x14ac:dyDescent="0.15">
      <c r="B33" s="304" t="s">
        <v>251</v>
      </c>
      <c r="C33" s="307">
        <f t="shared" ref="C33:P33" si="10">(C32/C31)*1000</f>
        <v>27.098793590043133</v>
      </c>
      <c r="D33" s="307">
        <f t="shared" si="10"/>
        <v>26.751711651717894</v>
      </c>
      <c r="E33" s="307">
        <f t="shared" si="10"/>
        <v>26.409074230652646</v>
      </c>
      <c r="F33" s="307">
        <f t="shared" si="10"/>
        <v>26.908065203844011</v>
      </c>
      <c r="G33" s="307">
        <f t="shared" si="10"/>
        <v>26.668418286915397</v>
      </c>
      <c r="H33" s="307">
        <f t="shared" si="10"/>
        <v>26.972296704595649</v>
      </c>
      <c r="I33" s="307">
        <f t="shared" si="10"/>
        <v>26.639642259870573</v>
      </c>
      <c r="J33" s="307">
        <f t="shared" si="10"/>
        <v>26.370173492429064</v>
      </c>
      <c r="K33" s="307">
        <f t="shared" si="10"/>
        <v>26.061741735169811</v>
      </c>
      <c r="L33" s="307">
        <f t="shared" si="10"/>
        <v>26.261662972318163</v>
      </c>
      <c r="M33" s="307">
        <f t="shared" si="10"/>
        <v>26.240901276564614</v>
      </c>
      <c r="N33" s="307">
        <f t="shared" si="10"/>
        <v>26.68710209856166</v>
      </c>
      <c r="O33" s="307">
        <f t="shared" si="10"/>
        <v>26.339126960782163</v>
      </c>
      <c r="P33" s="307">
        <f t="shared" si="10"/>
        <v>26.262857340176193</v>
      </c>
      <c r="Q33" s="307">
        <f t="shared" ref="Q33:W33" si="11">(Q32/Q31)*1000</f>
        <v>26.136927281896536</v>
      </c>
      <c r="R33" s="307">
        <f t="shared" si="11"/>
        <v>26.707814226387775</v>
      </c>
      <c r="S33" s="307">
        <f t="shared" si="11"/>
        <v>26.24779862275512</v>
      </c>
      <c r="T33" s="307">
        <f t="shared" si="11"/>
        <v>26.609857775977854</v>
      </c>
      <c r="U33" s="307">
        <f t="shared" si="11"/>
        <v>26.971245408787922</v>
      </c>
      <c r="V33" s="307">
        <f t="shared" si="11"/>
        <v>26.579526517937357</v>
      </c>
      <c r="W33" s="307">
        <f t="shared" si="11"/>
        <v>26.630430850278461</v>
      </c>
    </row>
    <row r="34" spans="1:23" ht="12" customHeight="1" x14ac:dyDescent="0.15">
      <c r="A34" s="302"/>
      <c r="B34" s="308" t="s">
        <v>239</v>
      </c>
      <c r="C34" s="309">
        <v>2.4</v>
      </c>
      <c r="D34" s="309">
        <v>2.57</v>
      </c>
      <c r="E34" s="309">
        <v>2.48</v>
      </c>
      <c r="F34" s="309">
        <v>2.5299999999999998</v>
      </c>
      <c r="G34" s="309">
        <v>2.66</v>
      </c>
      <c r="H34" s="309">
        <v>2.61</v>
      </c>
      <c r="I34" s="309">
        <v>2.5099999999999998</v>
      </c>
      <c r="J34" s="309">
        <v>2.5</v>
      </c>
      <c r="K34" s="309">
        <v>2.91</v>
      </c>
      <c r="L34" s="309">
        <v>3.13</v>
      </c>
      <c r="M34" s="309">
        <v>3.43</v>
      </c>
      <c r="N34" s="309">
        <v>3.65</v>
      </c>
      <c r="O34" s="309">
        <v>4.03</v>
      </c>
      <c r="P34" s="309">
        <v>4.43</v>
      </c>
      <c r="Q34" s="309">
        <v>4.7699999999999996</v>
      </c>
      <c r="R34" s="309">
        <v>4.63</v>
      </c>
      <c r="S34" s="309">
        <v>4.8099999999999996</v>
      </c>
      <c r="T34" s="309">
        <v>4.91</v>
      </c>
      <c r="U34" s="309">
        <v>4.96</v>
      </c>
      <c r="V34" s="309">
        <v>4.9400000000000004</v>
      </c>
      <c r="W34" s="309">
        <v>5</v>
      </c>
    </row>
    <row r="35" spans="1:23" ht="12" customHeight="1" x14ac:dyDescent="0.15">
      <c r="A35" s="515"/>
      <c r="B35" s="516"/>
      <c r="C35" s="517"/>
      <c r="D35" s="517"/>
      <c r="E35" s="517"/>
      <c r="F35" s="517"/>
      <c r="G35" s="517"/>
      <c r="H35" s="517"/>
      <c r="I35" s="517"/>
      <c r="J35" s="517"/>
      <c r="K35" s="517"/>
      <c r="L35" s="517"/>
      <c r="M35" s="517"/>
      <c r="N35" s="517"/>
      <c r="O35" s="517"/>
      <c r="P35" s="517"/>
      <c r="Q35" s="517"/>
      <c r="R35" s="517"/>
      <c r="S35" s="517"/>
      <c r="T35" s="517"/>
      <c r="U35" s="517"/>
      <c r="V35" s="303"/>
      <c r="W35" s="303" t="s">
        <v>253</v>
      </c>
    </row>
    <row r="36" spans="1:23" ht="12" customHeight="1" thickBot="1" x14ac:dyDescent="0.2">
      <c r="A36" s="518" t="s">
        <v>265</v>
      </c>
      <c r="B36" s="516"/>
      <c r="C36" s="517"/>
      <c r="D36" s="517"/>
      <c r="E36" s="517"/>
      <c r="F36" s="517"/>
      <c r="G36" s="517"/>
      <c r="H36" s="517"/>
      <c r="I36" s="517"/>
      <c r="J36" s="517"/>
      <c r="K36" s="517"/>
      <c r="L36" s="517"/>
      <c r="M36" s="517"/>
      <c r="N36" s="517"/>
      <c r="O36" s="517"/>
      <c r="P36" s="517"/>
      <c r="Q36" s="517"/>
      <c r="R36" s="517"/>
      <c r="S36" s="517"/>
      <c r="T36" s="517"/>
      <c r="U36" s="517"/>
      <c r="V36" s="517"/>
      <c r="W36" s="517"/>
    </row>
    <row r="37" spans="1:23" ht="22.05" customHeight="1" x14ac:dyDescent="0.15">
      <c r="A37" s="798" t="s">
        <v>252</v>
      </c>
      <c r="B37" s="799" t="s">
        <v>55</v>
      </c>
      <c r="C37" s="799">
        <v>2000</v>
      </c>
      <c r="D37" s="799">
        <v>2001</v>
      </c>
      <c r="E37" s="799">
        <v>2002</v>
      </c>
      <c r="F37" s="799">
        <v>2003</v>
      </c>
      <c r="G37" s="799">
        <v>2004</v>
      </c>
      <c r="H37" s="799">
        <v>2005</v>
      </c>
      <c r="I37" s="799">
        <v>2006</v>
      </c>
      <c r="J37" s="799">
        <v>2007</v>
      </c>
      <c r="K37" s="799">
        <v>2008</v>
      </c>
      <c r="L37" s="799">
        <v>2009</v>
      </c>
      <c r="M37" s="799">
        <v>2010</v>
      </c>
      <c r="N37" s="799">
        <v>2011</v>
      </c>
      <c r="O37" s="799">
        <v>2012</v>
      </c>
      <c r="P37" s="799">
        <v>2013</v>
      </c>
      <c r="Q37" s="799">
        <v>2014</v>
      </c>
      <c r="R37" s="799">
        <v>2015</v>
      </c>
      <c r="S37" s="799">
        <v>2016</v>
      </c>
      <c r="T37" s="800">
        <v>2017</v>
      </c>
      <c r="U37" s="801" t="s">
        <v>211</v>
      </c>
      <c r="V37" s="801" t="s">
        <v>404</v>
      </c>
      <c r="W37" s="801" t="s">
        <v>402</v>
      </c>
    </row>
    <row r="38" spans="1:23" ht="12" customHeight="1" x14ac:dyDescent="0.15">
      <c r="B38" s="304" t="s">
        <v>419</v>
      </c>
      <c r="C38" s="305">
        <v>1183908</v>
      </c>
      <c r="D38" s="305">
        <v>1179088</v>
      </c>
      <c r="E38" s="305">
        <v>1207275</v>
      </c>
      <c r="F38" s="305">
        <v>1230543</v>
      </c>
      <c r="G38" s="305">
        <v>1236984</v>
      </c>
      <c r="H38" s="305">
        <v>1269979</v>
      </c>
      <c r="I38" s="305">
        <v>1256101</v>
      </c>
      <c r="J38" s="305">
        <v>1274425</v>
      </c>
      <c r="K38" s="305">
        <v>1262782</v>
      </c>
      <c r="L38" s="305">
        <v>1237593</v>
      </c>
      <c r="M38" s="305">
        <v>1245169</v>
      </c>
      <c r="N38" s="305">
        <v>1226612</v>
      </c>
      <c r="O38" s="305">
        <v>1194404</v>
      </c>
      <c r="P38" s="305">
        <v>1234089</v>
      </c>
      <c r="Q38" s="305">
        <v>1211917</v>
      </c>
      <c r="R38" s="305">
        <v>1194708</v>
      </c>
      <c r="S38" s="305">
        <v>1105018</v>
      </c>
      <c r="T38" s="305">
        <v>1106201</v>
      </c>
      <c r="U38" s="305">
        <v>1093124</v>
      </c>
      <c r="V38" s="305">
        <v>1089699</v>
      </c>
      <c r="W38" s="305">
        <v>1092770.6666666667</v>
      </c>
    </row>
    <row r="39" spans="1:23" ht="12" customHeight="1" x14ac:dyDescent="0.15">
      <c r="B39" s="304" t="s">
        <v>229</v>
      </c>
      <c r="C39" s="306">
        <v>91890</v>
      </c>
      <c r="D39" s="306">
        <v>95157</v>
      </c>
      <c r="E39" s="306">
        <v>97389</v>
      </c>
      <c r="F39" s="306">
        <v>101826</v>
      </c>
      <c r="G39" s="306">
        <v>109330</v>
      </c>
      <c r="H39" s="306">
        <v>112106</v>
      </c>
      <c r="I39" s="306">
        <v>113801</v>
      </c>
      <c r="J39" s="306">
        <v>118399</v>
      </c>
      <c r="K39" s="306">
        <v>119237</v>
      </c>
      <c r="L39" s="306">
        <v>127316</v>
      </c>
      <c r="M39" s="306">
        <v>123384</v>
      </c>
      <c r="N39" s="306">
        <v>128346</v>
      </c>
      <c r="O39" s="306">
        <v>130530</v>
      </c>
      <c r="P39" s="306">
        <v>125729</v>
      </c>
      <c r="Q39" s="306">
        <v>123360</v>
      </c>
      <c r="R39" s="306">
        <v>119806</v>
      </c>
      <c r="S39" s="306">
        <v>119195</v>
      </c>
      <c r="T39" s="306">
        <v>120748</v>
      </c>
      <c r="U39" s="306">
        <v>119726</v>
      </c>
      <c r="V39" s="306">
        <v>115790.0344341668</v>
      </c>
      <c r="W39" s="306">
        <v>113685.48</v>
      </c>
    </row>
    <row r="40" spans="1:23" ht="12" customHeight="1" x14ac:dyDescent="0.15">
      <c r="A40" s="282" t="s">
        <v>10</v>
      </c>
      <c r="B40" s="304" t="s">
        <v>238</v>
      </c>
      <c r="C40" s="305">
        <v>3194</v>
      </c>
      <c r="D40" s="305">
        <v>3232</v>
      </c>
      <c r="E40" s="305">
        <v>3242</v>
      </c>
      <c r="F40" s="305">
        <v>3496</v>
      </c>
      <c r="G40" s="305">
        <v>3699</v>
      </c>
      <c r="H40" s="305">
        <v>3863</v>
      </c>
      <c r="I40" s="305">
        <v>3839</v>
      </c>
      <c r="J40" s="305">
        <v>4053</v>
      </c>
      <c r="K40" s="305">
        <v>3971</v>
      </c>
      <c r="L40" s="305">
        <v>4175</v>
      </c>
      <c r="M40" s="305">
        <v>4075</v>
      </c>
      <c r="N40" s="305">
        <v>4235</v>
      </c>
      <c r="O40" s="305">
        <v>4350</v>
      </c>
      <c r="P40" s="305">
        <v>4179</v>
      </c>
      <c r="Q40" s="305">
        <v>4170</v>
      </c>
      <c r="R40" s="305">
        <v>3980</v>
      </c>
      <c r="S40" s="305">
        <v>3977</v>
      </c>
      <c r="T40" s="305">
        <v>4009</v>
      </c>
      <c r="U40" s="305">
        <v>4003</v>
      </c>
      <c r="V40" s="305">
        <v>3847.592056242348</v>
      </c>
      <c r="W40" s="305">
        <v>3818.3519517499999</v>
      </c>
    </row>
    <row r="41" spans="1:23" ht="12" customHeight="1" x14ac:dyDescent="0.15">
      <c r="B41" s="304" t="s">
        <v>251</v>
      </c>
      <c r="C41" s="307">
        <f t="shared" ref="C41:P41" si="12">(C40/C39)*1000</f>
        <v>34.758950919577757</v>
      </c>
      <c r="D41" s="307">
        <f t="shared" si="12"/>
        <v>33.964921130342489</v>
      </c>
      <c r="E41" s="307">
        <f t="shared" si="12"/>
        <v>33.289180502931544</v>
      </c>
      <c r="F41" s="307">
        <f t="shared" si="12"/>
        <v>34.333077995796756</v>
      </c>
      <c r="G41" s="307">
        <f t="shared" si="12"/>
        <v>33.833348577700541</v>
      </c>
      <c r="H41" s="307">
        <f t="shared" si="12"/>
        <v>34.458458958485721</v>
      </c>
      <c r="I41" s="307">
        <f t="shared" si="12"/>
        <v>33.734325708912927</v>
      </c>
      <c r="J41" s="307">
        <f t="shared" si="12"/>
        <v>34.23170803807465</v>
      </c>
      <c r="K41" s="307">
        <f t="shared" si="12"/>
        <v>33.303420918003638</v>
      </c>
      <c r="L41" s="307">
        <f t="shared" si="12"/>
        <v>32.792422005089698</v>
      </c>
      <c r="M41" s="307">
        <f t="shared" si="12"/>
        <v>33.026972703105749</v>
      </c>
      <c r="N41" s="307">
        <f t="shared" si="12"/>
        <v>32.996743178595359</v>
      </c>
      <c r="O41" s="307">
        <f t="shared" si="12"/>
        <v>33.325672259250744</v>
      </c>
      <c r="P41" s="307">
        <f t="shared" si="12"/>
        <v>33.238155079575911</v>
      </c>
      <c r="Q41" s="307">
        <f t="shared" ref="Q41:W41" si="13">(Q40/Q39)*1000</f>
        <v>33.803501945525291</v>
      </c>
      <c r="R41" s="307">
        <f t="shared" si="13"/>
        <v>33.220372936246932</v>
      </c>
      <c r="S41" s="307">
        <f t="shared" si="13"/>
        <v>33.365493519023453</v>
      </c>
      <c r="T41" s="307">
        <f t="shared" si="13"/>
        <v>33.201378076655509</v>
      </c>
      <c r="U41" s="307">
        <f t="shared" si="13"/>
        <v>33.434675843175249</v>
      </c>
      <c r="V41" s="307">
        <f t="shared" si="13"/>
        <v>33.229043199135781</v>
      </c>
      <c r="W41" s="307">
        <f t="shared" si="13"/>
        <v>33.58698007652341</v>
      </c>
    </row>
    <row r="42" spans="1:23" ht="12" customHeight="1" x14ac:dyDescent="0.15">
      <c r="A42" s="302"/>
      <c r="B42" s="308" t="s">
        <v>239</v>
      </c>
      <c r="C42" s="309">
        <v>1.93</v>
      </c>
      <c r="D42" s="309">
        <v>2.1800000000000002</v>
      </c>
      <c r="E42" s="309">
        <v>2.39</v>
      </c>
      <c r="F42" s="309">
        <v>2.4</v>
      </c>
      <c r="G42" s="309">
        <v>2.4500000000000002</v>
      </c>
      <c r="H42" s="309">
        <v>2.4900000000000002</v>
      </c>
      <c r="I42" s="309">
        <v>2.39</v>
      </c>
      <c r="J42" s="309">
        <v>2.31</v>
      </c>
      <c r="K42" s="309">
        <v>2.7</v>
      </c>
      <c r="L42" s="309">
        <v>2.88</v>
      </c>
      <c r="M42" s="309">
        <v>3.02</v>
      </c>
      <c r="N42" s="309">
        <v>3.4</v>
      </c>
      <c r="O42" s="309">
        <v>3.61</v>
      </c>
      <c r="P42" s="309">
        <v>3.87</v>
      </c>
      <c r="Q42" s="309">
        <v>4.25</v>
      </c>
      <c r="R42" s="309">
        <v>4.09</v>
      </c>
      <c r="S42" s="309">
        <v>4.32</v>
      </c>
      <c r="T42" s="309">
        <v>4.25</v>
      </c>
      <c r="U42" s="309">
        <v>4.28</v>
      </c>
      <c r="V42" s="309">
        <v>4.2699999999999996</v>
      </c>
      <c r="W42" s="309">
        <v>4.13</v>
      </c>
    </row>
    <row r="43" spans="1:23" ht="12" customHeight="1" x14ac:dyDescent="0.15">
      <c r="B43" s="304" t="s">
        <v>230</v>
      </c>
      <c r="C43" s="306">
        <v>11899785</v>
      </c>
      <c r="D43" s="306">
        <v>12705402</v>
      </c>
      <c r="E43" s="306">
        <v>12651366</v>
      </c>
      <c r="F43" s="306">
        <v>13059118</v>
      </c>
      <c r="G43" s="306">
        <v>13362491</v>
      </c>
      <c r="H43" s="306">
        <v>13654721</v>
      </c>
      <c r="I43" s="306">
        <v>15842743</v>
      </c>
      <c r="J43" s="306">
        <v>16572273</v>
      </c>
      <c r="K43" s="306">
        <v>17048710</v>
      </c>
      <c r="L43" s="306">
        <v>17206413</v>
      </c>
      <c r="M43" s="306">
        <v>18156674</v>
      </c>
      <c r="N43" s="306">
        <v>19950695</v>
      </c>
      <c r="O43" s="306">
        <v>19846405</v>
      </c>
      <c r="P43" s="306">
        <v>21805630</v>
      </c>
      <c r="Q43" s="306">
        <v>22353253</v>
      </c>
      <c r="R43" s="306">
        <v>23883311</v>
      </c>
      <c r="S43" s="306">
        <v>24752078</v>
      </c>
      <c r="T43" s="306">
        <v>25559765</v>
      </c>
      <c r="U43" s="306">
        <v>27705670</v>
      </c>
      <c r="V43" s="306">
        <v>29468986.058393769</v>
      </c>
      <c r="W43" s="306">
        <v>29325848.572396819</v>
      </c>
    </row>
    <row r="44" spans="1:23" ht="12" customHeight="1" x14ac:dyDescent="0.15">
      <c r="A44" s="282" t="s">
        <v>248</v>
      </c>
      <c r="B44" s="304" t="s">
        <v>241</v>
      </c>
      <c r="C44" s="305">
        <v>178686</v>
      </c>
      <c r="D44" s="305">
        <v>188391</v>
      </c>
      <c r="E44" s="305">
        <v>190915</v>
      </c>
      <c r="F44" s="305">
        <v>197839</v>
      </c>
      <c r="G44" s="305">
        <v>202357</v>
      </c>
      <c r="H44" s="305">
        <v>207086</v>
      </c>
      <c r="I44" s="305">
        <v>245451</v>
      </c>
      <c r="J44" s="305">
        <v>257621</v>
      </c>
      <c r="K44" s="305">
        <v>266541</v>
      </c>
      <c r="L44" s="305">
        <v>268707</v>
      </c>
      <c r="M44" s="305">
        <v>285102</v>
      </c>
      <c r="N44" s="305">
        <v>317654</v>
      </c>
      <c r="O44" s="305">
        <v>314024</v>
      </c>
      <c r="P44" s="305">
        <v>349791</v>
      </c>
      <c r="Q44" s="305">
        <v>358630</v>
      </c>
      <c r="R44" s="305">
        <v>386255</v>
      </c>
      <c r="S44" s="305">
        <v>400980</v>
      </c>
      <c r="T44" s="305">
        <v>415336</v>
      </c>
      <c r="U44" s="305">
        <v>452234</v>
      </c>
      <c r="V44" s="305">
        <v>488484.43735854386</v>
      </c>
      <c r="W44" s="305">
        <v>497525.38752156554</v>
      </c>
    </row>
    <row r="45" spans="1:23" ht="12" customHeight="1" x14ac:dyDescent="0.15">
      <c r="B45" s="304" t="s">
        <v>242</v>
      </c>
      <c r="C45" s="310">
        <f t="shared" ref="C45:P45" si="14">(C44/C43)*1000</f>
        <v>15.015901547801073</v>
      </c>
      <c r="D45" s="310">
        <f t="shared" si="14"/>
        <v>14.827630011234591</v>
      </c>
      <c r="E45" s="310">
        <f t="shared" si="14"/>
        <v>15.090465329988872</v>
      </c>
      <c r="F45" s="307">
        <f t="shared" si="14"/>
        <v>15.149491719119164</v>
      </c>
      <c r="G45" s="307">
        <f t="shared" si="14"/>
        <v>15.143658469068379</v>
      </c>
      <c r="H45" s="307">
        <f t="shared" si="14"/>
        <v>15.165890244114106</v>
      </c>
      <c r="I45" s="307">
        <f t="shared" si="14"/>
        <v>15.492961035850925</v>
      </c>
      <c r="J45" s="307">
        <f t="shared" si="14"/>
        <v>15.545302687205311</v>
      </c>
      <c r="K45" s="307">
        <f t="shared" si="14"/>
        <v>15.634086098009762</v>
      </c>
      <c r="L45" s="307">
        <f t="shared" si="14"/>
        <v>15.616677340012703</v>
      </c>
      <c r="M45" s="307">
        <f t="shared" si="14"/>
        <v>15.702325216611808</v>
      </c>
      <c r="N45" s="307">
        <f t="shared" si="14"/>
        <v>15.921951591160107</v>
      </c>
      <c r="O45" s="307">
        <f t="shared" si="14"/>
        <v>15.822714491616996</v>
      </c>
      <c r="P45" s="307">
        <f t="shared" si="14"/>
        <v>16.041315935379991</v>
      </c>
      <c r="Q45" s="307">
        <f t="shared" ref="Q45:W45" si="15">(Q44/Q43)*1000</f>
        <v>16.043749873899785</v>
      </c>
      <c r="R45" s="307">
        <f t="shared" si="15"/>
        <v>16.172590140454144</v>
      </c>
      <c r="S45" s="307">
        <f t="shared" si="15"/>
        <v>16.199851988184587</v>
      </c>
      <c r="T45" s="307">
        <f t="shared" si="15"/>
        <v>16.249601668872934</v>
      </c>
      <c r="U45" s="307">
        <f t="shared" si="15"/>
        <v>16.322796019731701</v>
      </c>
      <c r="V45" s="307">
        <f t="shared" si="15"/>
        <v>16.576221400715852</v>
      </c>
      <c r="W45" s="307">
        <f t="shared" si="15"/>
        <v>16.965421692515495</v>
      </c>
    </row>
    <row r="46" spans="1:23" ht="12" customHeight="1" x14ac:dyDescent="0.15">
      <c r="A46" s="302"/>
      <c r="B46" s="308" t="s">
        <v>240</v>
      </c>
      <c r="C46" s="311">
        <v>2.74</v>
      </c>
      <c r="D46" s="311">
        <v>2.73</v>
      </c>
      <c r="E46" s="311">
        <v>2.91</v>
      </c>
      <c r="F46" s="311">
        <v>2.78</v>
      </c>
      <c r="G46" s="311">
        <v>3.07</v>
      </c>
      <c r="H46" s="311">
        <v>3.2</v>
      </c>
      <c r="I46" s="311">
        <v>3.07</v>
      </c>
      <c r="J46" s="311">
        <v>3.09</v>
      </c>
      <c r="K46" s="311">
        <v>3.81</v>
      </c>
      <c r="L46" s="311">
        <v>3.79</v>
      </c>
      <c r="M46" s="311">
        <v>3.73</v>
      </c>
      <c r="N46" s="311">
        <v>3.88</v>
      </c>
      <c r="O46" s="311">
        <v>4.1500000000000004</v>
      </c>
      <c r="P46" s="311">
        <v>4.33</v>
      </c>
      <c r="Q46" s="311">
        <v>4.63</v>
      </c>
      <c r="R46" s="311">
        <v>4.66</v>
      </c>
      <c r="S46" s="311">
        <v>4.72</v>
      </c>
      <c r="T46" s="311">
        <v>4.75</v>
      </c>
      <c r="U46" s="311">
        <v>4.67</v>
      </c>
      <c r="V46" s="311">
        <v>4.1399999999999997</v>
      </c>
      <c r="W46" s="311">
        <v>4.21</v>
      </c>
    </row>
    <row r="47" spans="1:23" ht="12" customHeight="1" x14ac:dyDescent="0.15">
      <c r="B47" s="304" t="s">
        <v>233</v>
      </c>
      <c r="C47" s="306">
        <v>553872</v>
      </c>
      <c r="D47" s="306">
        <v>570399</v>
      </c>
      <c r="E47" s="306">
        <v>635516</v>
      </c>
      <c r="F47" s="306">
        <v>649791</v>
      </c>
      <c r="G47" s="306">
        <v>674830</v>
      </c>
      <c r="H47" s="306">
        <v>708120</v>
      </c>
      <c r="I47" s="306">
        <v>743671</v>
      </c>
      <c r="J47" s="306">
        <v>753189</v>
      </c>
      <c r="K47" s="306">
        <v>769581</v>
      </c>
      <c r="L47" s="306">
        <v>787007</v>
      </c>
      <c r="M47" s="306">
        <v>787604</v>
      </c>
      <c r="N47" s="306">
        <v>815393</v>
      </c>
      <c r="O47" s="306">
        <v>859630</v>
      </c>
      <c r="P47" s="306">
        <v>859468</v>
      </c>
      <c r="Q47" s="306">
        <v>874941</v>
      </c>
      <c r="R47" s="306">
        <v>886143</v>
      </c>
      <c r="S47" s="306">
        <v>895716</v>
      </c>
      <c r="T47" s="306">
        <v>890154</v>
      </c>
      <c r="U47" s="306">
        <v>896710</v>
      </c>
      <c r="V47" s="306">
        <v>905817.25288921921</v>
      </c>
      <c r="W47" s="306">
        <v>906688.63105782855</v>
      </c>
    </row>
    <row r="48" spans="1:23" ht="12" customHeight="1" x14ac:dyDescent="0.15">
      <c r="A48" s="282" t="s">
        <v>249</v>
      </c>
      <c r="B48" s="304" t="s">
        <v>241</v>
      </c>
      <c r="C48" s="305">
        <v>903216</v>
      </c>
      <c r="D48" s="305">
        <v>989706</v>
      </c>
      <c r="E48" s="305">
        <v>1051482</v>
      </c>
      <c r="F48" s="305">
        <v>1104820</v>
      </c>
      <c r="G48" s="305">
        <v>1164973</v>
      </c>
      <c r="H48" s="305">
        <v>1236836</v>
      </c>
      <c r="I48" s="305">
        <v>1346991</v>
      </c>
      <c r="J48" s="305">
        <v>1455815</v>
      </c>
      <c r="K48" s="305">
        <v>1565528</v>
      </c>
      <c r="L48" s="305">
        <v>1652112</v>
      </c>
      <c r="M48" s="305">
        <v>1678372</v>
      </c>
      <c r="N48" s="305">
        <v>1755529</v>
      </c>
      <c r="O48" s="305">
        <v>1790670</v>
      </c>
      <c r="P48" s="305">
        <v>1807806</v>
      </c>
      <c r="Q48" s="305">
        <v>1840226</v>
      </c>
      <c r="R48" s="305">
        <v>1903177</v>
      </c>
      <c r="S48" s="305">
        <v>1954232</v>
      </c>
      <c r="T48" s="305">
        <v>2013674</v>
      </c>
      <c r="U48" s="305">
        <v>2067143</v>
      </c>
      <c r="V48" s="305">
        <v>2121365.8522205013</v>
      </c>
      <c r="W48" s="305">
        <v>2135881.3208302036</v>
      </c>
    </row>
    <row r="49" spans="1:23" ht="12" customHeight="1" x14ac:dyDescent="0.15">
      <c r="B49" s="304" t="s">
        <v>52</v>
      </c>
      <c r="C49" s="306">
        <f t="shared" ref="C49:P49" si="16">(C48/C47)*1000</f>
        <v>1630.7305659069245</v>
      </c>
      <c r="D49" s="306">
        <f t="shared" si="16"/>
        <v>1735.1117375731724</v>
      </c>
      <c r="E49" s="306">
        <f t="shared" si="16"/>
        <v>1654.5326946921873</v>
      </c>
      <c r="F49" s="306">
        <f t="shared" si="16"/>
        <v>1700.2697790520335</v>
      </c>
      <c r="G49" s="306">
        <f t="shared" si="16"/>
        <v>1726.3207029918647</v>
      </c>
      <c r="H49" s="306">
        <f t="shared" si="16"/>
        <v>1746.6474608823364</v>
      </c>
      <c r="I49" s="306">
        <f t="shared" si="16"/>
        <v>1811.2727267837524</v>
      </c>
      <c r="J49" s="306">
        <f t="shared" si="16"/>
        <v>1932.8681114567526</v>
      </c>
      <c r="K49" s="306">
        <f t="shared" si="16"/>
        <v>2034.2602013303344</v>
      </c>
      <c r="L49" s="306">
        <f t="shared" si="16"/>
        <v>2099.2341872435695</v>
      </c>
      <c r="M49" s="306">
        <f t="shared" si="16"/>
        <v>2130.9846064773669</v>
      </c>
      <c r="N49" s="306">
        <f t="shared" si="16"/>
        <v>2152.9851249642807</v>
      </c>
      <c r="O49" s="306">
        <f t="shared" si="16"/>
        <v>2083.0706234077452</v>
      </c>
      <c r="P49" s="306">
        <f t="shared" si="16"/>
        <v>2103.4011737493429</v>
      </c>
      <c r="Q49" s="306">
        <f t="shared" ref="Q49:W49" si="17">(Q48/Q47)*1000</f>
        <v>2103.2572482030218</v>
      </c>
      <c r="R49" s="306">
        <f t="shared" si="17"/>
        <v>2147.7086655314097</v>
      </c>
      <c r="S49" s="306">
        <f t="shared" si="17"/>
        <v>2181.754038110294</v>
      </c>
      <c r="T49" s="306">
        <f t="shared" si="17"/>
        <v>2262.1636256198367</v>
      </c>
      <c r="U49" s="306">
        <f t="shared" si="17"/>
        <v>2305.2525342641434</v>
      </c>
      <c r="V49" s="306">
        <f t="shared" si="17"/>
        <v>2341.9357993614444</v>
      </c>
      <c r="W49" s="306">
        <f t="shared" si="17"/>
        <v>2355.6943890851294</v>
      </c>
    </row>
    <row r="50" spans="1:23" ht="12" customHeight="1" x14ac:dyDescent="0.15">
      <c r="A50" s="302"/>
      <c r="B50" s="308" t="s">
        <v>243</v>
      </c>
      <c r="C50" s="311">
        <v>0.78</v>
      </c>
      <c r="D50" s="311">
        <v>0.79</v>
      </c>
      <c r="E50" s="311">
        <v>0.8</v>
      </c>
      <c r="F50" s="311">
        <v>0.8</v>
      </c>
      <c r="G50" s="311">
        <v>0.83</v>
      </c>
      <c r="H50" s="311">
        <v>0.86</v>
      </c>
      <c r="I50" s="311">
        <v>0.86</v>
      </c>
      <c r="J50" s="311">
        <v>0.86</v>
      </c>
      <c r="K50" s="311">
        <v>0.92</v>
      </c>
      <c r="L50" s="311">
        <v>0.97</v>
      </c>
      <c r="M50" s="311">
        <v>0.98</v>
      </c>
      <c r="N50" s="311">
        <v>1.01</v>
      </c>
      <c r="O50" s="311">
        <v>1.07</v>
      </c>
      <c r="P50" s="311">
        <v>1.1399999999999999</v>
      </c>
      <c r="Q50" s="311">
        <v>1.1499999999999999</v>
      </c>
      <c r="R50" s="311">
        <v>1.21</v>
      </c>
      <c r="S50" s="311">
        <v>1.24</v>
      </c>
      <c r="T50" s="311">
        <v>1.29</v>
      </c>
      <c r="U50" s="311">
        <v>1.31</v>
      </c>
      <c r="V50" s="311">
        <v>1.34</v>
      </c>
      <c r="W50" s="311">
        <v>1.37</v>
      </c>
    </row>
    <row r="51" spans="1:23" ht="12" customHeight="1" x14ac:dyDescent="0.15">
      <c r="B51" s="304" t="s">
        <v>245</v>
      </c>
      <c r="C51" s="306">
        <v>1825696</v>
      </c>
      <c r="D51" s="306">
        <v>1936439</v>
      </c>
      <c r="E51" s="306">
        <v>1784549</v>
      </c>
      <c r="F51" s="306">
        <v>1774369</v>
      </c>
      <c r="G51" s="306">
        <v>1831357</v>
      </c>
      <c r="H51" s="306">
        <v>1995906</v>
      </c>
      <c r="I51" s="306">
        <v>1980553</v>
      </c>
      <c r="J51" s="306">
        <v>2208305</v>
      </c>
      <c r="K51" s="306">
        <v>2325284</v>
      </c>
      <c r="L51" s="306">
        <v>2513106</v>
      </c>
      <c r="M51" s="306">
        <v>2481124</v>
      </c>
      <c r="N51" s="306">
        <v>2573193</v>
      </c>
      <c r="O51" s="306">
        <v>2636389</v>
      </c>
      <c r="P51" s="306">
        <v>2391039</v>
      </c>
      <c r="Q51" s="306">
        <v>2894758</v>
      </c>
      <c r="R51" s="306">
        <v>2372976</v>
      </c>
      <c r="S51" s="306">
        <v>2420549</v>
      </c>
      <c r="T51" s="306">
        <v>2296839</v>
      </c>
      <c r="U51" s="306">
        <v>2365529</v>
      </c>
      <c r="V51" s="306">
        <v>2254979.6077522226</v>
      </c>
      <c r="W51" s="306">
        <v>2131028.96</v>
      </c>
    </row>
    <row r="52" spans="1:23" ht="12" customHeight="1" x14ac:dyDescent="0.15">
      <c r="A52" s="282" t="s">
        <v>11</v>
      </c>
      <c r="B52" s="304" t="s">
        <v>241</v>
      </c>
      <c r="C52" s="305">
        <v>3110</v>
      </c>
      <c r="D52" s="305">
        <v>3399</v>
      </c>
      <c r="E52" s="305">
        <v>3165</v>
      </c>
      <c r="F52" s="305">
        <v>3103</v>
      </c>
      <c r="G52" s="305">
        <v>3248</v>
      </c>
      <c r="H52" s="305">
        <v>3597</v>
      </c>
      <c r="I52" s="305">
        <v>3510</v>
      </c>
      <c r="J52" s="305">
        <v>3895</v>
      </c>
      <c r="K52" s="305">
        <v>4019</v>
      </c>
      <c r="L52" s="305">
        <v>4387</v>
      </c>
      <c r="M52" s="305">
        <v>4352</v>
      </c>
      <c r="N52" s="305">
        <v>4661</v>
      </c>
      <c r="O52" s="305">
        <v>4797</v>
      </c>
      <c r="P52" s="305">
        <v>4420</v>
      </c>
      <c r="Q52" s="305">
        <v>4485</v>
      </c>
      <c r="R52" s="305">
        <v>4438</v>
      </c>
      <c r="S52" s="305">
        <v>4508</v>
      </c>
      <c r="T52" s="305">
        <v>4314</v>
      </c>
      <c r="U52" s="305">
        <v>4575</v>
      </c>
      <c r="V52" s="305">
        <v>4453.0293069745203</v>
      </c>
      <c r="W52" s="305">
        <v>4351.674739344</v>
      </c>
    </row>
    <row r="53" spans="1:23" ht="12" customHeight="1" x14ac:dyDescent="0.15">
      <c r="B53" s="304" t="s">
        <v>53</v>
      </c>
      <c r="C53" s="310">
        <f t="shared" ref="C53:P53" si="18">(C52/C51)*1000</f>
        <v>1.70345994075684</v>
      </c>
      <c r="D53" s="310">
        <f t="shared" si="18"/>
        <v>1.7552837967010579</v>
      </c>
      <c r="E53" s="310">
        <f t="shared" si="18"/>
        <v>1.7735573525860036</v>
      </c>
      <c r="F53" s="310">
        <f t="shared" si="18"/>
        <v>1.7487906968618139</v>
      </c>
      <c r="G53" s="310">
        <f t="shared" si="18"/>
        <v>1.7735482486484067</v>
      </c>
      <c r="H53" s="310">
        <f t="shared" si="18"/>
        <v>1.8021890810489072</v>
      </c>
      <c r="I53" s="310">
        <f t="shared" si="18"/>
        <v>1.7722323007766012</v>
      </c>
      <c r="J53" s="310">
        <f t="shared" si="18"/>
        <v>1.7637962147438873</v>
      </c>
      <c r="K53" s="310">
        <f t="shared" si="18"/>
        <v>1.7283910266444873</v>
      </c>
      <c r="L53" s="310">
        <f t="shared" si="18"/>
        <v>1.7456486117179297</v>
      </c>
      <c r="M53" s="310">
        <f t="shared" si="18"/>
        <v>1.7540437317925264</v>
      </c>
      <c r="N53" s="310">
        <f t="shared" si="18"/>
        <v>1.8113682106239213</v>
      </c>
      <c r="O53" s="310">
        <f t="shared" si="18"/>
        <v>1.8195342189638934</v>
      </c>
      <c r="P53" s="310">
        <f t="shared" si="18"/>
        <v>1.8485687602753447</v>
      </c>
      <c r="Q53" s="310">
        <f t="shared" ref="Q53:W53" si="19">(Q52/Q51)*1000</f>
        <v>1.5493523120067376</v>
      </c>
      <c r="R53" s="310">
        <f t="shared" si="19"/>
        <v>1.8702254047238573</v>
      </c>
      <c r="S53" s="310">
        <f t="shared" si="19"/>
        <v>1.8623874170694334</v>
      </c>
      <c r="T53" s="310">
        <f t="shared" si="19"/>
        <v>1.8782335200682327</v>
      </c>
      <c r="U53" s="310">
        <f t="shared" si="19"/>
        <v>1.9340282871188643</v>
      </c>
      <c r="V53" s="310">
        <f t="shared" si="19"/>
        <v>1.9747536925237772</v>
      </c>
      <c r="W53" s="310">
        <f t="shared" si="19"/>
        <v>2.0420533090005497</v>
      </c>
    </row>
    <row r="54" spans="1:23" ht="12" customHeight="1" x14ac:dyDescent="0.15">
      <c r="A54" s="302"/>
      <c r="B54" s="308" t="s">
        <v>244</v>
      </c>
      <c r="C54" s="309">
        <v>5.69</v>
      </c>
      <c r="D54" s="309">
        <v>4.95</v>
      </c>
      <c r="E54" s="309">
        <v>5.05</v>
      </c>
      <c r="F54" s="309">
        <v>4.78</v>
      </c>
      <c r="G54" s="309">
        <v>4.58</v>
      </c>
      <c r="H54" s="309">
        <v>5.21</v>
      </c>
      <c r="I54" s="309">
        <v>7.68</v>
      </c>
      <c r="J54" s="309">
        <v>8.33</v>
      </c>
      <c r="K54" s="309">
        <v>8.4700000000000006</v>
      </c>
      <c r="L54" s="309">
        <v>5.51</v>
      </c>
      <c r="M54" s="309">
        <v>5.83</v>
      </c>
      <c r="N54" s="309">
        <v>6.65</v>
      </c>
      <c r="O54" s="309">
        <v>6.71</v>
      </c>
      <c r="P54" s="309">
        <v>7.28</v>
      </c>
      <c r="Q54" s="309">
        <v>7.75</v>
      </c>
      <c r="R54" s="309">
        <v>8.09</v>
      </c>
      <c r="S54" s="309">
        <v>7.59</v>
      </c>
      <c r="T54" s="309">
        <v>7.88</v>
      </c>
      <c r="U54" s="309">
        <v>7.92</v>
      </c>
      <c r="V54" s="309">
        <v>7.27</v>
      </c>
      <c r="W54" s="309">
        <v>6.16</v>
      </c>
    </row>
    <row r="55" spans="1:23" ht="12" customHeight="1" x14ac:dyDescent="0.15">
      <c r="B55" s="304" t="s">
        <v>245</v>
      </c>
      <c r="C55" s="306">
        <v>484051</v>
      </c>
      <c r="D55" s="306">
        <v>519736</v>
      </c>
      <c r="E55" s="306">
        <v>402772</v>
      </c>
      <c r="F55" s="306">
        <v>413808</v>
      </c>
      <c r="G55" s="306">
        <v>399255</v>
      </c>
      <c r="H55" s="306">
        <v>388716</v>
      </c>
      <c r="I55" s="306">
        <v>400609</v>
      </c>
      <c r="J55" s="306">
        <v>452090</v>
      </c>
      <c r="K55" s="306">
        <v>444255</v>
      </c>
      <c r="L55" s="306">
        <v>447983</v>
      </c>
      <c r="M55" s="306">
        <v>403510</v>
      </c>
      <c r="N55" s="306">
        <v>434702</v>
      </c>
      <c r="O55" s="306">
        <v>449117</v>
      </c>
      <c r="P55" s="306">
        <v>415602</v>
      </c>
      <c r="Q55" s="306">
        <v>485141</v>
      </c>
      <c r="R55" s="306">
        <v>365636</v>
      </c>
      <c r="S55" s="306">
        <v>374408</v>
      </c>
      <c r="T55" s="306">
        <v>373971</v>
      </c>
      <c r="U55" s="306">
        <v>356929</v>
      </c>
      <c r="V55" s="306">
        <v>340347.22665455414</v>
      </c>
      <c r="W55" s="306">
        <v>331804.37</v>
      </c>
    </row>
    <row r="56" spans="1:23" ht="12" customHeight="1" x14ac:dyDescent="0.15">
      <c r="A56" s="282" t="s">
        <v>12</v>
      </c>
      <c r="B56" s="304" t="s">
        <v>241</v>
      </c>
      <c r="C56" s="305">
        <v>742</v>
      </c>
      <c r="D56" s="305">
        <v>760</v>
      </c>
      <c r="E56" s="305">
        <v>628</v>
      </c>
      <c r="F56" s="305">
        <v>634</v>
      </c>
      <c r="G56" s="305">
        <v>622</v>
      </c>
      <c r="H56" s="305">
        <v>604</v>
      </c>
      <c r="I56" s="305">
        <v>623</v>
      </c>
      <c r="J56" s="305">
        <v>740</v>
      </c>
      <c r="K56" s="305">
        <v>704</v>
      </c>
      <c r="L56" s="305">
        <v>696</v>
      </c>
      <c r="M56" s="305">
        <v>632</v>
      </c>
      <c r="N56" s="305">
        <v>677</v>
      </c>
      <c r="O56" s="305">
        <v>745</v>
      </c>
      <c r="P56" s="305">
        <v>726</v>
      </c>
      <c r="Q56" s="305">
        <v>745</v>
      </c>
      <c r="R56" s="305">
        <v>656</v>
      </c>
      <c r="S56" s="305">
        <v>670</v>
      </c>
      <c r="T56" s="305">
        <v>681</v>
      </c>
      <c r="U56" s="305">
        <v>660</v>
      </c>
      <c r="V56" s="305">
        <v>657.10990950854966</v>
      </c>
      <c r="W56" s="305">
        <v>664.5561372023999</v>
      </c>
    </row>
    <row r="57" spans="1:23" ht="12" customHeight="1" x14ac:dyDescent="0.15">
      <c r="B57" s="304" t="s">
        <v>246</v>
      </c>
      <c r="C57" s="310">
        <f t="shared" ref="C57:P57" si="20">(C56/C55)*1000</f>
        <v>1.5328963270399194</v>
      </c>
      <c r="D57" s="310">
        <f t="shared" si="20"/>
        <v>1.4622808502778335</v>
      </c>
      <c r="E57" s="310">
        <f t="shared" si="20"/>
        <v>1.5591947801733983</v>
      </c>
      <c r="F57" s="310">
        <f t="shared" si="20"/>
        <v>1.5321115106522831</v>
      </c>
      <c r="G57" s="310">
        <f t="shared" si="20"/>
        <v>1.5579015917145684</v>
      </c>
      <c r="H57" s="310">
        <f t="shared" si="20"/>
        <v>1.5538336471871494</v>
      </c>
      <c r="I57" s="310">
        <f t="shared" si="20"/>
        <v>1.5551323110564166</v>
      </c>
      <c r="J57" s="310">
        <f t="shared" si="20"/>
        <v>1.6368422216815235</v>
      </c>
      <c r="K57" s="310">
        <f t="shared" si="20"/>
        <v>1.5846754679182</v>
      </c>
      <c r="L57" s="310">
        <f t="shared" si="20"/>
        <v>1.5536303832957947</v>
      </c>
      <c r="M57" s="310">
        <f t="shared" si="20"/>
        <v>1.5662561026988178</v>
      </c>
      <c r="N57" s="310">
        <f t="shared" si="20"/>
        <v>1.5573887398723725</v>
      </c>
      <c r="O57" s="310">
        <f t="shared" si="20"/>
        <v>1.6588105104015212</v>
      </c>
      <c r="P57" s="310">
        <f t="shared" si="20"/>
        <v>1.7468635858345243</v>
      </c>
      <c r="Q57" s="310">
        <f t="shared" ref="Q57:W57" si="21">(Q56/Q55)*1000</f>
        <v>1.5356360315866933</v>
      </c>
      <c r="R57" s="310">
        <f t="shared" si="21"/>
        <v>1.7941340568215383</v>
      </c>
      <c r="S57" s="310">
        <f t="shared" si="21"/>
        <v>1.7894916775282579</v>
      </c>
      <c r="T57" s="310">
        <f t="shared" si="21"/>
        <v>1.8209968152610765</v>
      </c>
      <c r="U57" s="310">
        <f t="shared" si="21"/>
        <v>1.8491072454185566</v>
      </c>
      <c r="V57" s="310">
        <f t="shared" si="21"/>
        <v>1.9307044631085053</v>
      </c>
      <c r="W57" s="310">
        <f t="shared" si="21"/>
        <v>2.0028552885014745</v>
      </c>
    </row>
    <row r="58" spans="1:23" ht="12" customHeight="1" x14ac:dyDescent="0.15">
      <c r="A58" s="302"/>
      <c r="B58" s="308" t="s">
        <v>244</v>
      </c>
      <c r="C58" s="309">
        <v>2.68</v>
      </c>
      <c r="D58" s="309">
        <v>3.16</v>
      </c>
      <c r="E58" s="309">
        <v>2.86</v>
      </c>
      <c r="F58" s="309">
        <v>2.36</v>
      </c>
      <c r="G58" s="309">
        <v>1.98</v>
      </c>
      <c r="H58" s="309">
        <v>2.23</v>
      </c>
      <c r="I58" s="309">
        <v>2.38</v>
      </c>
      <c r="J58" s="309">
        <v>2.79</v>
      </c>
      <c r="K58" s="309">
        <v>2.92</v>
      </c>
      <c r="L58" s="309">
        <v>2.2999999999999998</v>
      </c>
      <c r="M58" s="309">
        <v>2.59</v>
      </c>
      <c r="N58" s="309">
        <v>2.82</v>
      </c>
      <c r="O58" s="309">
        <v>2.84</v>
      </c>
      <c r="P58" s="309">
        <v>2.75</v>
      </c>
      <c r="Q58" s="309">
        <v>2.84</v>
      </c>
      <c r="R58" s="309">
        <v>3</v>
      </c>
      <c r="S58" s="309">
        <v>3.12</v>
      </c>
      <c r="T58" s="309">
        <v>3.1</v>
      </c>
      <c r="U58" s="309">
        <v>3.28</v>
      </c>
      <c r="V58" s="309">
        <v>3.13</v>
      </c>
      <c r="W58" s="309">
        <v>3.18</v>
      </c>
    </row>
    <row r="59" spans="1:23" ht="12" customHeight="1" x14ac:dyDescent="0.15">
      <c r="B59" s="304" t="s">
        <v>245</v>
      </c>
      <c r="C59" s="306">
        <v>7371783</v>
      </c>
      <c r="D59" s="306">
        <v>7431849</v>
      </c>
      <c r="E59" s="306">
        <v>6658609</v>
      </c>
      <c r="F59" s="306">
        <v>6683557</v>
      </c>
      <c r="G59" s="306">
        <v>6645652</v>
      </c>
      <c r="H59" s="306">
        <v>6333240</v>
      </c>
      <c r="I59" s="306">
        <v>6054839</v>
      </c>
      <c r="J59" s="306">
        <v>6468169</v>
      </c>
      <c r="K59" s="306">
        <v>5869896</v>
      </c>
      <c r="L59" s="306">
        <v>6035367</v>
      </c>
      <c r="M59" s="306">
        <v>6004149</v>
      </c>
      <c r="N59" s="306">
        <v>5985893</v>
      </c>
      <c r="O59" s="306">
        <v>6618656</v>
      </c>
      <c r="P59" s="306">
        <v>6104258</v>
      </c>
      <c r="Q59" s="306">
        <v>5741017</v>
      </c>
      <c r="R59" s="306">
        <v>5162592</v>
      </c>
      <c r="S59" s="306">
        <v>5575610</v>
      </c>
      <c r="T59" s="306">
        <v>4574331</v>
      </c>
      <c r="U59" s="306">
        <v>4559586</v>
      </c>
      <c r="V59" s="306">
        <v>4304514.7342722956</v>
      </c>
      <c r="W59" s="306">
        <v>4099800.59</v>
      </c>
    </row>
    <row r="60" spans="1:23" ht="12" customHeight="1" x14ac:dyDescent="0.15">
      <c r="A60" s="282" t="s">
        <v>250</v>
      </c>
      <c r="B60" s="304" t="s">
        <v>241</v>
      </c>
      <c r="C60" s="305">
        <v>12361</v>
      </c>
      <c r="D60" s="305">
        <v>12577</v>
      </c>
      <c r="E60" s="305">
        <v>11307</v>
      </c>
      <c r="F60" s="305">
        <v>11319</v>
      </c>
      <c r="G60" s="305">
        <v>11237</v>
      </c>
      <c r="H60" s="305">
        <v>10912</v>
      </c>
      <c r="I60" s="305">
        <v>10374</v>
      </c>
      <c r="J60" s="305">
        <v>10895</v>
      </c>
      <c r="K60" s="305">
        <v>10085</v>
      </c>
      <c r="L60" s="305">
        <v>10279</v>
      </c>
      <c r="M60" s="305">
        <v>10218</v>
      </c>
      <c r="N60" s="305">
        <v>10292</v>
      </c>
      <c r="O60" s="305">
        <v>11029</v>
      </c>
      <c r="P60" s="305">
        <v>10403</v>
      </c>
      <c r="Q60" s="305">
        <v>9975</v>
      </c>
      <c r="R60" s="305">
        <v>8954</v>
      </c>
      <c r="S60" s="305">
        <v>9352</v>
      </c>
      <c r="T60" s="305">
        <v>8138</v>
      </c>
      <c r="U60" s="305">
        <v>8056</v>
      </c>
      <c r="V60" s="305">
        <v>7750.170107576334</v>
      </c>
      <c r="W60" s="305">
        <v>7466.4020324688881</v>
      </c>
    </row>
    <row r="61" spans="1:23" ht="12" customHeight="1" x14ac:dyDescent="0.15">
      <c r="B61" s="304" t="s">
        <v>247</v>
      </c>
      <c r="C61" s="310">
        <f t="shared" ref="C61:P61" si="22">(C60/C59)*1000</f>
        <v>1.6767992221149211</v>
      </c>
      <c r="D61" s="310">
        <f t="shared" si="22"/>
        <v>1.6923110251567275</v>
      </c>
      <c r="E61" s="310">
        <f t="shared" si="22"/>
        <v>1.6981024114796348</v>
      </c>
      <c r="F61" s="310">
        <f t="shared" si="22"/>
        <v>1.6935592828788624</v>
      </c>
      <c r="G61" s="310">
        <f t="shared" si="22"/>
        <v>1.6908799919105002</v>
      </c>
      <c r="H61" s="310">
        <f t="shared" si="22"/>
        <v>1.7229727595985627</v>
      </c>
      <c r="I61" s="310">
        <f t="shared" si="22"/>
        <v>1.713340354714634</v>
      </c>
      <c r="J61" s="310">
        <f t="shared" si="22"/>
        <v>1.6844024947400107</v>
      </c>
      <c r="K61" s="310">
        <f t="shared" si="22"/>
        <v>1.7180883613610871</v>
      </c>
      <c r="L61" s="310">
        <f t="shared" si="22"/>
        <v>1.7031275811396391</v>
      </c>
      <c r="M61" s="310">
        <f t="shared" si="22"/>
        <v>1.7018231892646236</v>
      </c>
      <c r="N61" s="310">
        <f t="shared" si="22"/>
        <v>1.7193758725723964</v>
      </c>
      <c r="O61" s="310">
        <f t="shared" si="22"/>
        <v>1.6663503889611426</v>
      </c>
      <c r="P61" s="310">
        <f t="shared" si="22"/>
        <v>1.7042202344658435</v>
      </c>
      <c r="Q61" s="310">
        <f t="shared" ref="Q61:W61" si="23">(Q60/Q59)*1000</f>
        <v>1.7374970323202317</v>
      </c>
      <c r="R61" s="310">
        <f t="shared" si="23"/>
        <v>1.7344000842987399</v>
      </c>
      <c r="S61" s="310">
        <f t="shared" si="23"/>
        <v>1.6773052634599621</v>
      </c>
      <c r="T61" s="310">
        <f t="shared" si="23"/>
        <v>1.7790579649789227</v>
      </c>
      <c r="U61" s="310">
        <f t="shared" si="23"/>
        <v>1.7668270759669849</v>
      </c>
      <c r="V61" s="310">
        <f t="shared" si="23"/>
        <v>1.8004747540692407</v>
      </c>
      <c r="W61" s="310">
        <f t="shared" si="23"/>
        <v>1.8211622415686537</v>
      </c>
    </row>
    <row r="62" spans="1:23" ht="12" customHeight="1" thickBot="1" x14ac:dyDescent="0.2">
      <c r="A62" s="320"/>
      <c r="B62" s="321" t="s">
        <v>244</v>
      </c>
      <c r="C62" s="322">
        <v>1.49</v>
      </c>
      <c r="D62" s="322">
        <v>1.38</v>
      </c>
      <c r="E62" s="322">
        <v>1.38</v>
      </c>
      <c r="F62" s="322">
        <v>1.07</v>
      </c>
      <c r="G62" s="322">
        <v>1.63</v>
      </c>
      <c r="H62" s="322">
        <v>1.71</v>
      </c>
      <c r="I62" s="322">
        <v>1.72</v>
      </c>
      <c r="J62" s="322">
        <v>1.96</v>
      </c>
      <c r="K62" s="322">
        <v>2.08</v>
      </c>
      <c r="L62" s="322">
        <v>1.83</v>
      </c>
      <c r="M62" s="322">
        <v>2.0299999999999998</v>
      </c>
      <c r="N62" s="322">
        <v>2.21</v>
      </c>
      <c r="O62" s="322">
        <v>2.34</v>
      </c>
      <c r="P62" s="322">
        <v>2.5499999999999998</v>
      </c>
      <c r="Q62" s="322">
        <v>2.5</v>
      </c>
      <c r="R62" s="322">
        <v>2.4700000000000002</v>
      </c>
      <c r="S62" s="322">
        <v>2.64</v>
      </c>
      <c r="T62" s="322">
        <v>2.8</v>
      </c>
      <c r="U62" s="322">
        <v>2.92</v>
      </c>
      <c r="V62" s="322">
        <v>3.14</v>
      </c>
      <c r="W62" s="322">
        <v>3.02</v>
      </c>
    </row>
    <row r="63" spans="1:23" ht="9" customHeight="1" x14ac:dyDescent="0.15">
      <c r="A63" s="28" t="s">
        <v>544</v>
      </c>
      <c r="B63" s="40"/>
      <c r="C63" s="300"/>
      <c r="D63" s="301" t="s">
        <v>54</v>
      </c>
      <c r="E63" s="300"/>
      <c r="F63" s="301"/>
      <c r="G63" s="300"/>
      <c r="H63" s="301"/>
      <c r="I63" s="285"/>
      <c r="J63" s="285"/>
      <c r="K63" s="285"/>
      <c r="L63" s="303"/>
      <c r="M63" s="300"/>
      <c r="N63" s="300"/>
      <c r="O63" s="300"/>
      <c r="P63" s="300"/>
      <c r="Q63" s="300"/>
      <c r="R63" s="300"/>
      <c r="S63" s="300"/>
      <c r="T63" s="300"/>
      <c r="U63" s="300"/>
      <c r="V63" s="300"/>
      <c r="W63" s="300"/>
    </row>
    <row r="64" spans="1:23" ht="9" customHeight="1" x14ac:dyDescent="0.15">
      <c r="A64" s="28" t="s">
        <v>428</v>
      </c>
      <c r="B64" s="40"/>
      <c r="C64" s="301"/>
      <c r="D64" s="301"/>
      <c r="E64" s="301"/>
      <c r="F64" s="301"/>
      <c r="G64" s="301"/>
      <c r="H64" s="301"/>
    </row>
    <row r="65" spans="1:23" ht="9" customHeight="1" x14ac:dyDescent="0.15">
      <c r="A65" s="40" t="s">
        <v>427</v>
      </c>
      <c r="B65" s="290"/>
      <c r="C65" s="301"/>
      <c r="D65" s="301"/>
      <c r="E65" s="301"/>
      <c r="F65" s="301"/>
      <c r="G65" s="301"/>
      <c r="H65" s="301"/>
    </row>
    <row r="66" spans="1:23" ht="13.05" customHeight="1" x14ac:dyDescent="0.15">
      <c r="A66" s="12"/>
    </row>
    <row r="69" spans="1:23" ht="13.05" customHeight="1" x14ac:dyDescent="0.15">
      <c r="M69" s="283"/>
      <c r="N69" s="283"/>
      <c r="O69" s="283"/>
      <c r="P69" s="283"/>
      <c r="Q69" s="283"/>
      <c r="R69" s="283"/>
      <c r="S69" s="283"/>
      <c r="T69" s="283"/>
      <c r="U69" s="283"/>
      <c r="V69" s="283"/>
      <c r="W69" s="283"/>
    </row>
  </sheetData>
  <mergeCells count="1">
    <mergeCell ref="A3:V3"/>
  </mergeCells>
  <printOptions horizontalCentered="1" verticalCentered="1"/>
  <pageMargins left="0" right="0" top="0" bottom="0" header="0" footer="0"/>
  <pageSetup paperSize="9" orientation="landscape"/>
  <headerFooter scaleWithDoc="0" alignWithMargins="0"/>
  <rowBreaks count="1" manualBreakCount="1">
    <brk id="35" max="22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0.59999389629810485"/>
  </sheetPr>
  <dimension ref="A2:R82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9.375" style="119" customWidth="1"/>
    <col min="2" max="2" width="17.75" style="119" customWidth="1"/>
    <col min="3" max="3" width="9" style="119" bestFit="1" customWidth="1"/>
    <col min="4" max="15" width="8.375" style="119" customWidth="1"/>
    <col min="16" max="16384" width="7" style="119"/>
  </cols>
  <sheetData>
    <row r="2" spans="1:18" ht="16.95" customHeight="1" x14ac:dyDescent="0.3">
      <c r="A2" s="330" t="s">
        <v>514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</row>
    <row r="3" spans="1:18" ht="4.95" customHeight="1" thickBot="1" x14ac:dyDescent="0.2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</row>
    <row r="4" spans="1:18" ht="22.05" customHeight="1" x14ac:dyDescent="0.15">
      <c r="A4" s="802" t="s">
        <v>275</v>
      </c>
      <c r="B4" s="803" t="s">
        <v>55</v>
      </c>
      <c r="C4" s="803" t="s">
        <v>56</v>
      </c>
      <c r="D4" s="803" t="s">
        <v>57</v>
      </c>
      <c r="E4" s="803" t="s">
        <v>58</v>
      </c>
      <c r="F4" s="803" t="s">
        <v>59</v>
      </c>
      <c r="G4" s="803" t="s">
        <v>60</v>
      </c>
      <c r="H4" s="803" t="s">
        <v>61</v>
      </c>
      <c r="I4" s="803" t="s">
        <v>62</v>
      </c>
      <c r="J4" s="803" t="s">
        <v>63</v>
      </c>
      <c r="K4" s="803" t="s">
        <v>64</v>
      </c>
      <c r="L4" s="803" t="s">
        <v>65</v>
      </c>
      <c r="M4" s="803" t="s">
        <v>66</v>
      </c>
      <c r="N4" s="803" t="s">
        <v>67</v>
      </c>
      <c r="O4" s="803" t="s">
        <v>68</v>
      </c>
    </row>
    <row r="5" spans="1:18" ht="13.05" customHeight="1" x14ac:dyDescent="0.2">
      <c r="A5" s="1121" t="s">
        <v>69</v>
      </c>
      <c r="B5" s="323" t="s">
        <v>190</v>
      </c>
      <c r="C5" s="804">
        <v>171058627.09999999</v>
      </c>
      <c r="D5" s="162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</row>
    <row r="6" spans="1:18" ht="13.05" customHeight="1" x14ac:dyDescent="0.2">
      <c r="A6" s="1122"/>
      <c r="B6" s="323" t="s">
        <v>229</v>
      </c>
      <c r="C6" s="804">
        <f>SUM(D6:O6)</f>
        <v>753602341.4682225</v>
      </c>
      <c r="D6" s="123">
        <v>64118997.014231227</v>
      </c>
      <c r="E6" s="123">
        <v>58577201.291415647</v>
      </c>
      <c r="F6" s="123">
        <v>64403430.649965093</v>
      </c>
      <c r="G6" s="123">
        <v>64613063.776254974</v>
      </c>
      <c r="H6" s="123">
        <v>62012169.51699999</v>
      </c>
      <c r="I6" s="123">
        <v>62062473.394889995</v>
      </c>
      <c r="J6" s="123">
        <v>64398250.012218378</v>
      </c>
      <c r="K6" s="123">
        <v>61433493.400500007</v>
      </c>
      <c r="L6" s="123">
        <v>61327093.230032921</v>
      </c>
      <c r="M6" s="123">
        <v>63875776.435999997</v>
      </c>
      <c r="N6" s="123">
        <v>60870049.915714294</v>
      </c>
      <c r="O6" s="123">
        <v>65910342.830000006</v>
      </c>
      <c r="P6" s="123"/>
      <c r="Q6" s="123"/>
      <c r="R6" s="123"/>
    </row>
    <row r="7" spans="1:18" ht="13.05" customHeight="1" x14ac:dyDescent="0.2">
      <c r="A7" s="1122"/>
      <c r="B7" s="323" t="s">
        <v>254</v>
      </c>
      <c r="C7" s="804">
        <f>SUM(D7:O7)</f>
        <v>1723497.4685835252</v>
      </c>
      <c r="D7" s="123">
        <v>144266.58360572319</v>
      </c>
      <c r="E7" s="123">
        <v>129817.50848608748</v>
      </c>
      <c r="F7" s="123">
        <v>145281.0106153239</v>
      </c>
      <c r="G7" s="123">
        <v>148722.82006077541</v>
      </c>
      <c r="H7" s="123">
        <v>145796.07213341561</v>
      </c>
      <c r="I7" s="123">
        <v>145025.1317817237</v>
      </c>
      <c r="J7" s="123">
        <v>148818.40927740055</v>
      </c>
      <c r="K7" s="123">
        <v>143127.76603863481</v>
      </c>
      <c r="L7" s="123">
        <v>142346.8605160187</v>
      </c>
      <c r="M7" s="123">
        <v>145100.21115088995</v>
      </c>
      <c r="N7" s="123">
        <v>138327.51340999999</v>
      </c>
      <c r="O7" s="123">
        <v>146867.58150753201</v>
      </c>
    </row>
    <row r="8" spans="1:18" ht="13.05" customHeight="1" x14ac:dyDescent="0.2">
      <c r="A8" s="1122"/>
      <c r="B8" s="323" t="s">
        <v>251</v>
      </c>
      <c r="C8" s="805">
        <f>(C7/C6)*1000</f>
        <v>2.2870118280493701</v>
      </c>
      <c r="D8" s="124">
        <f>D7/D6*1000</f>
        <v>2.2499819136862542</v>
      </c>
      <c r="E8" s="124">
        <f t="shared" ref="E8:O8" si="0">E7/E6*1000</f>
        <v>2.2161780628654228</v>
      </c>
      <c r="F8" s="124">
        <f t="shared" si="0"/>
        <v>2.2557961454713693</v>
      </c>
      <c r="G8" s="124">
        <f t="shared" si="0"/>
        <v>2.3017453649277413</v>
      </c>
      <c r="H8" s="124">
        <f t="shared" si="0"/>
        <v>2.351088073018428</v>
      </c>
      <c r="I8" s="124">
        <f t="shared" si="0"/>
        <v>2.3367604262073214</v>
      </c>
      <c r="J8" s="124">
        <f t="shared" si="0"/>
        <v>2.3109076605212873</v>
      </c>
      <c r="K8" s="124">
        <f t="shared" si="0"/>
        <v>2.3298002134690572</v>
      </c>
      <c r="L8" s="124">
        <f t="shared" si="0"/>
        <v>2.3211088773127928</v>
      </c>
      <c r="M8" s="124">
        <f t="shared" si="0"/>
        <v>2.2715999592783405</v>
      </c>
      <c r="N8" s="124">
        <f t="shared" si="0"/>
        <v>2.2725053388577749</v>
      </c>
      <c r="O8" s="124">
        <f t="shared" si="0"/>
        <v>2.2282933937446185</v>
      </c>
    </row>
    <row r="9" spans="1:18" ht="13.05" customHeight="1" x14ac:dyDescent="0.2">
      <c r="A9" s="1124"/>
      <c r="B9" s="325" t="s">
        <v>262</v>
      </c>
      <c r="C9" s="806">
        <v>4.6500000000000004</v>
      </c>
      <c r="D9" s="326">
        <v>4.6900000000000004</v>
      </c>
      <c r="E9" s="326">
        <v>4.66</v>
      </c>
      <c r="F9" s="326">
        <v>4.6900000000000004</v>
      </c>
      <c r="G9" s="326">
        <v>4.68</v>
      </c>
      <c r="H9" s="326">
        <v>4.71</v>
      </c>
      <c r="I9" s="326">
        <v>4.68</v>
      </c>
      <c r="J9" s="326">
        <v>4.66</v>
      </c>
      <c r="K9" s="326">
        <v>4.62</v>
      </c>
      <c r="L9" s="326">
        <v>4.5999999999999996</v>
      </c>
      <c r="M9" s="326">
        <v>4.5999999999999996</v>
      </c>
      <c r="N9" s="326">
        <v>4.6100000000000003</v>
      </c>
      <c r="O9" s="326">
        <v>4.66</v>
      </c>
    </row>
    <row r="10" spans="1:18" ht="13.05" customHeight="1" x14ac:dyDescent="0.2">
      <c r="A10" s="1121" t="s">
        <v>5</v>
      </c>
      <c r="B10" s="323" t="s">
        <v>190</v>
      </c>
      <c r="C10" s="804">
        <v>11097551</v>
      </c>
      <c r="D10" s="162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</row>
    <row r="11" spans="1:18" ht="13.05" customHeight="1" x14ac:dyDescent="0.2">
      <c r="A11" s="1122"/>
      <c r="B11" s="323" t="s">
        <v>229</v>
      </c>
      <c r="C11" s="804">
        <f>SUM(D11:O11)</f>
        <v>2544650.7307854076</v>
      </c>
      <c r="D11" s="123">
        <v>189001.38078540721</v>
      </c>
      <c r="E11" s="123">
        <v>200339</v>
      </c>
      <c r="F11" s="123">
        <v>203461.30000000002</v>
      </c>
      <c r="G11" s="123">
        <v>216344.2</v>
      </c>
      <c r="H11" s="123">
        <v>226159.66</v>
      </c>
      <c r="I11" s="123">
        <v>235601.05</v>
      </c>
      <c r="J11" s="123">
        <v>229788.6</v>
      </c>
      <c r="K11" s="123">
        <v>228044.79999999999</v>
      </c>
      <c r="L11" s="123">
        <v>210860.09999999998</v>
      </c>
      <c r="M11" s="123">
        <v>201767.14</v>
      </c>
      <c r="N11" s="123">
        <v>202013</v>
      </c>
      <c r="O11" s="123">
        <v>201270.5</v>
      </c>
    </row>
    <row r="12" spans="1:18" ht="13.05" customHeight="1" x14ac:dyDescent="0.2">
      <c r="A12" s="1122"/>
      <c r="B12" s="323" t="s">
        <v>254</v>
      </c>
      <c r="C12" s="804">
        <f>SUM(D12:O12)</f>
        <v>32310.987892191853</v>
      </c>
      <c r="D12" s="123">
        <v>2350.3107791897714</v>
      </c>
      <c r="E12" s="123">
        <v>2519.4602399999999</v>
      </c>
      <c r="F12" s="123">
        <v>2611.7115819999999</v>
      </c>
      <c r="G12" s="123">
        <v>2820.3901742018888</v>
      </c>
      <c r="H12" s="123">
        <v>2952.2476443333867</v>
      </c>
      <c r="I12" s="123">
        <v>3091.5490315105935</v>
      </c>
      <c r="J12" s="123">
        <v>2858.4395528822924</v>
      </c>
      <c r="K12" s="123">
        <v>2873.6861740030999</v>
      </c>
      <c r="L12" s="123">
        <v>2669.046077184048</v>
      </c>
      <c r="M12" s="123">
        <v>2535.2993194856085</v>
      </c>
      <c r="N12" s="123">
        <v>2506.611727767041</v>
      </c>
      <c r="O12" s="123">
        <v>2522.2355896341164</v>
      </c>
    </row>
    <row r="13" spans="1:18" ht="13.05" customHeight="1" x14ac:dyDescent="0.2">
      <c r="A13" s="1122"/>
      <c r="B13" s="323" t="s">
        <v>251</v>
      </c>
      <c r="C13" s="807">
        <f>(C12/C11)*1000</f>
        <v>12.697612093200332</v>
      </c>
      <c r="D13" s="162">
        <f>D12/D11*1000</f>
        <v>12.435415918248355</v>
      </c>
      <c r="E13" s="162">
        <f t="shared" ref="E13:O13" si="1">E12/E11*1000</f>
        <v>12.575984905585033</v>
      </c>
      <c r="F13" s="162">
        <f t="shared" si="1"/>
        <v>12.836404672534774</v>
      </c>
      <c r="G13" s="162">
        <f t="shared" si="1"/>
        <v>13.03658787340677</v>
      </c>
      <c r="H13" s="162">
        <f t="shared" si="1"/>
        <v>13.053820669580892</v>
      </c>
      <c r="I13" s="162">
        <f t="shared" si="1"/>
        <v>13.121966270993248</v>
      </c>
      <c r="J13" s="162">
        <f t="shared" si="1"/>
        <v>12.439431516107815</v>
      </c>
      <c r="K13" s="162">
        <f t="shared" si="1"/>
        <v>12.601410661427492</v>
      </c>
      <c r="L13" s="162">
        <f t="shared" si="1"/>
        <v>12.657900082490942</v>
      </c>
      <c r="M13" s="162">
        <f t="shared" si="1"/>
        <v>12.565471857734655</v>
      </c>
      <c r="N13" s="162">
        <f t="shared" si="1"/>
        <v>12.408170403721744</v>
      </c>
      <c r="O13" s="162">
        <f t="shared" si="1"/>
        <v>12.531571142487929</v>
      </c>
    </row>
    <row r="14" spans="1:18" ht="13.05" customHeight="1" x14ac:dyDescent="0.2">
      <c r="A14" s="1124"/>
      <c r="B14" s="325" t="s">
        <v>262</v>
      </c>
      <c r="C14" s="806">
        <v>5.6</v>
      </c>
      <c r="D14" s="326">
        <v>5.57</v>
      </c>
      <c r="E14" s="326">
        <v>5.59</v>
      </c>
      <c r="F14" s="326">
        <v>5.61</v>
      </c>
      <c r="G14" s="326">
        <v>5.64</v>
      </c>
      <c r="H14" s="326">
        <v>5.64</v>
      </c>
      <c r="I14" s="326">
        <v>5.62</v>
      </c>
      <c r="J14" s="326">
        <v>5.61</v>
      </c>
      <c r="K14" s="326">
        <v>5.6</v>
      </c>
      <c r="L14" s="326">
        <v>5.58</v>
      </c>
      <c r="M14" s="326">
        <v>5.57</v>
      </c>
      <c r="N14" s="326">
        <v>5.57</v>
      </c>
      <c r="O14" s="326">
        <v>5.56</v>
      </c>
    </row>
    <row r="15" spans="1:18" ht="13.05" customHeight="1" x14ac:dyDescent="0.2">
      <c r="A15" s="1121" t="s">
        <v>70</v>
      </c>
      <c r="B15" s="323" t="s">
        <v>190</v>
      </c>
      <c r="C15" s="804">
        <v>3265145</v>
      </c>
      <c r="D15" s="162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</row>
    <row r="16" spans="1:18" ht="13.05" customHeight="1" x14ac:dyDescent="0.2">
      <c r="A16" s="1122"/>
      <c r="B16" s="323" t="s">
        <v>229</v>
      </c>
      <c r="C16" s="804">
        <f>SUM(D16:O16)</f>
        <v>3191164.0689750351</v>
      </c>
      <c r="D16" s="123">
        <v>270097.11911675584</v>
      </c>
      <c r="E16" s="123">
        <v>261956.32</v>
      </c>
      <c r="F16" s="123">
        <v>259264.40039999998</v>
      </c>
      <c r="G16" s="123">
        <v>258589.551072</v>
      </c>
      <c r="H16" s="123">
        <v>253079.01889696001</v>
      </c>
      <c r="I16" s="123">
        <v>258781.51</v>
      </c>
      <c r="J16" s="123">
        <v>274432.18</v>
      </c>
      <c r="K16" s="123">
        <v>265488.38596709969</v>
      </c>
      <c r="L16" s="123">
        <v>263808.70558782713</v>
      </c>
      <c r="M16" s="123">
        <v>260745.74469064947</v>
      </c>
      <c r="N16" s="123">
        <v>263761.33324374299</v>
      </c>
      <c r="O16" s="123">
        <v>301159.80000000005</v>
      </c>
    </row>
    <row r="17" spans="1:15" ht="13.05" customHeight="1" x14ac:dyDescent="0.2">
      <c r="A17" s="1122"/>
      <c r="B17" s="323" t="s">
        <v>254</v>
      </c>
      <c r="C17" s="804">
        <f>SUM(D17:O17)</f>
        <v>169804.68148125257</v>
      </c>
      <c r="D17" s="123">
        <v>14423.922683717105</v>
      </c>
      <c r="E17" s="123">
        <v>13947.495047624248</v>
      </c>
      <c r="F17" s="123">
        <v>13785.015771345692</v>
      </c>
      <c r="G17" s="123">
        <v>13531.403890489841</v>
      </c>
      <c r="H17" s="123">
        <v>13222.615444381647</v>
      </c>
      <c r="I17" s="123">
        <v>13544.055010753951</v>
      </c>
      <c r="J17" s="123">
        <v>14728.738498961537</v>
      </c>
      <c r="K17" s="123">
        <v>14194.710591264422</v>
      </c>
      <c r="L17" s="123">
        <v>14091.127441907607</v>
      </c>
      <c r="M17" s="123">
        <v>13814.507439542862</v>
      </c>
      <c r="N17" s="123">
        <v>14101.268634463666</v>
      </c>
      <c r="O17" s="123">
        <v>16419.8210268</v>
      </c>
    </row>
    <row r="18" spans="1:15" ht="13.05" customHeight="1" x14ac:dyDescent="0.2">
      <c r="A18" s="1122"/>
      <c r="B18" s="323" t="s">
        <v>251</v>
      </c>
      <c r="C18" s="807">
        <f>(C17/C16)*1000</f>
        <v>53.210890387027916</v>
      </c>
      <c r="D18" s="162">
        <f>D17/D16*1000</f>
        <v>53.40272688166668</v>
      </c>
      <c r="E18" s="162">
        <f t="shared" ref="E18:O18" si="2">E17/E16*1000</f>
        <v>53.243590563588036</v>
      </c>
      <c r="F18" s="162">
        <f t="shared" si="2"/>
        <v>53.169720756408537</v>
      </c>
      <c r="G18" s="162">
        <f t="shared" si="2"/>
        <v>52.32772876705387</v>
      </c>
      <c r="H18" s="162">
        <f t="shared" si="2"/>
        <v>52.246983973670197</v>
      </c>
      <c r="I18" s="162">
        <f t="shared" si="2"/>
        <v>52.337800373581373</v>
      </c>
      <c r="J18" s="162">
        <f t="shared" si="2"/>
        <v>53.669866627745833</v>
      </c>
      <c r="K18" s="162">
        <f t="shared" si="2"/>
        <v>53.466408858365213</v>
      </c>
      <c r="L18" s="162">
        <f t="shared" si="2"/>
        <v>53.414186656612785</v>
      </c>
      <c r="M18" s="162">
        <f t="shared" si="2"/>
        <v>52.980758922576044</v>
      </c>
      <c r="N18" s="162">
        <f t="shared" si="2"/>
        <v>53.462228375349554</v>
      </c>
      <c r="O18" s="162">
        <f t="shared" si="2"/>
        <v>54.521954878439942</v>
      </c>
    </row>
    <row r="19" spans="1:15" ht="13.05" customHeight="1" x14ac:dyDescent="0.2">
      <c r="A19" s="1124"/>
      <c r="B19" s="325" t="s">
        <v>262</v>
      </c>
      <c r="C19" s="806">
        <v>7.04</v>
      </c>
      <c r="D19" s="326">
        <v>6.91</v>
      </c>
      <c r="E19" s="326">
        <v>6.9</v>
      </c>
      <c r="F19" s="326">
        <v>6.91</v>
      </c>
      <c r="G19" s="326">
        <v>6.93</v>
      </c>
      <c r="H19" s="326">
        <v>6.94</v>
      </c>
      <c r="I19" s="326">
        <v>6.93</v>
      </c>
      <c r="J19" s="326">
        <v>6.95</v>
      </c>
      <c r="K19" s="326">
        <v>6.96</v>
      </c>
      <c r="L19" s="326">
        <v>6.96</v>
      </c>
      <c r="M19" s="326">
        <v>6.97</v>
      </c>
      <c r="N19" s="326">
        <v>6.98</v>
      </c>
      <c r="O19" s="326">
        <v>7.03</v>
      </c>
    </row>
    <row r="20" spans="1:15" ht="13.05" customHeight="1" x14ac:dyDescent="0.2">
      <c r="A20" s="1121" t="s">
        <v>71</v>
      </c>
      <c r="B20" s="323" t="s">
        <v>190</v>
      </c>
      <c r="C20" s="804">
        <v>5636388</v>
      </c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</row>
    <row r="21" spans="1:15" ht="13.05" customHeight="1" x14ac:dyDescent="0.2">
      <c r="A21" s="1122"/>
      <c r="B21" s="323" t="s">
        <v>229</v>
      </c>
      <c r="C21" s="804">
        <f>SUM(D21:O21)</f>
        <v>1250069.0030220903</v>
      </c>
      <c r="D21" s="162">
        <v>101473.1230220904</v>
      </c>
      <c r="E21" s="123">
        <v>105888</v>
      </c>
      <c r="F21" s="123">
        <v>101864.26000000001</v>
      </c>
      <c r="G21" s="123">
        <v>103678.3</v>
      </c>
      <c r="H21" s="123">
        <v>106418.65</v>
      </c>
      <c r="I21" s="123">
        <v>107177.59999999999</v>
      </c>
      <c r="J21" s="123">
        <v>108943.83</v>
      </c>
      <c r="K21" s="123">
        <v>104423.3</v>
      </c>
      <c r="L21" s="123">
        <v>102214.14</v>
      </c>
      <c r="M21" s="123">
        <v>100253.2</v>
      </c>
      <c r="N21" s="123">
        <v>102554.59999999999</v>
      </c>
      <c r="O21" s="123">
        <v>105180</v>
      </c>
    </row>
    <row r="22" spans="1:15" ht="13.05" customHeight="1" x14ac:dyDescent="0.2">
      <c r="A22" s="1122"/>
      <c r="B22" s="323" t="s">
        <v>254</v>
      </c>
      <c r="C22" s="804">
        <f>SUM(D22:O22)</f>
        <v>183941.12518225037</v>
      </c>
      <c r="D22" s="123">
        <v>14705.702047303306</v>
      </c>
      <c r="E22" s="123">
        <v>15540.036674020999</v>
      </c>
      <c r="F22" s="123">
        <v>14888.801300977999</v>
      </c>
      <c r="G22" s="123">
        <v>15372.887967049353</v>
      </c>
      <c r="H22" s="123">
        <v>15737.350376838614</v>
      </c>
      <c r="I22" s="123">
        <v>15799.316227177475</v>
      </c>
      <c r="J22" s="123">
        <v>16052.96935713403</v>
      </c>
      <c r="K22" s="123">
        <v>15459.912173535</v>
      </c>
      <c r="L22" s="123">
        <v>15079.65689182815</v>
      </c>
      <c r="M22" s="123">
        <v>14724.68071214</v>
      </c>
      <c r="N22" s="123">
        <v>15008.000079253379</v>
      </c>
      <c r="O22" s="123">
        <v>15571.811374992078</v>
      </c>
    </row>
    <row r="23" spans="1:15" ht="13.05" customHeight="1" x14ac:dyDescent="0.2">
      <c r="A23" s="1122"/>
      <c r="B23" s="323" t="s">
        <v>251</v>
      </c>
      <c r="C23" s="807">
        <f>(C22/C21)*1000</f>
        <v>147.14477739834007</v>
      </c>
      <c r="D23" s="162">
        <f>D22/D21*1000</f>
        <v>144.92213907816674</v>
      </c>
      <c r="E23" s="162">
        <f t="shared" ref="E23:O23" si="3">E22/E21*1000</f>
        <v>146.7591858758405</v>
      </c>
      <c r="F23" s="162">
        <f t="shared" si="3"/>
        <v>146.16315183537384</v>
      </c>
      <c r="G23" s="162">
        <f t="shared" si="3"/>
        <v>148.27488459059757</v>
      </c>
      <c r="H23" s="162">
        <f t="shared" si="3"/>
        <v>147.88150739403869</v>
      </c>
      <c r="I23" s="162">
        <f t="shared" si="3"/>
        <v>147.41248383223243</v>
      </c>
      <c r="J23" s="162">
        <f t="shared" si="3"/>
        <v>147.35088124893377</v>
      </c>
      <c r="K23" s="162">
        <f t="shared" si="3"/>
        <v>148.05040803666421</v>
      </c>
      <c r="L23" s="162">
        <f t="shared" si="3"/>
        <v>147.5300471326976</v>
      </c>
      <c r="M23" s="162">
        <f t="shared" si="3"/>
        <v>146.87491982440463</v>
      </c>
      <c r="N23" s="162">
        <f t="shared" si="3"/>
        <v>146.34155931819129</v>
      </c>
      <c r="O23" s="162">
        <f t="shared" si="3"/>
        <v>148.0491669042791</v>
      </c>
    </row>
    <row r="24" spans="1:15" ht="13.05" customHeight="1" x14ac:dyDescent="0.2">
      <c r="A24" s="1124"/>
      <c r="B24" s="325" t="s">
        <v>262</v>
      </c>
      <c r="C24" s="806">
        <v>5.64</v>
      </c>
      <c r="D24" s="326">
        <v>5.65</v>
      </c>
      <c r="E24" s="326">
        <v>5.67</v>
      </c>
      <c r="F24" s="326">
        <v>5.68</v>
      </c>
      <c r="G24" s="326">
        <v>5.69</v>
      </c>
      <c r="H24" s="326">
        <v>5.69</v>
      </c>
      <c r="I24" s="326">
        <v>5.69</v>
      </c>
      <c r="J24" s="326">
        <v>5.69</v>
      </c>
      <c r="K24" s="326">
        <v>5.69</v>
      </c>
      <c r="L24" s="326">
        <v>5.68</v>
      </c>
      <c r="M24" s="326">
        <v>5.69</v>
      </c>
      <c r="N24" s="326">
        <v>5.68</v>
      </c>
      <c r="O24" s="326">
        <v>5.69</v>
      </c>
    </row>
    <row r="25" spans="1:15" ht="13.05" customHeight="1" x14ac:dyDescent="0.2">
      <c r="A25" s="1121" t="s">
        <v>72</v>
      </c>
      <c r="B25" s="323" t="s">
        <v>190</v>
      </c>
      <c r="C25" s="804">
        <v>1801257</v>
      </c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</row>
    <row r="26" spans="1:15" ht="13.05" customHeight="1" x14ac:dyDescent="0.2">
      <c r="A26" s="1122"/>
      <c r="B26" s="323" t="s">
        <v>229</v>
      </c>
      <c r="C26" s="804">
        <f>SUM(D26:O26)</f>
        <v>392865.57999999996</v>
      </c>
      <c r="D26" s="162">
        <v>30348</v>
      </c>
      <c r="E26" s="123">
        <v>31542</v>
      </c>
      <c r="F26" s="123">
        <v>32832.020000000004</v>
      </c>
      <c r="G26" s="123">
        <v>33212</v>
      </c>
      <c r="H26" s="123">
        <v>33582.86</v>
      </c>
      <c r="I26" s="123">
        <v>35071.699999999997</v>
      </c>
      <c r="J26" s="123">
        <v>34927.300000000003</v>
      </c>
      <c r="K26" s="123">
        <v>34222.6</v>
      </c>
      <c r="L26" s="123">
        <v>31664</v>
      </c>
      <c r="M26" s="123">
        <v>31718.600000000002</v>
      </c>
      <c r="N26" s="123">
        <v>30864.5</v>
      </c>
      <c r="O26" s="123">
        <v>32880</v>
      </c>
    </row>
    <row r="27" spans="1:15" ht="13.05" customHeight="1" x14ac:dyDescent="0.2">
      <c r="A27" s="1122"/>
      <c r="B27" s="323" t="s">
        <v>254</v>
      </c>
      <c r="C27" s="804">
        <f>SUM(D27:O27)</f>
        <v>4957.3536356317209</v>
      </c>
      <c r="D27" s="123">
        <v>378.06962141661563</v>
      </c>
      <c r="E27" s="123">
        <v>396.38736800000004</v>
      </c>
      <c r="F27" s="123">
        <v>407.65505399999995</v>
      </c>
      <c r="G27" s="123">
        <v>412.85324168708718</v>
      </c>
      <c r="H27" s="123">
        <v>424.31850916437611</v>
      </c>
      <c r="I27" s="123">
        <v>456.70794799999999</v>
      </c>
      <c r="J27" s="123">
        <v>451.82705982959322</v>
      </c>
      <c r="K27" s="123">
        <v>437.98508000000004</v>
      </c>
      <c r="L27" s="123">
        <v>400.56208330943491</v>
      </c>
      <c r="M27" s="123">
        <v>385.89770400000009</v>
      </c>
      <c r="N27" s="123">
        <v>388.37198662461395</v>
      </c>
      <c r="O27" s="123">
        <v>416.71797959999998</v>
      </c>
    </row>
    <row r="28" spans="1:15" ht="13.05" customHeight="1" x14ac:dyDescent="0.2">
      <c r="A28" s="1122"/>
      <c r="B28" s="323" t="s">
        <v>251</v>
      </c>
      <c r="C28" s="807">
        <f>(C27/C26)*1000</f>
        <v>12.618447346880632</v>
      </c>
      <c r="D28" s="162">
        <f>D27/D26*1000</f>
        <v>12.457810116535377</v>
      </c>
      <c r="E28" s="162">
        <f t="shared" ref="E28:O28" si="4">E27/E26*1000</f>
        <v>12.566970008242979</v>
      </c>
      <c r="F28" s="162">
        <f t="shared" si="4"/>
        <v>12.416386625008144</v>
      </c>
      <c r="G28" s="162">
        <f t="shared" si="4"/>
        <v>12.430845528335759</v>
      </c>
      <c r="H28" s="162">
        <f t="shared" si="4"/>
        <v>12.634972398550216</v>
      </c>
      <c r="I28" s="162">
        <f t="shared" si="4"/>
        <v>13.02212176769304</v>
      </c>
      <c r="J28" s="162">
        <f t="shared" si="4"/>
        <v>12.936214933006365</v>
      </c>
      <c r="K28" s="162">
        <f t="shared" si="4"/>
        <v>12.798124046682604</v>
      </c>
      <c r="L28" s="162">
        <f t="shared" si="4"/>
        <v>12.650394242971036</v>
      </c>
      <c r="M28" s="162">
        <f t="shared" si="4"/>
        <v>12.166290567679534</v>
      </c>
      <c r="N28" s="162">
        <f t="shared" si="4"/>
        <v>12.583129051972783</v>
      </c>
      <c r="O28" s="162">
        <f t="shared" si="4"/>
        <v>12.673904489051095</v>
      </c>
    </row>
    <row r="29" spans="1:15" ht="13.05" customHeight="1" x14ac:dyDescent="0.2">
      <c r="A29" s="1124"/>
      <c r="B29" s="325" t="s">
        <v>262</v>
      </c>
      <c r="C29" s="806">
        <v>4.79</v>
      </c>
      <c r="D29" s="326">
        <v>4.8099999999999996</v>
      </c>
      <c r="E29" s="326">
        <v>4.8099999999999996</v>
      </c>
      <c r="F29" s="326">
        <v>4.8099999999999996</v>
      </c>
      <c r="G29" s="326">
        <v>4.8</v>
      </c>
      <c r="H29" s="326">
        <v>4.8099999999999996</v>
      </c>
      <c r="I29" s="326">
        <v>4.8</v>
      </c>
      <c r="J29" s="326">
        <v>4.8099999999999996</v>
      </c>
      <c r="K29" s="326">
        <v>4.8099999999999996</v>
      </c>
      <c r="L29" s="326">
        <v>4.82</v>
      </c>
      <c r="M29" s="326">
        <v>4.82</v>
      </c>
      <c r="N29" s="326">
        <v>4.82</v>
      </c>
      <c r="O29" s="326">
        <v>4.84</v>
      </c>
    </row>
    <row r="30" spans="1:15" ht="13.05" customHeight="1" x14ac:dyDescent="0.2">
      <c r="A30" s="1121" t="s">
        <v>73</v>
      </c>
      <c r="B30" s="323" t="s">
        <v>190</v>
      </c>
      <c r="C30" s="804">
        <v>4492025</v>
      </c>
      <c r="D30" s="162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</row>
    <row r="31" spans="1:15" ht="13.05" customHeight="1" x14ac:dyDescent="0.2">
      <c r="A31" s="1122"/>
      <c r="B31" s="323" t="s">
        <v>229</v>
      </c>
      <c r="C31" s="804">
        <f>SUM(D31:O31)</f>
        <v>464229.43500000011</v>
      </c>
      <c r="D31" s="123">
        <v>31720</v>
      </c>
      <c r="E31" s="123">
        <v>37786</v>
      </c>
      <c r="F31" s="123">
        <v>40577.406999999999</v>
      </c>
      <c r="G31" s="123">
        <v>46625</v>
      </c>
      <c r="H31" s="123">
        <v>45108.65</v>
      </c>
      <c r="I31" s="123">
        <v>44763.05</v>
      </c>
      <c r="J31" s="123">
        <v>45015.428</v>
      </c>
      <c r="K31" s="123">
        <v>41217.9</v>
      </c>
      <c r="L31" s="123">
        <v>36015</v>
      </c>
      <c r="M31" s="123">
        <v>32850.199999999997</v>
      </c>
      <c r="N31" s="123">
        <v>33051.4</v>
      </c>
      <c r="O31" s="123">
        <v>29499.4</v>
      </c>
    </row>
    <row r="32" spans="1:15" ht="13.05" customHeight="1" x14ac:dyDescent="0.2">
      <c r="A32" s="1122"/>
      <c r="B32" s="323" t="s">
        <v>254</v>
      </c>
      <c r="C32" s="804">
        <f>SUM(D32:O32)</f>
        <v>12363.608867431343</v>
      </c>
      <c r="D32" s="123">
        <v>830.24830150000003</v>
      </c>
      <c r="E32" s="123">
        <v>1000.0564904999999</v>
      </c>
      <c r="F32" s="123">
        <v>1071.9981205000001</v>
      </c>
      <c r="G32" s="123">
        <v>1272.7140459285715</v>
      </c>
      <c r="H32" s="123">
        <v>1227.037914</v>
      </c>
      <c r="I32" s="123">
        <v>1217.2462379999999</v>
      </c>
      <c r="J32" s="123">
        <v>1217.9603531764706</v>
      </c>
      <c r="K32" s="123">
        <v>1097.449419</v>
      </c>
      <c r="L32" s="123">
        <v>948.66790349999997</v>
      </c>
      <c r="M32" s="123">
        <v>860.74126499999988</v>
      </c>
      <c r="N32" s="123">
        <v>852.79958032629997</v>
      </c>
      <c r="O32" s="123">
        <v>766.68923600000005</v>
      </c>
    </row>
    <row r="33" spans="1:16" ht="13.05" customHeight="1" x14ac:dyDescent="0.2">
      <c r="A33" s="1122"/>
      <c r="B33" s="323" t="s">
        <v>251</v>
      </c>
      <c r="C33" s="807">
        <f>(C32/C31)*1000</f>
        <v>26.632539721293934</v>
      </c>
      <c r="D33" s="162">
        <f>D32/D31*1000</f>
        <v>26.174284410466583</v>
      </c>
      <c r="E33" s="162">
        <f t="shared" ref="E33:O33" si="5">E32/E31*1000</f>
        <v>26.466323254644571</v>
      </c>
      <c r="F33" s="162">
        <f t="shared" si="5"/>
        <v>26.41859595661202</v>
      </c>
      <c r="G33" s="162">
        <f t="shared" si="5"/>
        <v>27.296815998468023</v>
      </c>
      <c r="H33" s="162">
        <f t="shared" si="5"/>
        <v>27.201831888119017</v>
      </c>
      <c r="I33" s="162">
        <f t="shared" si="5"/>
        <v>27.193103195604408</v>
      </c>
      <c r="J33" s="162">
        <f t="shared" si="5"/>
        <v>27.056509452192046</v>
      </c>
      <c r="K33" s="162">
        <f t="shared" si="5"/>
        <v>26.625553921961089</v>
      </c>
      <c r="L33" s="162">
        <f t="shared" si="5"/>
        <v>26.340910828821322</v>
      </c>
      <c r="M33" s="162">
        <f t="shared" si="5"/>
        <v>26.202009881218377</v>
      </c>
      <c r="N33" s="162">
        <f t="shared" si="5"/>
        <v>25.802222608612642</v>
      </c>
      <c r="O33" s="162">
        <f t="shared" si="5"/>
        <v>25.989994237170929</v>
      </c>
    </row>
    <row r="34" spans="1:16" ht="13.05" customHeight="1" x14ac:dyDescent="0.2">
      <c r="A34" s="1124"/>
      <c r="B34" s="325" t="s">
        <v>262</v>
      </c>
      <c r="C34" s="806">
        <v>4.96</v>
      </c>
      <c r="D34" s="326">
        <v>4.91</v>
      </c>
      <c r="E34" s="326">
        <v>4.97</v>
      </c>
      <c r="F34" s="326">
        <v>4.9800000000000004</v>
      </c>
      <c r="G34" s="326">
        <v>5.0199999999999996</v>
      </c>
      <c r="H34" s="326">
        <v>4.9800000000000004</v>
      </c>
      <c r="I34" s="326">
        <v>4.96</v>
      </c>
      <c r="J34" s="326">
        <v>4.95</v>
      </c>
      <c r="K34" s="326">
        <v>4.92</v>
      </c>
      <c r="L34" s="326">
        <v>4.8899999999999997</v>
      </c>
      <c r="M34" s="326">
        <v>4.8899999999999997</v>
      </c>
      <c r="N34" s="326">
        <v>4.87</v>
      </c>
      <c r="O34" s="326">
        <v>4.8</v>
      </c>
      <c r="P34" s="165"/>
    </row>
    <row r="35" spans="1:16" ht="13.05" customHeight="1" x14ac:dyDescent="0.2">
      <c r="A35" s="327"/>
      <c r="B35" s="328"/>
      <c r="C35" s="329"/>
      <c r="D35" s="281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O35" s="303" t="s">
        <v>253</v>
      </c>
      <c r="P35" s="165"/>
    </row>
    <row r="36" spans="1:16" ht="15" customHeight="1" thickBot="1" x14ac:dyDescent="0.35">
      <c r="A36" s="313" t="s">
        <v>264</v>
      </c>
      <c r="B36" s="328"/>
      <c r="C36" s="329"/>
      <c r="D36" s="281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165"/>
    </row>
    <row r="37" spans="1:16" ht="22.05" customHeight="1" x14ac:dyDescent="0.15">
      <c r="A37" s="802" t="s">
        <v>275</v>
      </c>
      <c r="B37" s="803" t="s">
        <v>55</v>
      </c>
      <c r="C37" s="803" t="s">
        <v>56</v>
      </c>
      <c r="D37" s="803" t="s">
        <v>57</v>
      </c>
      <c r="E37" s="803" t="s">
        <v>58</v>
      </c>
      <c r="F37" s="803" t="s">
        <v>59</v>
      </c>
      <c r="G37" s="803" t="s">
        <v>60</v>
      </c>
      <c r="H37" s="803" t="s">
        <v>61</v>
      </c>
      <c r="I37" s="803" t="s">
        <v>62</v>
      </c>
      <c r="J37" s="803" t="s">
        <v>63</v>
      </c>
      <c r="K37" s="803" t="s">
        <v>64</v>
      </c>
      <c r="L37" s="803" t="s">
        <v>65</v>
      </c>
      <c r="M37" s="803" t="s">
        <v>66</v>
      </c>
      <c r="N37" s="803" t="s">
        <v>67</v>
      </c>
      <c r="O37" s="803" t="s">
        <v>68</v>
      </c>
      <c r="P37" s="165"/>
    </row>
    <row r="38" spans="1:16" ht="13.05" customHeight="1" x14ac:dyDescent="0.2">
      <c r="A38" s="1121" t="s">
        <v>74</v>
      </c>
      <c r="B38" s="323" t="s">
        <v>190</v>
      </c>
      <c r="C38" s="804">
        <v>1092770.6666666667</v>
      </c>
      <c r="D38" s="162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</row>
    <row r="39" spans="1:16" ht="13.05" customHeight="1" x14ac:dyDescent="0.2">
      <c r="A39" s="1122"/>
      <c r="B39" s="323" t="s">
        <v>229</v>
      </c>
      <c r="C39" s="804">
        <f>SUM(D39:O39)</f>
        <v>113685.48000000001</v>
      </c>
      <c r="D39" s="123">
        <v>8109</v>
      </c>
      <c r="E39" s="123">
        <v>9264</v>
      </c>
      <c r="F39" s="123">
        <v>9732.5</v>
      </c>
      <c r="G39" s="123">
        <v>10326</v>
      </c>
      <c r="H39" s="123">
        <v>10020.119999999999</v>
      </c>
      <c r="I39" s="123">
        <v>10521.82</v>
      </c>
      <c r="J39" s="123">
        <v>10442.200000000001</v>
      </c>
      <c r="K39" s="123">
        <v>9835.2999999999993</v>
      </c>
      <c r="L39" s="123">
        <v>9010</v>
      </c>
      <c r="M39" s="123">
        <v>8463.5400000000009</v>
      </c>
      <c r="N39" s="123">
        <v>8516</v>
      </c>
      <c r="O39" s="123">
        <v>9445</v>
      </c>
    </row>
    <row r="40" spans="1:16" ht="13.05" customHeight="1" x14ac:dyDescent="0.2">
      <c r="A40" s="1122"/>
      <c r="B40" s="323" t="s">
        <v>254</v>
      </c>
      <c r="C40" s="804">
        <f>SUM(D40:O40)</f>
        <v>3818.3519517499999</v>
      </c>
      <c r="D40" s="123">
        <v>269.39210049999997</v>
      </c>
      <c r="E40" s="123">
        <v>308.61304150000001</v>
      </c>
      <c r="F40" s="123">
        <v>322.00654274999994</v>
      </c>
      <c r="G40" s="123">
        <v>359.60536400000001</v>
      </c>
      <c r="H40" s="123">
        <v>346.47366450000004</v>
      </c>
      <c r="I40" s="123">
        <v>361.73253599999998</v>
      </c>
      <c r="J40" s="123">
        <v>353.22220600000003</v>
      </c>
      <c r="K40" s="123">
        <v>328.99651649999998</v>
      </c>
      <c r="L40" s="123">
        <v>301.248783</v>
      </c>
      <c r="M40" s="123">
        <v>284.44054799999992</v>
      </c>
      <c r="N40" s="123">
        <v>276.72933399999999</v>
      </c>
      <c r="O40" s="123">
        <v>305.89131499999996</v>
      </c>
    </row>
    <row r="41" spans="1:16" ht="13.05" customHeight="1" x14ac:dyDescent="0.2">
      <c r="A41" s="1122"/>
      <c r="B41" s="323" t="s">
        <v>251</v>
      </c>
      <c r="C41" s="807">
        <f>(C40/C39)*1000</f>
        <v>33.586980076523403</v>
      </c>
      <c r="D41" s="162">
        <f>D40/D39*1000</f>
        <v>33.221371377481809</v>
      </c>
      <c r="E41" s="162">
        <f t="shared" ref="E41:O41" si="6">E40/E39*1000</f>
        <v>33.31315214810018</v>
      </c>
      <c r="F41" s="162">
        <f t="shared" si="6"/>
        <v>33.085696660672994</v>
      </c>
      <c r="G41" s="162">
        <f t="shared" si="6"/>
        <v>34.82523377881077</v>
      </c>
      <c r="H41" s="162">
        <f t="shared" si="6"/>
        <v>34.577795924599712</v>
      </c>
      <c r="I41" s="162">
        <f t="shared" si="6"/>
        <v>34.379274308056971</v>
      </c>
      <c r="J41" s="162">
        <f t="shared" si="6"/>
        <v>33.826416463963533</v>
      </c>
      <c r="K41" s="162">
        <f t="shared" si="6"/>
        <v>33.450582747857204</v>
      </c>
      <c r="L41" s="162">
        <f t="shared" si="6"/>
        <v>33.434937069922306</v>
      </c>
      <c r="M41" s="162">
        <f t="shared" si="6"/>
        <v>33.607751366449484</v>
      </c>
      <c r="N41" s="162">
        <f t="shared" si="6"/>
        <v>32.495224753405353</v>
      </c>
      <c r="O41" s="162">
        <f t="shared" si="6"/>
        <v>32.386587083112751</v>
      </c>
    </row>
    <row r="42" spans="1:16" ht="13.05" customHeight="1" x14ac:dyDescent="0.2">
      <c r="A42" s="1124"/>
      <c r="B42" s="325" t="s">
        <v>262</v>
      </c>
      <c r="C42" s="806">
        <v>4.28</v>
      </c>
      <c r="D42" s="326">
        <v>4.2699999999999996</v>
      </c>
      <c r="E42" s="326">
        <v>4.3</v>
      </c>
      <c r="F42" s="326">
        <v>4.29</v>
      </c>
      <c r="G42" s="326">
        <v>4.33</v>
      </c>
      <c r="H42" s="326">
        <v>4.3099999999999996</v>
      </c>
      <c r="I42" s="326">
        <v>4.29</v>
      </c>
      <c r="J42" s="326">
        <v>4.26</v>
      </c>
      <c r="K42" s="326">
        <v>4.25</v>
      </c>
      <c r="L42" s="326">
        <v>4.25</v>
      </c>
      <c r="M42" s="326">
        <v>4.22</v>
      </c>
      <c r="N42" s="326">
        <v>4.21</v>
      </c>
      <c r="O42" s="326">
        <v>4.22</v>
      </c>
    </row>
    <row r="43" spans="1:16" ht="13.05" customHeight="1" x14ac:dyDescent="0.2">
      <c r="A43" s="1121" t="s">
        <v>248</v>
      </c>
      <c r="B43" s="323" t="s">
        <v>75</v>
      </c>
      <c r="C43" s="804">
        <f>AVERAGE(D43:O43)</f>
        <v>29325848.572396819</v>
      </c>
      <c r="D43" s="123">
        <v>29009930.286177099</v>
      </c>
      <c r="E43" s="123">
        <v>29457299.758915737</v>
      </c>
      <c r="F43" s="123">
        <v>29523973.963907696</v>
      </c>
      <c r="G43" s="123">
        <v>29855957.367073357</v>
      </c>
      <c r="H43" s="123">
        <v>29507050.294852097</v>
      </c>
      <c r="I43" s="123">
        <v>29344647.080623597</v>
      </c>
      <c r="J43" s="123">
        <v>29166058.378400005</v>
      </c>
      <c r="K43" s="123">
        <v>29107939.523999993</v>
      </c>
      <c r="L43" s="123">
        <v>28900238.166000001</v>
      </c>
      <c r="M43" s="123">
        <v>29682652.888967305</v>
      </c>
      <c r="N43" s="123">
        <v>29199903.749844886</v>
      </c>
      <c r="O43" s="123">
        <v>29154531.41</v>
      </c>
    </row>
    <row r="44" spans="1:16" ht="13.05" customHeight="1" x14ac:dyDescent="0.2">
      <c r="A44" s="1122"/>
      <c r="B44" s="323" t="s">
        <v>255</v>
      </c>
      <c r="C44" s="804">
        <f>SUM(D44:O44)</f>
        <v>497525.38752156554</v>
      </c>
      <c r="D44" s="123">
        <v>40862.929364171112</v>
      </c>
      <c r="E44" s="123">
        <v>41243.429914630993</v>
      </c>
      <c r="F44" s="123">
        <v>41095.162302735</v>
      </c>
      <c r="G44" s="123">
        <v>41045.588963424227</v>
      </c>
      <c r="H44" s="123">
        <v>41255.119311350012</v>
      </c>
      <c r="I44" s="123">
        <v>41141.449353399999</v>
      </c>
      <c r="J44" s="123">
        <v>41193.183998109984</v>
      </c>
      <c r="K44" s="123">
        <v>41229.490818000013</v>
      </c>
      <c r="L44" s="123">
        <v>41357.598339999997</v>
      </c>
      <c r="M44" s="123">
        <v>41907.411383204213</v>
      </c>
      <c r="N44" s="123">
        <v>42460.704760000001</v>
      </c>
      <c r="O44" s="123">
        <v>42733.31901254</v>
      </c>
    </row>
    <row r="45" spans="1:16" ht="13.05" customHeight="1" x14ac:dyDescent="0.2">
      <c r="A45" s="1122"/>
      <c r="B45" s="323" t="s">
        <v>242</v>
      </c>
      <c r="C45" s="807">
        <f>(C44/C43)*1000</f>
        <v>16.965421692515495</v>
      </c>
      <c r="D45" s="124">
        <f>D44/D43*1000</f>
        <v>1.4085841972409645</v>
      </c>
      <c r="E45" s="124">
        <f t="shared" ref="E45:O45" si="7">E44/E43*1000</f>
        <v>1.4001089798513522</v>
      </c>
      <c r="F45" s="124">
        <f t="shared" si="7"/>
        <v>1.3919251640369545</v>
      </c>
      <c r="G45" s="124">
        <f t="shared" si="7"/>
        <v>1.3747872311973273</v>
      </c>
      <c r="H45" s="124">
        <f t="shared" si="7"/>
        <v>1.398144473917392</v>
      </c>
      <c r="I45" s="124">
        <f t="shared" si="7"/>
        <v>1.4020086607402371</v>
      </c>
      <c r="J45" s="124">
        <f t="shared" si="7"/>
        <v>1.412367192840055</v>
      </c>
      <c r="K45" s="124">
        <f t="shared" si="7"/>
        <v>1.4164345361514028</v>
      </c>
      <c r="L45" s="124">
        <f t="shared" si="7"/>
        <v>1.4310469727773936</v>
      </c>
      <c r="M45" s="124">
        <f t="shared" si="7"/>
        <v>1.4118485817277036</v>
      </c>
      <c r="N45" s="124">
        <f t="shared" si="7"/>
        <v>1.4541385178444486</v>
      </c>
      <c r="O45" s="124">
        <f t="shared" si="7"/>
        <v>1.4657522157218579</v>
      </c>
    </row>
    <row r="46" spans="1:16" ht="13.05" customHeight="1" x14ac:dyDescent="0.2">
      <c r="A46" s="1124"/>
      <c r="B46" s="325" t="s">
        <v>239</v>
      </c>
      <c r="C46" s="806">
        <v>4.67</v>
      </c>
      <c r="D46" s="326">
        <v>4.0599999999999996</v>
      </c>
      <c r="E46" s="326">
        <v>4.08</v>
      </c>
      <c r="F46" s="326">
        <v>4.0999999999999996</v>
      </c>
      <c r="G46" s="326">
        <v>4.12</v>
      </c>
      <c r="H46" s="326">
        <v>4.1500000000000004</v>
      </c>
      <c r="I46" s="326">
        <v>4.17</v>
      </c>
      <c r="J46" s="326">
        <v>4.21</v>
      </c>
      <c r="K46" s="326">
        <v>4.1900000000000004</v>
      </c>
      <c r="L46" s="326">
        <v>4.17</v>
      </c>
      <c r="M46" s="326">
        <v>4.16</v>
      </c>
      <c r="N46" s="326">
        <v>4.1500000000000004</v>
      </c>
      <c r="O46" s="326">
        <v>4.13</v>
      </c>
    </row>
    <row r="47" spans="1:16" ht="13.05" customHeight="1" x14ac:dyDescent="0.2">
      <c r="A47" s="1121" t="s">
        <v>249</v>
      </c>
      <c r="B47" s="323" t="s">
        <v>76</v>
      </c>
      <c r="C47" s="804">
        <f>AVERAGE(D47:O47)</f>
        <v>906688.63105782855</v>
      </c>
      <c r="D47" s="123">
        <v>889884.89469394344</v>
      </c>
      <c r="E47" s="123">
        <v>931901.63</v>
      </c>
      <c r="F47" s="123">
        <v>948247.2699999999</v>
      </c>
      <c r="G47" s="123">
        <v>963821.95</v>
      </c>
      <c r="H47" s="123">
        <v>962140.0199999999</v>
      </c>
      <c r="I47" s="123">
        <v>928706.35999999987</v>
      </c>
      <c r="J47" s="123">
        <v>893343.91799999995</v>
      </c>
      <c r="K47" s="123">
        <v>883503.97</v>
      </c>
      <c r="L47" s="123">
        <v>863831.97</v>
      </c>
      <c r="M47" s="123">
        <v>862081.79999999993</v>
      </c>
      <c r="N47" s="123">
        <v>871933.5199999999</v>
      </c>
      <c r="O47" s="123">
        <v>880866.27</v>
      </c>
    </row>
    <row r="48" spans="1:16" ht="13.05" customHeight="1" x14ac:dyDescent="0.2">
      <c r="A48" s="1122"/>
      <c r="B48" s="323" t="s">
        <v>256</v>
      </c>
      <c r="C48" s="804">
        <f>SUM(D48:O48)</f>
        <v>2135881.3208302036</v>
      </c>
      <c r="D48" s="123">
        <v>177635.86347489138</v>
      </c>
      <c r="E48" s="123">
        <v>174738.17647152403</v>
      </c>
      <c r="F48" s="123">
        <v>187870.90970900297</v>
      </c>
      <c r="G48" s="123">
        <v>189155.94662069422</v>
      </c>
      <c r="H48" s="123">
        <v>191436.53022570934</v>
      </c>
      <c r="I48" s="123">
        <v>183530.37453454346</v>
      </c>
      <c r="J48" s="123">
        <v>178732.12287361204</v>
      </c>
      <c r="K48" s="123">
        <v>176201.71194412105</v>
      </c>
      <c r="L48" s="123">
        <v>167812.12495866427</v>
      </c>
      <c r="M48" s="123">
        <v>169146.59069114001</v>
      </c>
      <c r="N48" s="123">
        <v>166931.14939456535</v>
      </c>
      <c r="O48" s="123">
        <v>172689.81993173566</v>
      </c>
    </row>
    <row r="49" spans="1:17" ht="13.05" customHeight="1" x14ac:dyDescent="0.2">
      <c r="A49" s="1122"/>
      <c r="B49" s="323" t="s">
        <v>263</v>
      </c>
      <c r="C49" s="807">
        <f>(C48/C47)*1000/305</f>
        <v>7.7235881609348507</v>
      </c>
      <c r="D49" s="162">
        <f>(D48/D47)*1000/31</f>
        <v>6.4392475684421067</v>
      </c>
      <c r="E49" s="162">
        <f>(E48/E47)*1000/28</f>
        <v>6.6966823093734549</v>
      </c>
      <c r="F49" s="162">
        <f>(F48/F47)*1000/31</f>
        <v>6.391109279014187</v>
      </c>
      <c r="G49" s="162">
        <f>(G48/G47)*1000/30</f>
        <v>6.5418703326789842</v>
      </c>
      <c r="H49" s="162">
        <f>(H48/H47)*1000/31</f>
        <v>6.4183713538543161</v>
      </c>
      <c r="I49" s="162">
        <f>(I48/I47)*1000/30</f>
        <v>6.5873126476181874</v>
      </c>
      <c r="J49" s="162">
        <f>(J48/J47)*1000/31</f>
        <v>6.4539000429638325</v>
      </c>
      <c r="K49" s="162">
        <f>(K48/K47)*1000/31</f>
        <v>6.4333906634803695</v>
      </c>
      <c r="L49" s="162">
        <f>(L48/L47)*1000/30</f>
        <v>6.4754925643955294</v>
      </c>
      <c r="M49" s="162">
        <f>(M48/M47)*1000/31</f>
        <v>6.3292620667761055</v>
      </c>
      <c r="N49" s="162">
        <f>(N48/N47)*1000/30</f>
        <v>6.3816466724269434</v>
      </c>
      <c r="O49" s="162">
        <f>(O48/O47)*1000/31</f>
        <v>6.3240466145180401</v>
      </c>
    </row>
    <row r="50" spans="1:17" ht="13.05" customHeight="1" x14ac:dyDescent="0.2">
      <c r="A50" s="1124"/>
      <c r="B50" s="325" t="s">
        <v>239</v>
      </c>
      <c r="C50" s="806">
        <v>1.27</v>
      </c>
      <c r="D50" s="326">
        <v>1.28</v>
      </c>
      <c r="E50" s="326">
        <v>1.28</v>
      </c>
      <c r="F50" s="326">
        <v>1.29</v>
      </c>
      <c r="G50" s="326">
        <v>1.3</v>
      </c>
      <c r="H50" s="326">
        <v>1.31</v>
      </c>
      <c r="I50" s="326">
        <v>1.31</v>
      </c>
      <c r="J50" s="326">
        <v>1.3</v>
      </c>
      <c r="K50" s="326">
        <v>1.3</v>
      </c>
      <c r="L50" s="326">
        <v>1.3</v>
      </c>
      <c r="M50" s="326">
        <v>1.3</v>
      </c>
      <c r="N50" s="326">
        <v>1.3</v>
      </c>
      <c r="O50" s="326">
        <v>1.31</v>
      </c>
    </row>
    <row r="51" spans="1:17" ht="13.05" customHeight="1" x14ac:dyDescent="0.2">
      <c r="A51" s="1121" t="s">
        <v>11</v>
      </c>
      <c r="B51" s="323" t="s">
        <v>77</v>
      </c>
      <c r="C51" s="804">
        <f>SUM(D51:O51)</f>
        <v>2131028.96</v>
      </c>
      <c r="D51" s="123">
        <v>154275.21</v>
      </c>
      <c r="E51" s="123">
        <v>330172</v>
      </c>
      <c r="F51" s="123">
        <v>327306.55</v>
      </c>
      <c r="G51" s="123">
        <v>23477.89</v>
      </c>
      <c r="H51" s="123">
        <v>32403.200000000001</v>
      </c>
      <c r="I51" s="123">
        <v>26434.21</v>
      </c>
      <c r="J51" s="123">
        <v>562</v>
      </c>
      <c r="K51" s="123">
        <v>78</v>
      </c>
      <c r="L51" s="123">
        <v>4505</v>
      </c>
      <c r="M51" s="123">
        <v>79334.399999999994</v>
      </c>
      <c r="N51" s="123">
        <v>791677.7</v>
      </c>
      <c r="O51" s="123">
        <v>360802.8</v>
      </c>
    </row>
    <row r="52" spans="1:17" ht="13.05" customHeight="1" x14ac:dyDescent="0.2">
      <c r="A52" s="1122"/>
      <c r="B52" s="323" t="s">
        <v>257</v>
      </c>
      <c r="C52" s="804">
        <f>SUM(D52:O52)</f>
        <v>4351.8473729440002</v>
      </c>
      <c r="D52" s="123">
        <v>306.4200884</v>
      </c>
      <c r="E52" s="123">
        <v>635.45196839999994</v>
      </c>
      <c r="F52" s="123">
        <v>631.99582639999994</v>
      </c>
      <c r="G52" s="123">
        <v>43.498061300000003</v>
      </c>
      <c r="H52" s="123">
        <v>58.557903799999998</v>
      </c>
      <c r="I52" s="123">
        <v>48.723687399999996</v>
      </c>
      <c r="J52" s="123">
        <v>1.3062147</v>
      </c>
      <c r="K52" s="123">
        <v>0.20203800000000002</v>
      </c>
      <c r="L52" s="123">
        <v>12.271214000000001</v>
      </c>
      <c r="M52" s="123">
        <v>165.78471011999997</v>
      </c>
      <c r="N52" s="123">
        <v>1680.6718793999999</v>
      </c>
      <c r="O52" s="123">
        <v>766.9637810239999</v>
      </c>
    </row>
    <row r="53" spans="1:17" ht="13.05" customHeight="1" x14ac:dyDescent="0.2">
      <c r="A53" s="1122"/>
      <c r="B53" s="323" t="s">
        <v>259</v>
      </c>
      <c r="C53" s="805">
        <f>C52/C51*1000</f>
        <v>2.0421343185049912</v>
      </c>
      <c r="D53" s="124">
        <f>D52/D51*1000</f>
        <v>1.9861913550466079</v>
      </c>
      <c r="E53" s="124">
        <f t="shared" ref="E53:O53" si="8">E52/E51*1000</f>
        <v>1.9246088959693732</v>
      </c>
      <c r="F53" s="124">
        <f t="shared" si="8"/>
        <v>1.9308988054165122</v>
      </c>
      <c r="G53" s="124">
        <f t="shared" si="8"/>
        <v>1.8527244697031977</v>
      </c>
      <c r="H53" s="124">
        <f t="shared" si="8"/>
        <v>1.8071642245210349</v>
      </c>
      <c r="I53" s="124">
        <f t="shared" si="8"/>
        <v>1.8432057322689044</v>
      </c>
      <c r="J53" s="124">
        <f t="shared" si="8"/>
        <v>2.3242254448398576</v>
      </c>
      <c r="K53" s="124">
        <f t="shared" si="8"/>
        <v>2.5902307692307698</v>
      </c>
      <c r="L53" s="124">
        <f t="shared" si="8"/>
        <v>2.7239098779134294</v>
      </c>
      <c r="M53" s="124">
        <f t="shared" si="8"/>
        <v>2.0896951400653432</v>
      </c>
      <c r="N53" s="124">
        <f t="shared" si="8"/>
        <v>2.1229243660646242</v>
      </c>
      <c r="O53" s="124">
        <f t="shared" si="8"/>
        <v>2.1257146037225874</v>
      </c>
      <c r="P53" s="124"/>
      <c r="Q53" s="124"/>
    </row>
    <row r="54" spans="1:17" ht="13.05" customHeight="1" x14ac:dyDescent="0.2">
      <c r="A54" s="1124"/>
      <c r="B54" s="325" t="s">
        <v>239</v>
      </c>
      <c r="C54" s="806">
        <v>17.489999999999998</v>
      </c>
      <c r="D54" s="326">
        <v>14.7</v>
      </c>
      <c r="E54" s="326">
        <v>14.59</v>
      </c>
      <c r="F54" s="326">
        <v>14.55</v>
      </c>
      <c r="G54" s="326">
        <v>13.41</v>
      </c>
      <c r="H54" s="326">
        <v>14.37</v>
      </c>
      <c r="I54" s="326">
        <v>15.39</v>
      </c>
      <c r="J54" s="326">
        <v>13.77</v>
      </c>
      <c r="K54" s="326">
        <v>13.43</v>
      </c>
      <c r="L54" s="326">
        <v>14.21</v>
      </c>
      <c r="M54" s="326">
        <v>15.06</v>
      </c>
      <c r="N54" s="326">
        <v>14.73</v>
      </c>
      <c r="O54" s="326">
        <v>14.5</v>
      </c>
      <c r="P54" s="165"/>
    </row>
    <row r="55" spans="1:17" ht="13.05" customHeight="1" x14ac:dyDescent="0.2">
      <c r="A55" s="1121" t="s">
        <v>12</v>
      </c>
      <c r="B55" s="323" t="s">
        <v>78</v>
      </c>
      <c r="C55" s="804">
        <f>SUM(D55:O55)</f>
        <v>331804.37000000005</v>
      </c>
      <c r="D55" s="123">
        <v>16135</v>
      </c>
      <c r="E55" s="123">
        <v>61848</v>
      </c>
      <c r="F55" s="123">
        <v>55456.83</v>
      </c>
      <c r="G55" s="123">
        <v>5125</v>
      </c>
      <c r="H55" s="123">
        <v>4116</v>
      </c>
      <c r="I55" s="123">
        <v>1761.54</v>
      </c>
      <c r="J55" s="123">
        <v>65</v>
      </c>
      <c r="K55" s="123">
        <v>0</v>
      </c>
      <c r="L55" s="123">
        <v>32</v>
      </c>
      <c r="M55" s="123">
        <v>20196</v>
      </c>
      <c r="N55" s="123">
        <v>140790.6</v>
      </c>
      <c r="O55" s="123">
        <v>26278.400000000001</v>
      </c>
    </row>
    <row r="56" spans="1:17" ht="13.05" customHeight="1" x14ac:dyDescent="0.2">
      <c r="A56" s="1122"/>
      <c r="B56" s="323" t="s">
        <v>257</v>
      </c>
      <c r="C56" s="804">
        <f>SUM(D56:O56)</f>
        <v>664.55613720240001</v>
      </c>
      <c r="D56" s="123">
        <v>29.891482000000003</v>
      </c>
      <c r="E56" s="123">
        <v>117.17207200000001</v>
      </c>
      <c r="F56" s="123">
        <v>106.36297920000001</v>
      </c>
      <c r="G56" s="123">
        <v>7.9685645999999997</v>
      </c>
      <c r="H56" s="123">
        <v>5.844392</v>
      </c>
      <c r="I56" s="123">
        <v>3.1511240000000003</v>
      </c>
      <c r="J56" s="123">
        <v>8.7998400000000004E-2</v>
      </c>
      <c r="K56" s="123">
        <v>0</v>
      </c>
      <c r="L56" s="123">
        <v>7.5840000000000005E-2</v>
      </c>
      <c r="M56" s="123">
        <v>45.55874140240001</v>
      </c>
      <c r="N56" s="123">
        <v>289.74606599999998</v>
      </c>
      <c r="O56" s="123">
        <v>58.696877600000008</v>
      </c>
    </row>
    <row r="57" spans="1:17" ht="13.05" customHeight="1" x14ac:dyDescent="0.2">
      <c r="A57" s="1122"/>
      <c r="B57" s="323" t="s">
        <v>260</v>
      </c>
      <c r="C57" s="805">
        <f>C56/C55*1000</f>
        <v>2.0028552885014745</v>
      </c>
      <c r="D57" s="124">
        <f>D56/D55*1000</f>
        <v>1.852586427022002</v>
      </c>
      <c r="E57" s="124">
        <f t="shared" ref="E57:O57" si="9">E56/E55*1000</f>
        <v>1.8945167507437592</v>
      </c>
      <c r="F57" s="124">
        <f t="shared" si="9"/>
        <v>1.9179419234745299</v>
      </c>
      <c r="G57" s="124">
        <f t="shared" si="9"/>
        <v>1.5548418731707316</v>
      </c>
      <c r="H57" s="124">
        <f t="shared" si="9"/>
        <v>1.4199203109815355</v>
      </c>
      <c r="I57" s="124">
        <f t="shared" si="9"/>
        <v>1.7888461232784953</v>
      </c>
      <c r="J57" s="124">
        <f t="shared" si="9"/>
        <v>1.3538215384615384</v>
      </c>
      <c r="K57" s="124">
        <v>0</v>
      </c>
      <c r="L57" s="124">
        <f t="shared" si="9"/>
        <v>2.37</v>
      </c>
      <c r="M57" s="124">
        <f t="shared" si="9"/>
        <v>2.255829936739949</v>
      </c>
      <c r="N57" s="124">
        <f t="shared" si="9"/>
        <v>2.057992976803849</v>
      </c>
      <c r="O57" s="124">
        <f t="shared" si="9"/>
        <v>2.233654925718461</v>
      </c>
      <c r="P57" s="279"/>
    </row>
    <row r="58" spans="1:17" ht="13.05" customHeight="1" x14ac:dyDescent="0.2">
      <c r="A58" s="1124"/>
      <c r="B58" s="325" t="s">
        <v>239</v>
      </c>
      <c r="C58" s="806">
        <v>7.25</v>
      </c>
      <c r="D58" s="326">
        <v>6.6</v>
      </c>
      <c r="E58" s="326">
        <v>6.88</v>
      </c>
      <c r="F58" s="326">
        <v>7.02</v>
      </c>
      <c r="G58" s="326">
        <v>5.91</v>
      </c>
      <c r="H58" s="326">
        <v>5.84</v>
      </c>
      <c r="I58" s="326">
        <v>5.82</v>
      </c>
      <c r="J58" s="326">
        <v>6.25</v>
      </c>
      <c r="K58" s="326">
        <v>0</v>
      </c>
      <c r="L58" s="326">
        <v>7.06</v>
      </c>
      <c r="M58" s="326">
        <v>5.94</v>
      </c>
      <c r="N58" s="326">
        <v>7.07</v>
      </c>
      <c r="O58" s="326">
        <v>7.05</v>
      </c>
      <c r="P58" s="165"/>
    </row>
    <row r="59" spans="1:17" ht="13.05" customHeight="1" x14ac:dyDescent="0.2">
      <c r="A59" s="1121" t="s">
        <v>250</v>
      </c>
      <c r="B59" s="323" t="s">
        <v>79</v>
      </c>
      <c r="C59" s="804">
        <f>SUM(D59:O59)</f>
        <v>4099800.5900000003</v>
      </c>
      <c r="D59" s="123">
        <v>394810</v>
      </c>
      <c r="E59" s="123">
        <v>1443508</v>
      </c>
      <c r="F59" s="123">
        <v>1048209.29</v>
      </c>
      <c r="G59" s="123">
        <v>135860.20000000001</v>
      </c>
      <c r="H59" s="123">
        <v>203868.48</v>
      </c>
      <c r="I59" s="123">
        <v>100864.23999999999</v>
      </c>
      <c r="J59" s="123">
        <v>88308.33</v>
      </c>
      <c r="K59" s="123">
        <v>56516.6</v>
      </c>
      <c r="L59" s="123">
        <v>82376.55</v>
      </c>
      <c r="M59" s="123">
        <v>17500.099999999999</v>
      </c>
      <c r="N59" s="123">
        <v>290529.59999999998</v>
      </c>
      <c r="O59" s="123">
        <v>237449.2</v>
      </c>
      <c r="P59" s="166"/>
    </row>
    <row r="60" spans="1:17" ht="13.05" customHeight="1" x14ac:dyDescent="0.2">
      <c r="A60" s="1122"/>
      <c r="B60" s="323" t="s">
        <v>258</v>
      </c>
      <c r="C60" s="804">
        <f>SUM(D60:O60)</f>
        <v>7466.4020324688863</v>
      </c>
      <c r="D60" s="123">
        <v>654.74878081600002</v>
      </c>
      <c r="E60" s="123">
        <v>2587.5431714960005</v>
      </c>
      <c r="F60" s="123">
        <v>1849.4032350320001</v>
      </c>
      <c r="G60" s="123">
        <v>212.04104000000001</v>
      </c>
      <c r="H60" s="123">
        <v>469.58881492488695</v>
      </c>
      <c r="I60" s="123">
        <v>230.51353240000003</v>
      </c>
      <c r="J60" s="123">
        <v>191.7088736</v>
      </c>
      <c r="K60" s="123">
        <v>133.62368359999999</v>
      </c>
      <c r="L60" s="123">
        <v>162.11783579999999</v>
      </c>
      <c r="M60" s="123">
        <v>30.413623999999999</v>
      </c>
      <c r="N60" s="123">
        <v>541.62246959999993</v>
      </c>
      <c r="O60" s="123">
        <v>403.0769712</v>
      </c>
    </row>
    <row r="61" spans="1:17" ht="13.05" customHeight="1" x14ac:dyDescent="0.2">
      <c r="A61" s="1122"/>
      <c r="B61" s="323" t="s">
        <v>261</v>
      </c>
      <c r="C61" s="805">
        <f>C60/C59*1000</f>
        <v>1.821162241568653</v>
      </c>
      <c r="D61" s="124">
        <f>D60/D59*1000</f>
        <v>1.6583895565360554</v>
      </c>
      <c r="E61" s="124">
        <f t="shared" ref="E61:O61" si="10">E60/E59*1000</f>
        <v>1.7925381580815627</v>
      </c>
      <c r="F61" s="124">
        <f t="shared" si="10"/>
        <v>1.7643453961679734</v>
      </c>
      <c r="G61" s="124">
        <f t="shared" si="10"/>
        <v>1.5607296323721001</v>
      </c>
      <c r="H61" s="124">
        <f t="shared" si="10"/>
        <v>2.3033909652187865</v>
      </c>
      <c r="I61" s="124">
        <f t="shared" si="10"/>
        <v>2.285384120278902</v>
      </c>
      <c r="J61" s="124">
        <f t="shared" si="10"/>
        <v>2.1709036237011841</v>
      </c>
      <c r="K61" s="124">
        <f t="shared" si="10"/>
        <v>2.3643262970525476</v>
      </c>
      <c r="L61" s="124">
        <f t="shared" si="10"/>
        <v>1.9680095342667301</v>
      </c>
      <c r="M61" s="124">
        <f t="shared" si="10"/>
        <v>1.7379114405060543</v>
      </c>
      <c r="N61" s="124">
        <f t="shared" si="10"/>
        <v>1.8642591653311744</v>
      </c>
      <c r="O61" s="124">
        <f t="shared" si="10"/>
        <v>1.6975292871064631</v>
      </c>
    </row>
    <row r="62" spans="1:17" ht="13.05" customHeight="1" thickBot="1" x14ac:dyDescent="0.25">
      <c r="A62" s="1123"/>
      <c r="B62" s="324" t="s">
        <v>239</v>
      </c>
      <c r="C62" s="808">
        <v>6.45</v>
      </c>
      <c r="D62" s="280">
        <v>6.7</v>
      </c>
      <c r="E62" s="280">
        <v>6.95</v>
      </c>
      <c r="F62" s="280">
        <v>6.94</v>
      </c>
      <c r="G62" s="280">
        <v>6.68</v>
      </c>
      <c r="H62" s="280">
        <v>7.21</v>
      </c>
      <c r="I62" s="280">
        <v>7.25</v>
      </c>
      <c r="J62" s="280">
        <v>7.33</v>
      </c>
      <c r="K62" s="280">
        <v>7.32</v>
      </c>
      <c r="L62" s="280">
        <v>7.2</v>
      </c>
      <c r="M62" s="280">
        <v>7.15</v>
      </c>
      <c r="N62" s="280">
        <v>6.71</v>
      </c>
      <c r="O62" s="280">
        <v>6.79</v>
      </c>
    </row>
    <row r="63" spans="1:17" ht="9" customHeight="1" x14ac:dyDescent="0.15">
      <c r="A63" s="28" t="s">
        <v>544</v>
      </c>
      <c r="B63" s="315"/>
      <c r="C63" s="316"/>
      <c r="D63" s="316"/>
      <c r="E63" s="316"/>
      <c r="F63" s="316" t="s">
        <v>430</v>
      </c>
      <c r="G63" s="316"/>
      <c r="H63" s="316"/>
      <c r="I63" s="316"/>
      <c r="J63" s="316"/>
      <c r="K63" s="316"/>
      <c r="L63" s="316"/>
      <c r="M63" s="316"/>
      <c r="N63" s="316"/>
      <c r="O63" s="281"/>
    </row>
    <row r="64" spans="1:17" ht="9" customHeight="1" x14ac:dyDescent="0.15">
      <c r="A64" s="28" t="s">
        <v>428</v>
      </c>
      <c r="B64" s="315"/>
      <c r="C64" s="316"/>
      <c r="D64" s="315"/>
      <c r="E64" s="317"/>
      <c r="F64" s="315"/>
      <c r="G64" s="316"/>
      <c r="H64" s="316"/>
      <c r="I64" s="316"/>
      <c r="J64" s="316"/>
      <c r="K64" s="317"/>
      <c r="L64" s="315"/>
      <c r="M64" s="316"/>
      <c r="N64" s="315"/>
      <c r="O64" s="281"/>
    </row>
    <row r="65" spans="1:15" ht="9" customHeight="1" x14ac:dyDescent="0.15">
      <c r="A65" s="40" t="s">
        <v>427</v>
      </c>
      <c r="B65" s="315"/>
      <c r="C65" s="316"/>
      <c r="D65" s="315"/>
      <c r="E65" s="317"/>
      <c r="F65" s="315"/>
      <c r="G65" s="316"/>
      <c r="H65" s="316"/>
      <c r="I65" s="316"/>
      <c r="J65" s="316"/>
      <c r="K65" s="317"/>
      <c r="L65" s="315"/>
      <c r="M65" s="316"/>
      <c r="N65" s="315"/>
      <c r="O65" s="281"/>
    </row>
    <row r="66" spans="1:15" ht="10.050000000000001" customHeight="1" x14ac:dyDescent="0.15">
      <c r="A66" s="40"/>
      <c r="B66" s="315"/>
      <c r="C66" s="316"/>
      <c r="D66" s="315"/>
      <c r="E66" s="317"/>
      <c r="F66" s="315"/>
      <c r="G66" s="316"/>
      <c r="H66" s="316"/>
      <c r="I66" s="316"/>
      <c r="J66" s="316"/>
      <c r="K66" s="317"/>
      <c r="L66" s="315"/>
      <c r="M66" s="316"/>
      <c r="N66" s="315"/>
      <c r="O66" s="281"/>
    </row>
    <row r="67" spans="1:15" ht="10.050000000000001" customHeight="1" x14ac:dyDescent="0.15">
      <c r="A67" s="318"/>
      <c r="B67" s="319"/>
      <c r="C67" s="319"/>
      <c r="D67" s="319"/>
      <c r="E67" s="319"/>
      <c r="F67" s="319"/>
      <c r="G67" s="319"/>
      <c r="H67" s="319"/>
      <c r="I67" s="319"/>
      <c r="J67" s="319"/>
      <c r="K67" s="319"/>
      <c r="L67" s="319"/>
      <c r="M67" s="319"/>
      <c r="N67" s="319"/>
      <c r="O67" s="123"/>
    </row>
    <row r="68" spans="1:15" ht="10.050000000000001" customHeight="1" x14ac:dyDescent="0.15">
      <c r="A68" s="318"/>
      <c r="B68" s="319"/>
      <c r="C68" s="319"/>
      <c r="D68" s="319"/>
      <c r="E68" s="319"/>
      <c r="F68" s="319"/>
      <c r="G68" s="319"/>
      <c r="H68" s="319"/>
      <c r="I68" s="319"/>
      <c r="J68" s="319"/>
      <c r="K68" s="319"/>
      <c r="L68" s="319"/>
      <c r="M68" s="319"/>
      <c r="N68" s="319"/>
      <c r="O68" s="123"/>
    </row>
    <row r="69" spans="1:15" ht="10.050000000000001" customHeight="1" x14ac:dyDescent="0.15">
      <c r="A69" s="317"/>
      <c r="B69" s="319"/>
      <c r="C69" s="319"/>
      <c r="D69" s="319"/>
      <c r="E69" s="319"/>
      <c r="F69" s="319"/>
      <c r="G69" s="319"/>
      <c r="H69" s="319"/>
      <c r="I69" s="319"/>
      <c r="J69" s="319"/>
      <c r="K69" s="319"/>
      <c r="L69" s="319"/>
      <c r="M69" s="319"/>
      <c r="N69" s="319"/>
      <c r="O69" s="123"/>
    </row>
    <row r="70" spans="1:15" ht="10.050000000000001" customHeight="1" x14ac:dyDescent="0.15">
      <c r="A70" s="319"/>
      <c r="B70" s="319"/>
      <c r="C70" s="319"/>
      <c r="D70" s="319"/>
      <c r="E70" s="319"/>
      <c r="F70" s="319"/>
      <c r="G70" s="319"/>
      <c r="H70" s="319"/>
      <c r="I70" s="319"/>
      <c r="J70" s="319"/>
      <c r="K70" s="319"/>
      <c r="L70" s="319"/>
      <c r="M70" s="319"/>
      <c r="N70" s="319"/>
      <c r="O70" s="123"/>
    </row>
    <row r="71" spans="1:15" ht="10.050000000000001" customHeight="1" x14ac:dyDescent="0.15">
      <c r="A71" s="319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123"/>
    </row>
    <row r="72" spans="1:15" ht="13.05" customHeight="1" x14ac:dyDescent="0.15">
      <c r="A72" s="123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123"/>
      <c r="M72" s="123"/>
      <c r="N72" s="123"/>
      <c r="O72" s="123"/>
    </row>
    <row r="73" spans="1:15" ht="13.05" customHeight="1" x14ac:dyDescent="0.15">
      <c r="A73" s="123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123"/>
      <c r="M73" s="123"/>
      <c r="N73" s="123"/>
      <c r="O73" s="123"/>
    </row>
    <row r="74" spans="1:15" ht="13.05" customHeight="1" x14ac:dyDescent="0.15">
      <c r="A74" s="123"/>
      <c r="B74" s="123"/>
      <c r="C74" s="123"/>
      <c r="D74" s="123"/>
      <c r="E74" s="123"/>
      <c r="F74" s="123"/>
      <c r="G74" s="123"/>
      <c r="H74" s="123"/>
      <c r="I74" s="123"/>
      <c r="J74" s="123"/>
      <c r="K74" s="123"/>
      <c r="L74" s="123"/>
      <c r="M74" s="123"/>
      <c r="N74" s="123"/>
      <c r="O74" s="123"/>
    </row>
    <row r="75" spans="1:15" ht="13.05" customHeight="1" x14ac:dyDescent="0.15">
      <c r="A75" s="123"/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  <c r="M75" s="123"/>
      <c r="N75" s="123"/>
      <c r="O75" s="123"/>
    </row>
    <row r="76" spans="1:15" ht="13.05" customHeight="1" x14ac:dyDescent="0.15">
      <c r="A76" s="123"/>
      <c r="B76" s="123"/>
      <c r="C76" s="123"/>
      <c r="D76" s="123"/>
      <c r="E76" s="123"/>
      <c r="F76" s="123"/>
      <c r="G76" s="123"/>
      <c r="H76" s="123"/>
      <c r="I76" s="123"/>
      <c r="J76" s="123"/>
      <c r="K76" s="123"/>
      <c r="L76" s="123"/>
      <c r="M76" s="123"/>
      <c r="N76" s="123"/>
      <c r="O76" s="123"/>
    </row>
    <row r="77" spans="1:15" ht="13.05" customHeight="1" x14ac:dyDescent="0.15">
      <c r="A77" s="123"/>
      <c r="B77" s="123"/>
      <c r="C77" s="123"/>
      <c r="D77" s="123"/>
      <c r="E77" s="123"/>
      <c r="F77" s="123"/>
      <c r="G77" s="123"/>
      <c r="H77" s="123"/>
      <c r="I77" s="123"/>
      <c r="J77" s="123"/>
      <c r="K77" s="123"/>
      <c r="L77" s="123"/>
      <c r="M77" s="123"/>
      <c r="N77" s="123"/>
      <c r="O77" s="123"/>
    </row>
    <row r="78" spans="1:15" ht="13.05" customHeight="1" x14ac:dyDescent="0.15">
      <c r="A78" s="123"/>
      <c r="B78" s="123"/>
      <c r="C78" s="123"/>
      <c r="D78" s="123"/>
      <c r="E78" s="123"/>
      <c r="F78" s="123"/>
      <c r="G78" s="123"/>
      <c r="H78" s="123"/>
      <c r="I78" s="123"/>
      <c r="J78" s="123"/>
      <c r="K78" s="123"/>
      <c r="L78" s="123"/>
      <c r="M78" s="123"/>
      <c r="N78" s="123"/>
      <c r="O78" s="123"/>
    </row>
    <row r="79" spans="1:15" ht="13.05" customHeight="1" x14ac:dyDescent="0.15">
      <c r="A79" s="123"/>
      <c r="B79" s="123"/>
      <c r="C79" s="123"/>
      <c r="D79" s="123"/>
      <c r="E79" s="123"/>
      <c r="F79" s="123"/>
      <c r="G79" s="123"/>
      <c r="H79" s="123"/>
      <c r="I79" s="123"/>
      <c r="J79" s="123"/>
      <c r="K79" s="123"/>
      <c r="L79" s="123"/>
      <c r="M79" s="123"/>
      <c r="N79" s="123"/>
      <c r="O79" s="123"/>
    </row>
    <row r="80" spans="1:15" ht="13.05" customHeight="1" x14ac:dyDescent="0.15">
      <c r="A80" s="123"/>
      <c r="B80" s="123"/>
      <c r="C80" s="123"/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O80" s="123"/>
    </row>
    <row r="81" spans="1:15" ht="13.05" customHeight="1" x14ac:dyDescent="0.15">
      <c r="A81" s="123"/>
      <c r="B81" s="123"/>
      <c r="C81" s="123"/>
      <c r="D81" s="123"/>
      <c r="E81" s="123"/>
      <c r="F81" s="123"/>
      <c r="G81" s="123"/>
      <c r="H81" s="123"/>
      <c r="I81" s="123"/>
      <c r="J81" s="123"/>
      <c r="K81" s="123"/>
      <c r="L81" s="123"/>
      <c r="M81" s="123"/>
      <c r="N81" s="123"/>
      <c r="O81" s="123"/>
    </row>
    <row r="82" spans="1:15" ht="13.05" customHeight="1" x14ac:dyDescent="0.15">
      <c r="A82" s="123"/>
      <c r="B82" s="123"/>
      <c r="C82" s="123"/>
      <c r="D82" s="123"/>
      <c r="E82" s="123"/>
      <c r="F82" s="123"/>
      <c r="G82" s="123"/>
      <c r="H82" s="123"/>
      <c r="I82" s="123"/>
      <c r="J82" s="123"/>
      <c r="K82" s="123"/>
      <c r="L82" s="123"/>
      <c r="M82" s="123"/>
      <c r="N82" s="123"/>
      <c r="O82" s="123"/>
    </row>
  </sheetData>
  <mergeCells count="12">
    <mergeCell ref="A59:A62"/>
    <mergeCell ref="A5:A9"/>
    <mergeCell ref="A10:A14"/>
    <mergeCell ref="A15:A19"/>
    <mergeCell ref="A20:A24"/>
    <mergeCell ref="A25:A29"/>
    <mergeCell ref="A30:A34"/>
    <mergeCell ref="A38:A42"/>
    <mergeCell ref="A43:A46"/>
    <mergeCell ref="A47:A50"/>
    <mergeCell ref="A51:A54"/>
    <mergeCell ref="A55:A58"/>
  </mergeCells>
  <printOptions horizontalCentered="1" verticalCentered="1"/>
  <pageMargins left="0" right="0" top="0" bottom="0" header="0" footer="0"/>
  <pageSetup paperSize="9" orientation="landscape" horizontalDpi="120" verticalDpi="144"/>
  <headerFooter scaleWithDoc="0" alignWithMargins="0"/>
  <rowBreaks count="1" manualBreakCount="1">
    <brk id="35" max="1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0.59999389629810485"/>
  </sheetPr>
  <dimension ref="A2:K40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1" style="119" customWidth="1"/>
    <col min="2" max="2" width="10.25" style="119" customWidth="1"/>
    <col min="3" max="8" width="9" style="119" customWidth="1"/>
    <col min="9" max="9" width="8" style="119" customWidth="1"/>
    <col min="10" max="16384" width="7" style="119"/>
  </cols>
  <sheetData>
    <row r="2" spans="1:11" ht="13.05" customHeight="1" x14ac:dyDescent="0.3">
      <c r="A2" s="332" t="s">
        <v>513</v>
      </c>
    </row>
    <row r="3" spans="1:11" ht="13.05" customHeight="1" x14ac:dyDescent="0.15">
      <c r="A3" s="333" t="s">
        <v>266</v>
      </c>
      <c r="J3" s="163"/>
      <c r="K3" s="124"/>
    </row>
    <row r="4" spans="1:11" ht="4.95" customHeight="1" thickBot="1" x14ac:dyDescent="0.2">
      <c r="A4" s="168"/>
      <c r="B4" s="168"/>
      <c r="C4" s="168"/>
      <c r="D4" s="168"/>
      <c r="E4" s="168"/>
      <c r="F4" s="168"/>
      <c r="G4" s="168"/>
      <c r="H4" s="168"/>
    </row>
    <row r="5" spans="1:11" ht="15" customHeight="1" x14ac:dyDescent="0.15">
      <c r="A5" s="811" t="s">
        <v>18</v>
      </c>
      <c r="B5" s="811" t="s">
        <v>19</v>
      </c>
      <c r="C5" s="811" t="s">
        <v>5</v>
      </c>
      <c r="D5" s="811" t="s">
        <v>6</v>
      </c>
      <c r="E5" s="811" t="s">
        <v>7</v>
      </c>
      <c r="F5" s="811" t="s">
        <v>8</v>
      </c>
      <c r="G5" s="811" t="s">
        <v>9</v>
      </c>
      <c r="H5" s="811" t="s">
        <v>10</v>
      </c>
      <c r="K5" s="124"/>
    </row>
    <row r="6" spans="1:11" ht="15" customHeight="1" x14ac:dyDescent="0.15">
      <c r="A6" s="809" t="s">
        <v>100</v>
      </c>
      <c r="B6" s="810">
        <f t="shared" ref="B6:H6" si="0">(B8+B9+B10+B11+B12+B16+B17+B18+B19+B20+B21+B22+B23+B24+B25+B26+B27+B28+B31+B32+B33+B34+B35+B36)</f>
        <v>753602341.46822238</v>
      </c>
      <c r="C6" s="810">
        <f t="shared" si="0"/>
        <v>2544650.7307854076</v>
      </c>
      <c r="D6" s="810">
        <f t="shared" si="0"/>
        <v>3191164.0689750351</v>
      </c>
      <c r="E6" s="810">
        <f t="shared" si="0"/>
        <v>1250069.0030220905</v>
      </c>
      <c r="F6" s="810">
        <f t="shared" si="0"/>
        <v>392865.58</v>
      </c>
      <c r="G6" s="810">
        <f t="shared" si="0"/>
        <v>464229.435</v>
      </c>
      <c r="H6" s="810">
        <f t="shared" si="0"/>
        <v>113685.48</v>
      </c>
    </row>
    <row r="7" spans="1:11" ht="3" customHeight="1" x14ac:dyDescent="0.15">
      <c r="A7" s="274"/>
      <c r="B7" s="339"/>
      <c r="C7" s="339"/>
      <c r="D7" s="339"/>
      <c r="E7" s="339"/>
      <c r="F7" s="339"/>
      <c r="G7" s="339"/>
      <c r="H7" s="339"/>
    </row>
    <row r="8" spans="1:11" ht="13.05" customHeight="1" x14ac:dyDescent="0.15">
      <c r="A8" s="119" t="s">
        <v>21</v>
      </c>
      <c r="B8" s="340">
        <v>100948.6075065078</v>
      </c>
      <c r="C8" s="340">
        <v>2585</v>
      </c>
      <c r="D8" s="340">
        <v>6827.8</v>
      </c>
      <c r="E8" s="340">
        <v>4115.21</v>
      </c>
      <c r="F8" s="340">
        <v>18938.32</v>
      </c>
      <c r="G8" s="340">
        <v>0</v>
      </c>
      <c r="H8" s="340">
        <v>0</v>
      </c>
    </row>
    <row r="9" spans="1:11" ht="13.05" customHeight="1" x14ac:dyDescent="0.15">
      <c r="A9" s="119" t="s">
        <v>22</v>
      </c>
      <c r="B9" s="340">
        <v>14541834.941241987</v>
      </c>
      <c r="C9" s="340">
        <v>115546.38078540721</v>
      </c>
      <c r="D9" s="340">
        <v>114836.53633406</v>
      </c>
      <c r="E9" s="340">
        <v>47306.123022090396</v>
      </c>
      <c r="F9" s="340">
        <v>95060</v>
      </c>
      <c r="G9" s="340">
        <v>0</v>
      </c>
      <c r="H9" s="340">
        <v>0</v>
      </c>
      <c r="J9" s="163"/>
      <c r="K9" s="124"/>
    </row>
    <row r="10" spans="1:11" ht="13.05" customHeight="1" x14ac:dyDescent="0.15">
      <c r="A10" s="119" t="s">
        <v>23</v>
      </c>
      <c r="B10" s="340">
        <v>11620616.974909676</v>
      </c>
      <c r="C10" s="340">
        <v>29877.520000000004</v>
      </c>
      <c r="D10" s="340">
        <v>29989.179858279316</v>
      </c>
      <c r="E10" s="340">
        <v>19737.599999999999</v>
      </c>
      <c r="F10" s="340">
        <v>22921.439999999999</v>
      </c>
      <c r="G10" s="340">
        <v>0</v>
      </c>
      <c r="H10" s="340">
        <v>0</v>
      </c>
      <c r="J10" s="163"/>
      <c r="K10" s="124"/>
    </row>
    <row r="11" spans="1:11" ht="13.05" customHeight="1" x14ac:dyDescent="0.15">
      <c r="A11" s="119" t="s">
        <v>24</v>
      </c>
      <c r="B11" s="340">
        <v>137305162.27900863</v>
      </c>
      <c r="C11" s="340">
        <v>192047</v>
      </c>
      <c r="D11" s="340">
        <v>326814</v>
      </c>
      <c r="E11" s="340">
        <v>60576</v>
      </c>
      <c r="F11" s="340">
        <v>37143</v>
      </c>
      <c r="G11" s="340">
        <v>1394</v>
      </c>
      <c r="H11" s="340">
        <v>0</v>
      </c>
    </row>
    <row r="12" spans="1:11" ht="13.05" customHeight="1" x14ac:dyDescent="0.15">
      <c r="A12" s="119" t="s">
        <v>25</v>
      </c>
      <c r="B12" s="340">
        <v>1742873.6501045711</v>
      </c>
      <c r="C12" s="340">
        <v>79719</v>
      </c>
      <c r="D12" s="340">
        <v>131905</v>
      </c>
      <c r="E12" s="340">
        <v>165617</v>
      </c>
      <c r="F12" s="340">
        <v>23891.62</v>
      </c>
      <c r="G12" s="340">
        <v>0</v>
      </c>
      <c r="H12" s="340">
        <v>0</v>
      </c>
      <c r="K12" s="124"/>
    </row>
    <row r="13" spans="1:11" ht="13.05" customHeight="1" x14ac:dyDescent="0.15">
      <c r="A13" s="119" t="s">
        <v>26</v>
      </c>
      <c r="B13" s="340">
        <v>1105896.5295840141</v>
      </c>
      <c r="C13" s="340">
        <v>55394</v>
      </c>
      <c r="D13" s="340">
        <v>53946</v>
      </c>
      <c r="E13" s="340">
        <v>85203</v>
      </c>
      <c r="F13" s="340">
        <v>12615</v>
      </c>
      <c r="G13" s="340">
        <v>0</v>
      </c>
      <c r="H13" s="340">
        <v>0</v>
      </c>
    </row>
    <row r="14" spans="1:11" ht="13.05" customHeight="1" x14ac:dyDescent="0.15">
      <c r="A14" s="119" t="s">
        <v>27</v>
      </c>
      <c r="B14" s="340">
        <v>307028.0422976056</v>
      </c>
      <c r="C14" s="340">
        <v>19568</v>
      </c>
      <c r="D14" s="340">
        <v>41348</v>
      </c>
      <c r="E14" s="340">
        <v>50035</v>
      </c>
      <c r="F14" s="340">
        <v>1379.62</v>
      </c>
      <c r="G14" s="340">
        <v>0</v>
      </c>
      <c r="H14" s="340">
        <v>0</v>
      </c>
    </row>
    <row r="15" spans="1:11" ht="13.05" customHeight="1" x14ac:dyDescent="0.15">
      <c r="A15" s="119" t="s">
        <v>28</v>
      </c>
      <c r="B15" s="340">
        <v>329949.07822295127</v>
      </c>
      <c r="C15" s="340">
        <v>4757</v>
      </c>
      <c r="D15" s="340">
        <v>36611</v>
      </c>
      <c r="E15" s="340">
        <v>30379</v>
      </c>
      <c r="F15" s="340">
        <v>9897</v>
      </c>
      <c r="G15" s="340">
        <v>0</v>
      </c>
      <c r="H15" s="340">
        <v>0</v>
      </c>
    </row>
    <row r="16" spans="1:11" ht="13.05" customHeight="1" x14ac:dyDescent="0.15">
      <c r="A16" s="119" t="s">
        <v>29</v>
      </c>
      <c r="B16" s="340">
        <v>394488.31109673815</v>
      </c>
      <c r="C16" s="340">
        <v>2948</v>
      </c>
      <c r="D16" s="340">
        <v>30202</v>
      </c>
      <c r="E16" s="340">
        <v>54126</v>
      </c>
      <c r="F16" s="340">
        <v>4182</v>
      </c>
      <c r="G16" s="340">
        <v>0</v>
      </c>
      <c r="H16" s="340">
        <v>0</v>
      </c>
    </row>
    <row r="17" spans="1:8" ht="13.05" customHeight="1" x14ac:dyDescent="0.15">
      <c r="A17" s="119" t="s">
        <v>30</v>
      </c>
      <c r="B17" s="340">
        <v>16264594.795912124</v>
      </c>
      <c r="C17" s="340">
        <v>132083</v>
      </c>
      <c r="D17" s="340">
        <v>49768</v>
      </c>
      <c r="E17" s="340">
        <v>68633</v>
      </c>
      <c r="F17" s="340">
        <v>19925</v>
      </c>
      <c r="G17" s="340">
        <v>391</v>
      </c>
      <c r="H17" s="340">
        <v>0</v>
      </c>
    </row>
    <row r="18" spans="1:8" ht="13.05" customHeight="1" x14ac:dyDescent="0.15">
      <c r="A18" s="119" t="s">
        <v>31</v>
      </c>
      <c r="B18" s="340">
        <v>392726284.40050852</v>
      </c>
      <c r="C18" s="340">
        <v>57495</v>
      </c>
      <c r="D18" s="340">
        <v>1147785.67</v>
      </c>
      <c r="E18" s="340">
        <v>106805</v>
      </c>
      <c r="F18" s="340">
        <v>37543</v>
      </c>
      <c r="G18" s="340">
        <v>2694</v>
      </c>
      <c r="H18" s="340">
        <v>2296</v>
      </c>
    </row>
    <row r="19" spans="1:8" ht="13.05" customHeight="1" x14ac:dyDescent="0.15">
      <c r="A19" s="119" t="s">
        <v>32</v>
      </c>
      <c r="B19" s="340">
        <v>44486452.463457584</v>
      </c>
      <c r="C19" s="340">
        <v>10985</v>
      </c>
      <c r="D19" s="340">
        <v>218375</v>
      </c>
      <c r="E19" s="340">
        <v>15834</v>
      </c>
      <c r="F19" s="340">
        <v>19360</v>
      </c>
      <c r="G19" s="340">
        <v>0</v>
      </c>
      <c r="H19" s="340">
        <v>0</v>
      </c>
    </row>
    <row r="20" spans="1:8" ht="13.05" customHeight="1" x14ac:dyDescent="0.15">
      <c r="A20" s="119" t="s">
        <v>33</v>
      </c>
      <c r="B20" s="340">
        <v>635672.44649066508</v>
      </c>
      <c r="C20" s="340">
        <v>154904</v>
      </c>
      <c r="D20" s="340">
        <v>208063</v>
      </c>
      <c r="E20" s="340">
        <v>148059</v>
      </c>
      <c r="F20" s="340">
        <v>23261</v>
      </c>
      <c r="G20" s="340">
        <v>1317</v>
      </c>
      <c r="H20" s="340">
        <v>0</v>
      </c>
    </row>
    <row r="21" spans="1:8" ht="13.05" customHeight="1" x14ac:dyDescent="0.15">
      <c r="A21" s="119" t="s">
        <v>34</v>
      </c>
      <c r="B21" s="340">
        <v>293306.40510865703</v>
      </c>
      <c r="C21" s="340">
        <v>108235</v>
      </c>
      <c r="D21" s="340">
        <v>36484</v>
      </c>
      <c r="E21" s="340">
        <v>22902</v>
      </c>
      <c r="F21" s="340">
        <v>955</v>
      </c>
      <c r="G21" s="340">
        <v>16380</v>
      </c>
      <c r="H21" s="340">
        <v>3856</v>
      </c>
    </row>
    <row r="22" spans="1:8" ht="13.05" customHeight="1" x14ac:dyDescent="0.15">
      <c r="A22" s="119" t="s">
        <v>35</v>
      </c>
      <c r="B22" s="340">
        <v>4976720.4926871452</v>
      </c>
      <c r="C22" s="340">
        <v>265903</v>
      </c>
      <c r="D22" s="340">
        <v>105858</v>
      </c>
      <c r="E22" s="340">
        <v>49952</v>
      </c>
      <c r="F22" s="340">
        <v>3158</v>
      </c>
      <c r="G22" s="340">
        <v>11213</v>
      </c>
      <c r="H22" s="340">
        <v>7247</v>
      </c>
    </row>
    <row r="23" spans="1:8" ht="13.05" customHeight="1" x14ac:dyDescent="0.15">
      <c r="A23" s="119" t="s">
        <v>36</v>
      </c>
      <c r="B23" s="340">
        <v>493340.95226419985</v>
      </c>
      <c r="C23" s="340">
        <v>100704.45</v>
      </c>
      <c r="D23" s="340">
        <v>40726.149999999994</v>
      </c>
      <c r="E23" s="340">
        <v>28578.550000000003</v>
      </c>
      <c r="F23" s="340">
        <v>23386.680000000004</v>
      </c>
      <c r="G23" s="340">
        <v>20189.91</v>
      </c>
      <c r="H23" s="340">
        <v>7612.86</v>
      </c>
    </row>
    <row r="24" spans="1:8" ht="13.05" customHeight="1" x14ac:dyDescent="0.15">
      <c r="A24" s="119" t="s">
        <v>37</v>
      </c>
      <c r="B24" s="340">
        <v>73941193.13366662</v>
      </c>
      <c r="C24" s="340">
        <v>141481</v>
      </c>
      <c r="D24" s="340">
        <v>203325</v>
      </c>
      <c r="E24" s="340">
        <v>28525</v>
      </c>
      <c r="F24" s="340">
        <v>9386</v>
      </c>
      <c r="G24" s="340">
        <v>41394</v>
      </c>
      <c r="H24" s="340">
        <v>11033</v>
      </c>
    </row>
    <row r="25" spans="1:8" ht="13.05" customHeight="1" x14ac:dyDescent="0.15">
      <c r="A25" s="119" t="s">
        <v>38</v>
      </c>
      <c r="B25" s="340">
        <v>97080.222297159882</v>
      </c>
      <c r="C25" s="340">
        <v>3452</v>
      </c>
      <c r="D25" s="340">
        <v>21353</v>
      </c>
      <c r="E25" s="340">
        <v>3105</v>
      </c>
      <c r="F25" s="340">
        <v>759</v>
      </c>
      <c r="G25" s="340">
        <v>3828</v>
      </c>
      <c r="H25" s="340">
        <v>1304</v>
      </c>
    </row>
    <row r="26" spans="1:8" ht="13.05" customHeight="1" x14ac:dyDescent="0.15">
      <c r="A26" s="119" t="s">
        <v>39</v>
      </c>
      <c r="B26" s="340">
        <v>8739392.7630857453</v>
      </c>
      <c r="C26" s="340">
        <v>8281</v>
      </c>
      <c r="D26" s="340">
        <v>69594</v>
      </c>
      <c r="E26" s="340">
        <v>5096</v>
      </c>
      <c r="F26" s="340">
        <v>5507</v>
      </c>
      <c r="G26" s="340">
        <v>8252</v>
      </c>
      <c r="H26" s="340">
        <v>4656</v>
      </c>
    </row>
    <row r="27" spans="1:8" ht="13.05" customHeight="1" x14ac:dyDescent="0.15">
      <c r="A27" s="119" t="s">
        <v>40</v>
      </c>
      <c r="B27" s="340">
        <v>531687.40932962601</v>
      </c>
      <c r="C27" s="340">
        <v>136859</v>
      </c>
      <c r="D27" s="340">
        <v>54161</v>
      </c>
      <c r="E27" s="340">
        <v>82039.34</v>
      </c>
      <c r="F27" s="340">
        <v>25403</v>
      </c>
      <c r="G27" s="340">
        <v>35844</v>
      </c>
      <c r="H27" s="340">
        <v>6966</v>
      </c>
    </row>
    <row r="28" spans="1:8" ht="13.05" customHeight="1" x14ac:dyDescent="0.15">
      <c r="A28" s="119" t="s">
        <v>41</v>
      </c>
      <c r="B28" s="340">
        <v>405983.82200719952</v>
      </c>
      <c r="C28" s="340">
        <v>78661.45</v>
      </c>
      <c r="D28" s="340">
        <v>70472.479999999996</v>
      </c>
      <c r="E28" s="340">
        <v>41244.61</v>
      </c>
      <c r="F28" s="340">
        <v>18028.52</v>
      </c>
      <c r="G28" s="340">
        <v>22604.524999999998</v>
      </c>
      <c r="H28" s="340">
        <v>9437.619999999999</v>
      </c>
    </row>
    <row r="29" spans="1:8" ht="13.05" customHeight="1" x14ac:dyDescent="0.15">
      <c r="A29" s="119" t="s">
        <v>42</v>
      </c>
      <c r="B29" s="340">
        <v>245319.4330243197</v>
      </c>
      <c r="C29" s="340">
        <v>40516.009999999995</v>
      </c>
      <c r="D29" s="340">
        <v>25629.090000000004</v>
      </c>
      <c r="E29" s="340">
        <v>20799.55</v>
      </c>
      <c r="F29" s="340">
        <v>5611.2499999999991</v>
      </c>
      <c r="G29" s="340">
        <v>15320.84</v>
      </c>
      <c r="H29" s="340">
        <v>4695.62</v>
      </c>
    </row>
    <row r="30" spans="1:8" ht="13.05" customHeight="1" x14ac:dyDescent="0.15">
      <c r="A30" s="119" t="s">
        <v>43</v>
      </c>
      <c r="B30" s="340">
        <v>160664.38898287981</v>
      </c>
      <c r="C30" s="340">
        <v>38145.440000000002</v>
      </c>
      <c r="D30" s="340">
        <v>44843.39</v>
      </c>
      <c r="E30" s="340">
        <v>20445.060000000001</v>
      </c>
      <c r="F30" s="340">
        <v>12417.269999999999</v>
      </c>
      <c r="G30" s="340">
        <v>7283.6849999999986</v>
      </c>
      <c r="H30" s="340">
        <v>4742</v>
      </c>
    </row>
    <row r="31" spans="1:8" ht="13.05" customHeight="1" x14ac:dyDescent="0.15">
      <c r="A31" s="119" t="s">
        <v>44</v>
      </c>
      <c r="B31" s="340">
        <v>1865477.4692865205</v>
      </c>
      <c r="C31" s="340">
        <v>295095</v>
      </c>
      <c r="D31" s="340">
        <v>91405</v>
      </c>
      <c r="E31" s="340">
        <v>70246</v>
      </c>
      <c r="F31" s="340">
        <v>4023</v>
      </c>
      <c r="G31" s="340">
        <v>89538</v>
      </c>
      <c r="H31" s="340">
        <v>19393</v>
      </c>
    </row>
    <row r="32" spans="1:8" ht="13.05" customHeight="1" x14ac:dyDescent="0.15">
      <c r="A32" s="119" t="s">
        <v>45</v>
      </c>
      <c r="B32" s="340">
        <v>1341815.9399836499</v>
      </c>
      <c r="C32" s="340">
        <v>614980</v>
      </c>
      <c r="D32" s="340">
        <v>77325</v>
      </c>
      <c r="E32" s="340">
        <v>147110</v>
      </c>
      <c r="F32" s="340">
        <v>0</v>
      </c>
      <c r="G32" s="340">
        <v>209190</v>
      </c>
      <c r="H32" s="340">
        <v>39884</v>
      </c>
    </row>
    <row r="33" spans="1:8" ht="13.05" customHeight="1" x14ac:dyDescent="0.15">
      <c r="A33" s="119" t="s">
        <v>46</v>
      </c>
      <c r="B33" s="340">
        <v>17962884.943224095</v>
      </c>
      <c r="C33" s="340">
        <v>6053.23</v>
      </c>
      <c r="D33" s="340">
        <v>67171</v>
      </c>
      <c r="E33" s="340">
        <v>40730</v>
      </c>
      <c r="F33" s="340">
        <v>0</v>
      </c>
      <c r="G33" s="340">
        <v>0</v>
      </c>
      <c r="H33" s="340">
        <v>0</v>
      </c>
    </row>
    <row r="34" spans="1:8" ht="13.05" customHeight="1" x14ac:dyDescent="0.15">
      <c r="A34" s="119" t="s">
        <v>47</v>
      </c>
      <c r="B34" s="340">
        <v>11814050.380374953</v>
      </c>
      <c r="C34" s="340">
        <v>2064</v>
      </c>
      <c r="D34" s="340">
        <v>54911.252782695839</v>
      </c>
      <c r="E34" s="340">
        <v>10542</v>
      </c>
      <c r="F34" s="340">
        <v>34</v>
      </c>
      <c r="G34" s="340">
        <v>0</v>
      </c>
      <c r="H34" s="340">
        <v>0</v>
      </c>
    </row>
    <row r="35" spans="1:8" ht="13.05" customHeight="1" x14ac:dyDescent="0.15">
      <c r="A35" s="119" t="s">
        <v>48</v>
      </c>
      <c r="B35" s="340">
        <v>7076354.2492311448</v>
      </c>
      <c r="C35" s="340">
        <v>2648.7</v>
      </c>
      <c r="D35" s="340">
        <v>16326</v>
      </c>
      <c r="E35" s="340">
        <v>16472.57</v>
      </c>
      <c r="F35" s="340">
        <v>0</v>
      </c>
      <c r="G35" s="340">
        <v>0</v>
      </c>
      <c r="H35" s="340">
        <v>0</v>
      </c>
    </row>
    <row r="36" spans="1:8" ht="13.05" customHeight="1" thickBot="1" x14ac:dyDescent="0.2">
      <c r="A36" s="337" t="s">
        <v>49</v>
      </c>
      <c r="B36" s="341">
        <v>4244124.4154388299</v>
      </c>
      <c r="C36" s="341">
        <v>2043</v>
      </c>
      <c r="D36" s="341">
        <v>17486</v>
      </c>
      <c r="E36" s="341">
        <v>12717</v>
      </c>
      <c r="F36" s="341">
        <v>0</v>
      </c>
      <c r="G36" s="341">
        <v>0</v>
      </c>
      <c r="H36" s="341">
        <v>0</v>
      </c>
    </row>
    <row r="37" spans="1:8" ht="9" customHeight="1" x14ac:dyDescent="0.15">
      <c r="A37" s="28" t="s">
        <v>544</v>
      </c>
      <c r="B37" s="315"/>
      <c r="C37" s="334"/>
      <c r="D37" s="315"/>
      <c r="E37" s="315"/>
      <c r="F37" s="334"/>
      <c r="G37" s="334"/>
      <c r="H37" s="276"/>
    </row>
    <row r="38" spans="1:8" ht="9" customHeight="1" x14ac:dyDescent="0.15">
      <c r="A38" s="28" t="s">
        <v>428</v>
      </c>
      <c r="B38" s="335"/>
      <c r="C38" s="335"/>
      <c r="D38" s="335"/>
      <c r="E38" s="335"/>
      <c r="F38" s="335"/>
      <c r="G38" s="335"/>
      <c r="H38" s="275"/>
    </row>
    <row r="39" spans="1:8" ht="9" customHeight="1" x14ac:dyDescent="0.15">
      <c r="A39" s="40" t="s">
        <v>427</v>
      </c>
      <c r="B39" s="319"/>
      <c r="C39" s="319"/>
      <c r="D39" s="319"/>
      <c r="E39" s="319"/>
      <c r="F39" s="319"/>
      <c r="G39" s="319"/>
      <c r="H39" s="123"/>
    </row>
    <row r="40" spans="1:8" ht="13.05" customHeight="1" x14ac:dyDescent="0.15">
      <c r="A40" s="12"/>
    </row>
  </sheetData>
  <printOptions horizontalCentered="1" verticalCentered="1"/>
  <pageMargins left="0" right="0" top="0" bottom="0" header="0" footer="0"/>
  <pageSetup paperSize="9" orientation="portrait" horizontalDpi="120" verticalDpi="144"/>
  <headerFooter scaleWithDoc="0"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theme="9" tint="0.59999389629810485"/>
  </sheetPr>
  <dimension ref="A2:H40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3" style="119" customWidth="1"/>
    <col min="2" max="2" width="10.25" style="119" customWidth="1"/>
    <col min="3" max="4" width="9" style="119" customWidth="1"/>
    <col min="5" max="5" width="8.375" style="119" customWidth="1"/>
    <col min="6" max="6" width="8.625" style="119" customWidth="1"/>
    <col min="7" max="7" width="8.375" style="119" customWidth="1"/>
    <col min="8" max="8" width="8.25" style="119" customWidth="1"/>
    <col min="9" max="9" width="8" style="119" customWidth="1"/>
    <col min="10" max="16384" width="7" style="119"/>
  </cols>
  <sheetData>
    <row r="2" spans="1:8" ht="13.05" customHeight="1" x14ac:dyDescent="0.3">
      <c r="A2" s="332" t="s">
        <v>512</v>
      </c>
    </row>
    <row r="3" spans="1:8" ht="13.05" customHeight="1" x14ac:dyDescent="0.15">
      <c r="A3" s="338" t="s">
        <v>267</v>
      </c>
      <c r="B3" s="159"/>
      <c r="C3" s="159"/>
      <c r="D3" s="159"/>
      <c r="E3" s="159"/>
      <c r="F3" s="159"/>
      <c r="G3" s="159"/>
      <c r="H3" s="159"/>
    </row>
    <row r="4" spans="1:8" ht="4.95" customHeight="1" thickBot="1" x14ac:dyDescent="0.2">
      <c r="A4" s="168"/>
      <c r="B4" s="168"/>
      <c r="C4" s="168"/>
      <c r="D4" s="168"/>
      <c r="E4" s="168"/>
      <c r="F4" s="168"/>
      <c r="G4" s="168"/>
      <c r="H4" s="168"/>
    </row>
    <row r="5" spans="1:8" ht="15" customHeight="1" x14ac:dyDescent="0.15">
      <c r="A5" s="812" t="s">
        <v>18</v>
      </c>
      <c r="B5" s="812" t="s">
        <v>19</v>
      </c>
      <c r="C5" s="812" t="s">
        <v>5</v>
      </c>
      <c r="D5" s="812" t="s">
        <v>6</v>
      </c>
      <c r="E5" s="812" t="s">
        <v>7</v>
      </c>
      <c r="F5" s="812" t="s">
        <v>8</v>
      </c>
      <c r="G5" s="812" t="s">
        <v>9</v>
      </c>
      <c r="H5" s="812" t="s">
        <v>10</v>
      </c>
    </row>
    <row r="6" spans="1:8" ht="15" customHeight="1" x14ac:dyDescent="0.15">
      <c r="A6" s="829" t="s">
        <v>100</v>
      </c>
      <c r="B6" s="890">
        <f t="shared" ref="B6:H6" si="0">(B8+B9+B10+B11+B12+B16+B17+B18+B19+B20+B21+B22+B23+B24+B25+B26+B27+B28+B31+B32+B33+B34+B35+B36)</f>
        <v>1723497.4685835254</v>
      </c>
      <c r="C6" s="890">
        <f t="shared" si="0"/>
        <v>32310.98789219185</v>
      </c>
      <c r="D6" s="890">
        <f t="shared" si="0"/>
        <v>169804.68148125257</v>
      </c>
      <c r="E6" s="890">
        <f t="shared" si="0"/>
        <v>183941.1251822504</v>
      </c>
      <c r="F6" s="890">
        <f t="shared" si="0"/>
        <v>4957.3536356317218</v>
      </c>
      <c r="G6" s="890">
        <f t="shared" si="0"/>
        <v>12362.62986743134</v>
      </c>
      <c r="H6" s="890">
        <f t="shared" si="0"/>
        <v>3818.3519517499999</v>
      </c>
    </row>
    <row r="7" spans="1:8" ht="3" customHeight="1" x14ac:dyDescent="0.15">
      <c r="A7" s="274"/>
      <c r="B7" s="1053"/>
      <c r="C7" s="1053"/>
      <c r="D7" s="1053"/>
      <c r="E7" s="1053"/>
      <c r="F7" s="1053"/>
      <c r="G7" s="1053"/>
      <c r="H7" s="1053"/>
    </row>
    <row r="8" spans="1:8" ht="13.05" customHeight="1" x14ac:dyDescent="0.15">
      <c r="A8" s="119" t="s">
        <v>21</v>
      </c>
      <c r="B8" s="700">
        <v>253.11027033040531</v>
      </c>
      <c r="C8" s="700">
        <v>29.791768000000001</v>
      </c>
      <c r="D8" s="700">
        <v>332.68620821746316</v>
      </c>
      <c r="E8" s="700">
        <v>627.00292000000002</v>
      </c>
      <c r="F8" s="700">
        <v>203.86113101152611</v>
      </c>
      <c r="G8" s="700">
        <v>0</v>
      </c>
      <c r="H8" s="700">
        <v>0</v>
      </c>
    </row>
    <row r="9" spans="1:8" ht="13.05" customHeight="1" x14ac:dyDescent="0.15">
      <c r="A9" s="119" t="s">
        <v>22</v>
      </c>
      <c r="B9" s="701">
        <v>32603.80540451303</v>
      </c>
      <c r="C9" s="701">
        <v>1615.8146981683649</v>
      </c>
      <c r="D9" s="701">
        <v>6006.9630737510852</v>
      </c>
      <c r="E9" s="701">
        <v>7051.1532279736093</v>
      </c>
      <c r="F9" s="701">
        <v>1306.8469799450602</v>
      </c>
      <c r="G9" s="701">
        <v>0</v>
      </c>
      <c r="H9" s="701">
        <v>0</v>
      </c>
    </row>
    <row r="10" spans="1:8" ht="13.05" customHeight="1" x14ac:dyDescent="0.15">
      <c r="A10" s="119" t="s">
        <v>23</v>
      </c>
      <c r="B10" s="701">
        <v>25696.714779714966</v>
      </c>
      <c r="C10" s="701">
        <v>476.24322282854439</v>
      </c>
      <c r="D10" s="701">
        <v>1625.3261274015022</v>
      </c>
      <c r="E10" s="701">
        <v>2872.9791248259853</v>
      </c>
      <c r="F10" s="701">
        <v>344.65964319650925</v>
      </c>
      <c r="G10" s="701">
        <v>0</v>
      </c>
      <c r="H10" s="701">
        <v>0</v>
      </c>
    </row>
    <row r="11" spans="1:8" ht="13.05" customHeight="1" x14ac:dyDescent="0.15">
      <c r="A11" s="119" t="s">
        <v>24</v>
      </c>
      <c r="B11" s="701">
        <v>309576.6100882715</v>
      </c>
      <c r="C11" s="701">
        <v>2545.5253600000001</v>
      </c>
      <c r="D11" s="701">
        <v>18996.627089999998</v>
      </c>
      <c r="E11" s="701">
        <v>8574.347307</v>
      </c>
      <c r="F11" s="701">
        <v>455.70580000000001</v>
      </c>
      <c r="G11" s="701">
        <v>43.434242999999995</v>
      </c>
      <c r="H11" s="701">
        <v>0</v>
      </c>
    </row>
    <row r="12" spans="1:8" ht="13.05" customHeight="1" x14ac:dyDescent="0.15">
      <c r="A12" s="119" t="s">
        <v>25</v>
      </c>
      <c r="B12" s="701">
        <v>3679.7746088091367</v>
      </c>
      <c r="C12" s="701">
        <v>907.51533240000003</v>
      </c>
      <c r="D12" s="701">
        <v>5721.8282712</v>
      </c>
      <c r="E12" s="701">
        <v>21897.775168848599</v>
      </c>
      <c r="F12" s="701">
        <v>256.92215920000001</v>
      </c>
      <c r="G12" s="701">
        <v>0</v>
      </c>
      <c r="H12" s="701">
        <v>0</v>
      </c>
    </row>
    <row r="13" spans="1:8" ht="13.05" customHeight="1" x14ac:dyDescent="0.15">
      <c r="A13" s="119" t="s">
        <v>26</v>
      </c>
      <c r="B13" s="701">
        <v>2373.7828747794479</v>
      </c>
      <c r="C13" s="701">
        <v>596.42185200000006</v>
      </c>
      <c r="D13" s="701">
        <v>1953.6543754499996</v>
      </c>
      <c r="E13" s="701">
        <v>10407.211437288599</v>
      </c>
      <c r="F13" s="701">
        <v>140.42061999999999</v>
      </c>
      <c r="G13" s="701">
        <v>0</v>
      </c>
      <c r="H13" s="701">
        <v>0</v>
      </c>
    </row>
    <row r="14" spans="1:8" ht="13.05" customHeight="1" x14ac:dyDescent="0.15">
      <c r="A14" s="119" t="s">
        <v>27</v>
      </c>
      <c r="B14" s="701">
        <v>632.48004929007038</v>
      </c>
      <c r="C14" s="701">
        <v>264.94776000000002</v>
      </c>
      <c r="D14" s="701">
        <v>1987.9771499999999</v>
      </c>
      <c r="E14" s="701">
        <v>6922.8867599999994</v>
      </c>
      <c r="F14" s="701">
        <v>16.969733999999999</v>
      </c>
      <c r="G14" s="701">
        <v>0</v>
      </c>
      <c r="H14" s="701">
        <v>0</v>
      </c>
    </row>
    <row r="15" spans="1:8" ht="13.05" customHeight="1" x14ac:dyDescent="0.15">
      <c r="A15" s="119" t="s">
        <v>28</v>
      </c>
      <c r="B15" s="701">
        <v>673.511684739619</v>
      </c>
      <c r="C15" s="701">
        <v>46.145720400000002</v>
      </c>
      <c r="D15" s="701">
        <v>1780.1967457499998</v>
      </c>
      <c r="E15" s="701">
        <v>4567.6769715599994</v>
      </c>
      <c r="F15" s="701">
        <v>99.531805199999994</v>
      </c>
      <c r="G15" s="701">
        <v>0</v>
      </c>
      <c r="H15" s="701">
        <v>0</v>
      </c>
    </row>
    <row r="16" spans="1:8" ht="13.05" customHeight="1" x14ac:dyDescent="0.15">
      <c r="A16" s="119" t="s">
        <v>29</v>
      </c>
      <c r="B16" s="701">
        <v>816.72477345818697</v>
      </c>
      <c r="C16" s="701">
        <v>46.85120000000002</v>
      </c>
      <c r="D16" s="701">
        <v>1707.2013661111389</v>
      </c>
      <c r="E16" s="701">
        <v>8181.5494099999996</v>
      </c>
      <c r="F16" s="701">
        <v>52.874399999999994</v>
      </c>
      <c r="G16" s="701">
        <v>0</v>
      </c>
      <c r="H16" s="701">
        <v>0</v>
      </c>
    </row>
    <row r="17" spans="1:8" ht="13.05" customHeight="1" x14ac:dyDescent="0.15">
      <c r="A17" s="119" t="s">
        <v>30</v>
      </c>
      <c r="B17" s="701">
        <v>37251.834545703845</v>
      </c>
      <c r="C17" s="701">
        <v>1275.2906898869946</v>
      </c>
      <c r="D17" s="701">
        <v>1605.4003692062977</v>
      </c>
      <c r="E17" s="701">
        <v>9772.974586602184</v>
      </c>
      <c r="F17" s="701">
        <v>213.96907999999996</v>
      </c>
      <c r="G17" s="701">
        <v>10.036891431342013</v>
      </c>
      <c r="H17" s="701">
        <v>0</v>
      </c>
    </row>
    <row r="18" spans="1:8" ht="13.05" customHeight="1" x14ac:dyDescent="0.15">
      <c r="A18" s="119" t="s">
        <v>31</v>
      </c>
      <c r="B18" s="701">
        <v>920320.72358804708</v>
      </c>
      <c r="C18" s="701">
        <v>705.27151599999991</v>
      </c>
      <c r="D18" s="701">
        <v>73425.731414999987</v>
      </c>
      <c r="E18" s="701">
        <v>20562.920468999997</v>
      </c>
      <c r="F18" s="701">
        <v>498.62510799999995</v>
      </c>
      <c r="G18" s="701">
        <v>73.473435000000009</v>
      </c>
      <c r="H18" s="701">
        <v>68.831774999999993</v>
      </c>
    </row>
    <row r="19" spans="1:8" ht="13.05" customHeight="1" x14ac:dyDescent="0.15">
      <c r="A19" s="119" t="s">
        <v>32</v>
      </c>
      <c r="B19" s="701">
        <v>96610.451475731039</v>
      </c>
      <c r="C19" s="701">
        <v>130.74823375852233</v>
      </c>
      <c r="D19" s="701">
        <v>11271.688934999998</v>
      </c>
      <c r="E19" s="701">
        <v>2158.7320494000005</v>
      </c>
      <c r="F19" s="701">
        <v>280.42020800000006</v>
      </c>
      <c r="G19" s="701">
        <v>0</v>
      </c>
      <c r="H19" s="701">
        <v>0</v>
      </c>
    </row>
    <row r="20" spans="1:8" ht="13.05" customHeight="1" x14ac:dyDescent="0.15">
      <c r="A20" s="119" t="s">
        <v>33</v>
      </c>
      <c r="B20" s="701">
        <v>1319.7059523321002</v>
      </c>
      <c r="C20" s="701">
        <v>1740.2116000000001</v>
      </c>
      <c r="D20" s="701">
        <v>7374.2755499999994</v>
      </c>
      <c r="E20" s="701">
        <v>24853.591829999998</v>
      </c>
      <c r="F20" s="701">
        <v>239.16420000000002</v>
      </c>
      <c r="G20" s="701">
        <v>34.681040000000003</v>
      </c>
      <c r="H20" s="701">
        <v>0</v>
      </c>
    </row>
    <row r="21" spans="1:8" ht="13.05" customHeight="1" x14ac:dyDescent="0.15">
      <c r="A21" s="119" t="s">
        <v>34</v>
      </c>
      <c r="B21" s="701">
        <v>627.70163366570341</v>
      </c>
      <c r="C21" s="701">
        <v>1351.307924</v>
      </c>
      <c r="D21" s="701">
        <v>1334.8254825000001</v>
      </c>
      <c r="E21" s="701">
        <v>3675.9781376999999</v>
      </c>
      <c r="F21" s="701">
        <v>10.998072000000001</v>
      </c>
      <c r="G21" s="701">
        <v>358.66015650000003</v>
      </c>
      <c r="H21" s="701">
        <v>107.91896650000001</v>
      </c>
    </row>
    <row r="22" spans="1:8" ht="13.05" customHeight="1" x14ac:dyDescent="0.15">
      <c r="A22" s="119" t="s">
        <v>35</v>
      </c>
      <c r="B22" s="701">
        <v>11113.075539816226</v>
      </c>
      <c r="C22" s="701">
        <v>2856.1027999999997</v>
      </c>
      <c r="D22" s="701">
        <v>4716.0532499999999</v>
      </c>
      <c r="E22" s="701">
        <v>6555.8612999999996</v>
      </c>
      <c r="F22" s="701">
        <v>35.764872278625639</v>
      </c>
      <c r="G22" s="701">
        <v>251.0172</v>
      </c>
      <c r="H22" s="701">
        <v>199.6704</v>
      </c>
    </row>
    <row r="23" spans="1:8" ht="13.05" customHeight="1" x14ac:dyDescent="0.15">
      <c r="A23" s="119" t="s">
        <v>36</v>
      </c>
      <c r="B23" s="701">
        <v>1003.8846890826403</v>
      </c>
      <c r="C23" s="701">
        <v>1359.11862</v>
      </c>
      <c r="D23" s="701">
        <v>1583.3279950000001</v>
      </c>
      <c r="E23" s="701">
        <v>3323.0409320000003</v>
      </c>
      <c r="F23" s="701">
        <v>308.57288</v>
      </c>
      <c r="G23" s="701">
        <v>524.92304150000007</v>
      </c>
      <c r="H23" s="701">
        <v>258.67530325000001</v>
      </c>
    </row>
    <row r="24" spans="1:8" ht="13.05" customHeight="1" x14ac:dyDescent="0.15">
      <c r="A24" s="119" t="s">
        <v>37</v>
      </c>
      <c r="B24" s="701">
        <v>163506.8449343247</v>
      </c>
      <c r="C24" s="701">
        <v>2062.8643999999999</v>
      </c>
      <c r="D24" s="701">
        <v>11395.316000000001</v>
      </c>
      <c r="E24" s="701">
        <v>4659.8589999999995</v>
      </c>
      <c r="F24" s="701">
        <v>114.62359999999998</v>
      </c>
      <c r="G24" s="701">
        <v>1016.1709000000001</v>
      </c>
      <c r="H24" s="701">
        <v>380.53530000000001</v>
      </c>
    </row>
    <row r="25" spans="1:8" ht="13.05" customHeight="1" x14ac:dyDescent="0.15">
      <c r="A25" s="119" t="s">
        <v>38</v>
      </c>
      <c r="B25" s="701">
        <v>200.33395633076947</v>
      </c>
      <c r="C25" s="701">
        <v>66.450910000000007</v>
      </c>
      <c r="D25" s="701">
        <v>1010.9008150000001</v>
      </c>
      <c r="E25" s="701">
        <v>641.27801599999998</v>
      </c>
      <c r="F25" s="701">
        <v>12.626149999999999</v>
      </c>
      <c r="G25" s="701">
        <v>119.56921000000001</v>
      </c>
      <c r="H25" s="701">
        <v>55.839510000000011</v>
      </c>
    </row>
    <row r="26" spans="1:8" ht="13.05" customHeight="1" x14ac:dyDescent="0.15">
      <c r="A26" s="119" t="s">
        <v>39</v>
      </c>
      <c r="B26" s="701">
        <v>20025.962454030872</v>
      </c>
      <c r="C26" s="701">
        <v>192.62040000000002</v>
      </c>
      <c r="D26" s="701">
        <v>2793.732</v>
      </c>
      <c r="E26" s="701">
        <v>971.88914999999997</v>
      </c>
      <c r="F26" s="701">
        <v>81.981200000000001</v>
      </c>
      <c r="G26" s="701">
        <v>234.88195000000002</v>
      </c>
      <c r="H26" s="701">
        <v>137.09700000000001</v>
      </c>
    </row>
    <row r="27" spans="1:8" ht="13.05" customHeight="1" x14ac:dyDescent="0.15">
      <c r="A27" s="119" t="s">
        <v>40</v>
      </c>
      <c r="B27" s="701">
        <v>1096.7099079330526</v>
      </c>
      <c r="C27" s="701">
        <v>1607.2859600000004</v>
      </c>
      <c r="D27" s="701">
        <v>2431.8015000000005</v>
      </c>
      <c r="E27" s="701">
        <v>10118.903946300001</v>
      </c>
      <c r="F27" s="701">
        <v>297.7312</v>
      </c>
      <c r="G27" s="701">
        <v>964.6155</v>
      </c>
      <c r="H27" s="701">
        <v>206.29370700000001</v>
      </c>
    </row>
    <row r="28" spans="1:8" ht="13.05" customHeight="1" x14ac:dyDescent="0.15">
      <c r="A28" s="119" t="s">
        <v>41</v>
      </c>
      <c r="B28" s="701">
        <v>812.52827135659209</v>
      </c>
      <c r="C28" s="701">
        <v>887.10943999999995</v>
      </c>
      <c r="D28" s="701">
        <v>2741.0898400000001</v>
      </c>
      <c r="E28" s="701">
        <v>4559.6581000000006</v>
      </c>
      <c r="F28" s="701">
        <v>190.086522</v>
      </c>
      <c r="G28" s="701">
        <v>548.29039999999998</v>
      </c>
      <c r="H28" s="701">
        <v>283.57673999999997</v>
      </c>
    </row>
    <row r="29" spans="1:8" ht="13.05" customHeight="1" x14ac:dyDescent="0.15">
      <c r="A29" s="119" t="s">
        <v>42</v>
      </c>
      <c r="B29" s="701">
        <v>493.16648210415525</v>
      </c>
      <c r="C29" s="701">
        <v>479.24090000000001</v>
      </c>
      <c r="D29" s="701">
        <v>937.00337000000002</v>
      </c>
      <c r="E29" s="701">
        <v>2363.9187999999999</v>
      </c>
      <c r="F29" s="701">
        <v>60.263051999999995</v>
      </c>
      <c r="G29" s="701">
        <v>379.39269999999993</v>
      </c>
      <c r="H29" s="701">
        <v>144.88681999999997</v>
      </c>
    </row>
    <row r="30" spans="1:8" ht="13.05" customHeight="1" x14ac:dyDescent="0.15">
      <c r="A30" s="119" t="s">
        <v>43</v>
      </c>
      <c r="B30" s="701">
        <v>319.36178925243689</v>
      </c>
      <c r="C30" s="701">
        <v>407.86854000000005</v>
      </c>
      <c r="D30" s="701">
        <v>1804.0864699999997</v>
      </c>
      <c r="E30" s="701">
        <v>2195.7393000000002</v>
      </c>
      <c r="F30" s="701">
        <v>129.82347000000001</v>
      </c>
      <c r="G30" s="701">
        <v>168.89769999999999</v>
      </c>
      <c r="H30" s="701">
        <v>138.68991999999997</v>
      </c>
    </row>
    <row r="31" spans="1:8" ht="13.05" customHeight="1" x14ac:dyDescent="0.15">
      <c r="A31" s="119" t="s">
        <v>44</v>
      </c>
      <c r="B31" s="701">
        <v>4016.7408582831799</v>
      </c>
      <c r="C31" s="701">
        <v>3742.5248000000015</v>
      </c>
      <c r="D31" s="701">
        <v>3945.4649522971717</v>
      </c>
      <c r="E31" s="701">
        <v>10731.90552</v>
      </c>
      <c r="F31" s="701">
        <v>51.586000000000006</v>
      </c>
      <c r="G31" s="701">
        <v>2385.7074000000002</v>
      </c>
      <c r="H31" s="701">
        <v>574.89974999999993</v>
      </c>
    </row>
    <row r="32" spans="1:8" ht="13.05" customHeight="1" x14ac:dyDescent="0.15">
      <c r="A32" s="119" t="s">
        <v>45</v>
      </c>
      <c r="B32" s="701">
        <v>2684.2128332179191</v>
      </c>
      <c r="C32" s="701">
        <v>8557.7855</v>
      </c>
      <c r="D32" s="701">
        <v>2603.1734999999999</v>
      </c>
      <c r="E32" s="701">
        <v>21151.6872</v>
      </c>
      <c r="F32" s="701">
        <v>0</v>
      </c>
      <c r="G32" s="701">
        <v>5797.1684999999989</v>
      </c>
      <c r="H32" s="701">
        <v>1545.0135</v>
      </c>
    </row>
    <row r="33" spans="1:8" ht="13.05" customHeight="1" x14ac:dyDescent="0.15">
      <c r="A33" s="119" t="s">
        <v>46</v>
      </c>
      <c r="B33" s="701">
        <v>39499.354735434674</v>
      </c>
      <c r="C33" s="701">
        <v>67.160449149419492</v>
      </c>
      <c r="D33" s="701">
        <v>2820.2816267999997</v>
      </c>
      <c r="E33" s="701">
        <v>5442.5965800000004</v>
      </c>
      <c r="F33" s="701">
        <v>0</v>
      </c>
      <c r="G33" s="701">
        <v>0</v>
      </c>
      <c r="H33" s="701">
        <v>0</v>
      </c>
    </row>
    <row r="34" spans="1:8" ht="13.05" customHeight="1" x14ac:dyDescent="0.15">
      <c r="A34" s="119" t="s">
        <v>47</v>
      </c>
      <c r="B34" s="701">
        <v>26127.555822593233</v>
      </c>
      <c r="C34" s="701">
        <v>26.688000000000002</v>
      </c>
      <c r="D34" s="701">
        <v>2515.8569112679279</v>
      </c>
      <c r="E34" s="701">
        <v>1412.18184</v>
      </c>
      <c r="F34" s="701">
        <v>0.33442999999999995</v>
      </c>
      <c r="G34" s="701">
        <v>0</v>
      </c>
      <c r="H34" s="701">
        <v>0</v>
      </c>
    </row>
    <row r="35" spans="1:8" ht="13.05" customHeight="1" x14ac:dyDescent="0.15">
      <c r="A35" s="119" t="s">
        <v>48</v>
      </c>
      <c r="B35" s="701">
        <v>15240.625402129468</v>
      </c>
      <c r="C35" s="701">
        <v>27.961468000000004</v>
      </c>
      <c r="D35" s="701">
        <v>737.25864750000005</v>
      </c>
      <c r="E35" s="701">
        <v>2081.7141972999998</v>
      </c>
      <c r="F35" s="701">
        <v>0</v>
      </c>
      <c r="G35" s="701">
        <v>0</v>
      </c>
      <c r="H35" s="701">
        <v>0</v>
      </c>
    </row>
    <row r="36" spans="1:8" ht="13.05" customHeight="1" thickBot="1" x14ac:dyDescent="0.2">
      <c r="A36" s="337" t="s">
        <v>49</v>
      </c>
      <c r="B36" s="1054">
        <v>9412.4820584151184</v>
      </c>
      <c r="C36" s="1054">
        <v>32.743600000000001</v>
      </c>
      <c r="D36" s="1054">
        <v>1107.8705550000002</v>
      </c>
      <c r="E36" s="1054">
        <v>2061.5451693000005</v>
      </c>
      <c r="F36" s="1054">
        <v>0</v>
      </c>
      <c r="G36" s="1054">
        <v>0</v>
      </c>
      <c r="H36" s="1054">
        <v>0</v>
      </c>
    </row>
    <row r="37" spans="1:8" ht="9" customHeight="1" x14ac:dyDescent="0.15">
      <c r="A37" s="28" t="s">
        <v>544</v>
      </c>
      <c r="B37" s="315"/>
      <c r="C37" s="334"/>
      <c r="D37" s="334"/>
      <c r="E37" s="315"/>
      <c r="F37" s="334"/>
      <c r="G37" s="334"/>
      <c r="H37" s="275"/>
    </row>
    <row r="38" spans="1:8" ht="9" customHeight="1" x14ac:dyDescent="0.15">
      <c r="A38" s="28" t="s">
        <v>428</v>
      </c>
      <c r="B38" s="335"/>
      <c r="C38" s="335"/>
      <c r="D38" s="335"/>
      <c r="E38" s="335"/>
      <c r="F38" s="335"/>
      <c r="G38" s="335"/>
      <c r="H38" s="123"/>
    </row>
    <row r="39" spans="1:8" ht="9" customHeight="1" x14ac:dyDescent="0.15">
      <c r="A39" s="40" t="s">
        <v>427</v>
      </c>
      <c r="B39" s="319"/>
      <c r="C39" s="319"/>
      <c r="D39" s="319"/>
      <c r="E39" s="319"/>
      <c r="F39" s="319"/>
      <c r="G39" s="319"/>
    </row>
    <row r="40" spans="1:8" ht="13.05" customHeight="1" x14ac:dyDescent="0.15">
      <c r="A40" s="12"/>
    </row>
  </sheetData>
  <printOptions horizontalCentered="1" verticalCentered="1"/>
  <pageMargins left="0" right="0" top="0" bottom="0" header="0" footer="0"/>
  <pageSetup paperSize="9" orientation="portrait" horizontalDpi="120" verticalDpi="144"/>
  <headerFooter scaleWithDoc="0"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tabColor theme="9" tint="0.59999389629810485"/>
  </sheetPr>
  <dimension ref="A2:I40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2" style="119" customWidth="1"/>
    <col min="2" max="8" width="8.625" style="119" customWidth="1"/>
    <col min="9" max="9" width="8" style="119" customWidth="1"/>
    <col min="10" max="16384" width="7" style="119"/>
  </cols>
  <sheetData>
    <row r="2" spans="1:9" ht="13.05" customHeight="1" x14ac:dyDescent="0.3">
      <c r="A2" s="332" t="s">
        <v>511</v>
      </c>
      <c r="B2" s="166"/>
      <c r="C2" s="166"/>
    </row>
    <row r="3" spans="1:9" ht="13.05" customHeight="1" x14ac:dyDescent="0.15">
      <c r="A3" s="338" t="s">
        <v>268</v>
      </c>
      <c r="B3" s="160"/>
      <c r="C3" s="160"/>
      <c r="D3" s="159"/>
      <c r="E3" s="159"/>
      <c r="F3" s="159"/>
      <c r="G3" s="159"/>
      <c r="H3" s="159"/>
    </row>
    <row r="4" spans="1:9" ht="4.95" customHeight="1" thickBot="1" x14ac:dyDescent="0.2">
      <c r="A4" s="168"/>
      <c r="B4" s="168"/>
      <c r="C4" s="168"/>
      <c r="D4" s="168"/>
      <c r="E4" s="168"/>
      <c r="F4" s="168"/>
      <c r="G4" s="168"/>
      <c r="H4" s="168"/>
    </row>
    <row r="5" spans="1:9" ht="15" customHeight="1" x14ac:dyDescent="0.15">
      <c r="A5" s="812" t="s">
        <v>18</v>
      </c>
      <c r="B5" s="812" t="s">
        <v>19</v>
      </c>
      <c r="C5" s="812" t="s">
        <v>5</v>
      </c>
      <c r="D5" s="812" t="s">
        <v>6</v>
      </c>
      <c r="E5" s="812" t="s">
        <v>7</v>
      </c>
      <c r="F5" s="812" t="s">
        <v>8</v>
      </c>
      <c r="G5" s="812" t="s">
        <v>9</v>
      </c>
      <c r="H5" s="812" t="s">
        <v>10</v>
      </c>
    </row>
    <row r="6" spans="1:9" ht="15" customHeight="1" x14ac:dyDescent="0.15">
      <c r="A6" s="829" t="s">
        <v>100</v>
      </c>
      <c r="B6" s="858">
        <f>('C 8'!B6/'C 7'!B6)*1000</f>
        <v>2.2870118280493705</v>
      </c>
      <c r="C6" s="859">
        <f>('C 8'!C6/'C 7'!C6)*1000</f>
        <v>12.69761209320033</v>
      </c>
      <c r="D6" s="859">
        <f>('C 8'!D6/'C 7'!D6)*1000</f>
        <v>53.210890387027916</v>
      </c>
      <c r="E6" s="859">
        <f>('C 8'!E6/'C 7'!E6)*1000</f>
        <v>147.14477739834007</v>
      </c>
      <c r="F6" s="859">
        <f>('C 8'!F6/'C 7'!F6)*1000</f>
        <v>12.618447346880634</v>
      </c>
      <c r="G6" s="859">
        <f>('C 8'!G6/'C 7'!G6)*1000</f>
        <v>26.630430850278461</v>
      </c>
      <c r="H6" s="859">
        <f>('C 8'!H6/'C 7'!H6)*1000</f>
        <v>33.58698007652341</v>
      </c>
    </row>
    <row r="7" spans="1:9" ht="3" customHeight="1" x14ac:dyDescent="0.15">
      <c r="A7" s="274"/>
      <c r="B7" s="752"/>
      <c r="C7" s="757"/>
      <c r="D7" s="757"/>
      <c r="E7" s="757"/>
      <c r="F7" s="757"/>
      <c r="G7" s="757"/>
      <c r="H7" s="757"/>
    </row>
    <row r="8" spans="1:9" ht="13.05" customHeight="1" x14ac:dyDescent="0.15">
      <c r="A8" s="119" t="s">
        <v>21</v>
      </c>
      <c r="B8" s="753">
        <f>('C 8'!B8/'C 7'!B8)*1000</f>
        <v>2.5073180956368137</v>
      </c>
      <c r="C8" s="758">
        <f>('C 8'!C8/'C 7'!C8)*1000</f>
        <v>11.524861895551258</v>
      </c>
      <c r="D8" s="758">
        <f>('C 8'!D8/'C 7'!D8)*1000</f>
        <v>48.725242130329406</v>
      </c>
      <c r="E8" s="758">
        <f>'C 8'!E8/'C 7'!E8*1000</f>
        <v>152.36231443838832</v>
      </c>
      <c r="F8" s="758">
        <f>('C 8'!F8/'C 7'!F8)*1000</f>
        <v>10.764478106375122</v>
      </c>
      <c r="G8" s="758">
        <v>0</v>
      </c>
      <c r="H8" s="758">
        <v>0</v>
      </c>
      <c r="I8" s="278" t="s">
        <v>81</v>
      </c>
    </row>
    <row r="9" spans="1:9" ht="13.05" customHeight="1" x14ac:dyDescent="0.15">
      <c r="A9" s="119" t="s">
        <v>22</v>
      </c>
      <c r="B9" s="753">
        <f>('C 8'!B9/'C 7'!B9)*1000</f>
        <v>2.2420695556133445</v>
      </c>
      <c r="C9" s="758">
        <f>('C 8'!C9/'C 7'!C9)*1000</f>
        <v>13.984122109105751</v>
      </c>
      <c r="D9" s="758">
        <f>('C 8'!D9/'C 7'!D9)*1000</f>
        <v>52.30881447239755</v>
      </c>
      <c r="E9" s="758">
        <f>('C 8'!E9/'C 7'!E9)*1000</f>
        <v>149.05371181402782</v>
      </c>
      <c r="F9" s="758">
        <f>('C 8'!F9/'C 7'!F9)*1000</f>
        <v>13.747601303861353</v>
      </c>
      <c r="G9" s="758">
        <v>0</v>
      </c>
      <c r="H9" s="758">
        <v>0</v>
      </c>
    </row>
    <row r="10" spans="1:9" ht="13.05" customHeight="1" x14ac:dyDescent="0.15">
      <c r="A10" s="119" t="s">
        <v>23</v>
      </c>
      <c r="B10" s="753">
        <f>('C 8'!B10/'C 7'!B10)*1000</f>
        <v>2.2113038262251732</v>
      </c>
      <c r="C10" s="758">
        <f>('C 8'!C10/'C 7'!C10)*1000</f>
        <v>15.939851193423831</v>
      </c>
      <c r="D10" s="758">
        <f>('C 8'!D10/'C 7'!D10)*1000</f>
        <v>54.197084918038776</v>
      </c>
      <c r="E10" s="758">
        <f>('C 8'!E10/'C 7'!E10)*1000</f>
        <v>145.55868620429968</v>
      </c>
      <c r="F10" s="758">
        <f>('C 8'!F10/'C 7'!F10)*1000</f>
        <v>15.036561542228991</v>
      </c>
      <c r="G10" s="758">
        <v>0</v>
      </c>
      <c r="H10" s="758">
        <v>0</v>
      </c>
    </row>
    <row r="11" spans="1:9" ht="13.05" customHeight="1" x14ac:dyDescent="0.15">
      <c r="A11" s="119" t="s">
        <v>24</v>
      </c>
      <c r="B11" s="753">
        <f>('C 8'!B11/'C 7'!B11)*1000</f>
        <v>2.254661113609127</v>
      </c>
      <c r="C11" s="758">
        <f>('C 8'!C11/'C 7'!C11)*1000</f>
        <v>13.254699943243059</v>
      </c>
      <c r="D11" s="758">
        <f>('C 8'!D11/'C 7'!D11)*1000</f>
        <v>58.12672373276542</v>
      </c>
      <c r="E11" s="758">
        <f>('C 8'!E11/'C 7'!E11)*1000</f>
        <v>141.54693784667194</v>
      </c>
      <c r="F11" s="758">
        <f>('C 8'!F11/'C 7'!F11)*1000</f>
        <v>12.268955119403389</v>
      </c>
      <c r="G11" s="758">
        <f>('C 8'!G11/'C 7'!G11)*1000</f>
        <v>31.157993543758963</v>
      </c>
      <c r="H11" s="758">
        <v>0</v>
      </c>
    </row>
    <row r="12" spans="1:9" ht="13.05" customHeight="1" x14ac:dyDescent="0.15">
      <c r="A12" s="119" t="s">
        <v>25</v>
      </c>
      <c r="B12" s="753">
        <f>('C 8'!B12/'C 7'!B12)*1000</f>
        <v>2.1113260898679331</v>
      </c>
      <c r="C12" s="758">
        <f>('C 8'!C12/'C 7'!C12)*1000</f>
        <v>11.383927701049938</v>
      </c>
      <c r="D12" s="758">
        <f>('C 8'!D12/'C 7'!D12)*1000</f>
        <v>43.378403178044806</v>
      </c>
      <c r="E12" s="758">
        <f>('C 8'!E12/'C 7'!E12)*1000</f>
        <v>132.21936859651242</v>
      </c>
      <c r="F12" s="758">
        <f>('C 8'!F12/'C 7'!F12)*1000</f>
        <v>10.753651665311939</v>
      </c>
      <c r="G12" s="758">
        <v>0</v>
      </c>
      <c r="H12" s="758">
        <v>0</v>
      </c>
    </row>
    <row r="13" spans="1:9" ht="13.05" customHeight="1" x14ac:dyDescent="0.15">
      <c r="A13" s="119" t="s">
        <v>26</v>
      </c>
      <c r="B13" s="753">
        <f>('C 8'!B13/'C 7'!B13)*1000</f>
        <v>2.1464782746649478</v>
      </c>
      <c r="C13" s="758">
        <f>('C 8'!C13/'C 7'!C13)*1000</f>
        <v>10.766903491352856</v>
      </c>
      <c r="D13" s="758">
        <f>('C 8'!D13/'C 7'!D13)*1000</f>
        <v>36.21499973028584</v>
      </c>
      <c r="E13" s="758">
        <f>('C 8'!E13/'C 7'!E13)*1000</f>
        <v>122.14606806437097</v>
      </c>
      <c r="F13" s="758">
        <f>('C 8'!F13/'C 7'!F13)*1000</f>
        <v>11.131242172017439</v>
      </c>
      <c r="G13" s="758">
        <v>0</v>
      </c>
      <c r="H13" s="758">
        <v>0</v>
      </c>
    </row>
    <row r="14" spans="1:9" ht="13.05" customHeight="1" x14ac:dyDescent="0.15">
      <c r="A14" s="119" t="s">
        <v>27</v>
      </c>
      <c r="B14" s="753">
        <f>('C 8'!B14/'C 7'!B14)*1000</f>
        <v>2.060007433057208</v>
      </c>
      <c r="C14" s="758">
        <f>('C 8'!C14/'C 7'!C14)*1000</f>
        <v>13.539848732624694</v>
      </c>
      <c r="D14" s="758">
        <f>('C 8'!D14/'C 7'!D14)*1000</f>
        <v>48.079161023507787</v>
      </c>
      <c r="E14" s="758">
        <f>('C 8'!E14/'C 7'!E14)*1000</f>
        <v>138.36088258219246</v>
      </c>
      <c r="F14" s="758">
        <f>('C 8'!F14/'C 7'!F14)*1000</f>
        <v>12.300295733607806</v>
      </c>
      <c r="G14" s="758">
        <v>0</v>
      </c>
      <c r="H14" s="758">
        <v>0</v>
      </c>
    </row>
    <row r="15" spans="1:9" ht="13.05" customHeight="1" x14ac:dyDescent="0.15">
      <c r="A15" s="119" t="s">
        <v>28</v>
      </c>
      <c r="B15" s="753">
        <f>('C 8'!B15/'C 7'!B15)*1000</f>
        <v>2.0412594827269603</v>
      </c>
      <c r="C15" s="758">
        <f>('C 8'!C15/'C 7'!C15)*1000</f>
        <v>9.7005928946815221</v>
      </c>
      <c r="D15" s="758">
        <f>('C 8'!D15/'C 7'!D15)*1000</f>
        <v>48.624641385102834</v>
      </c>
      <c r="E15" s="758">
        <f>('C 8'!E15/'C 7'!E15)*1000</f>
        <v>150.35639657526579</v>
      </c>
      <c r="F15" s="758">
        <f>('C 8'!F15/'C 7'!F15)*1000</f>
        <v>10.056765201576235</v>
      </c>
      <c r="G15" s="758">
        <v>0</v>
      </c>
      <c r="H15" s="758">
        <v>0</v>
      </c>
    </row>
    <row r="16" spans="1:9" ht="13.05" customHeight="1" x14ac:dyDescent="0.15">
      <c r="A16" s="119" t="s">
        <v>29</v>
      </c>
      <c r="B16" s="753">
        <f>('C 8'!B16/'C 7'!B16)*1000</f>
        <v>2.0703396031876498</v>
      </c>
      <c r="C16" s="758">
        <f>('C 8'!C16/'C 7'!C16)*1000</f>
        <v>15.892537313432843</v>
      </c>
      <c r="D16" s="758">
        <f>('C 8'!D16/'C 7'!D16)*1000</f>
        <v>56.526103109434437</v>
      </c>
      <c r="E16" s="758">
        <f>('C 8'!E16/'C 7'!E16)*1000</f>
        <v>151.15747348778774</v>
      </c>
      <c r="F16" s="758">
        <f>('C 8'!F16/'C 7'!F16)*1000</f>
        <v>12.643328550932567</v>
      </c>
      <c r="G16" s="758">
        <v>0</v>
      </c>
      <c r="H16" s="758">
        <v>0</v>
      </c>
    </row>
    <row r="17" spans="1:8" ht="13.05" customHeight="1" x14ac:dyDescent="0.15">
      <c r="A17" s="119" t="s">
        <v>30</v>
      </c>
      <c r="B17" s="753">
        <f>('C 8'!B17/'C 7'!B17)*1000</f>
        <v>2.2903635173909507</v>
      </c>
      <c r="C17" s="758">
        <f>('C 8'!C17/'C 7'!C17)*1000</f>
        <v>9.6552220186321822</v>
      </c>
      <c r="D17" s="758">
        <f>('C 8'!D17/'C 7'!D17)*1000</f>
        <v>32.257683033400937</v>
      </c>
      <c r="E17" s="758">
        <f>('C 8'!E17/'C 7'!E17)*1000</f>
        <v>142.39468749147181</v>
      </c>
      <c r="F17" s="758">
        <f>('C 8'!F17/'C 7'!F17)*1000</f>
        <v>10.738724215809283</v>
      </c>
      <c r="G17" s="758">
        <f>('C 8'!G17/'C 7'!G17)*1000</f>
        <v>25.669799057140697</v>
      </c>
      <c r="H17" s="758">
        <v>0</v>
      </c>
    </row>
    <row r="18" spans="1:8" ht="13.05" customHeight="1" x14ac:dyDescent="0.15">
      <c r="A18" s="119" t="s">
        <v>31</v>
      </c>
      <c r="B18" s="753">
        <f>('C 8'!B18/'C 7'!B18)*1000</f>
        <v>2.3434151472517417</v>
      </c>
      <c r="C18" s="758">
        <f>('C 8'!C18/'C 7'!C18)*1000</f>
        <v>12.266658248543351</v>
      </c>
      <c r="D18" s="758">
        <f>('C 8'!D18/'C 7'!D18)*1000</f>
        <v>63.971639770515687</v>
      </c>
      <c r="E18" s="758">
        <f>('C 8'!E18/'C 7'!E18)*1000</f>
        <v>192.5276950423669</v>
      </c>
      <c r="F18" s="758">
        <f>('C 8'!F18/'C 7'!F18)*1000</f>
        <v>13.281440161947632</v>
      </c>
      <c r="G18" s="758">
        <f>('C 8'!G18/'C 7'!G18)*1000</f>
        <v>27.272989977728287</v>
      </c>
      <c r="H18" s="758">
        <f>('C 8'!H18/'C 7'!H18)*1000</f>
        <v>29.978996080139368</v>
      </c>
    </row>
    <row r="19" spans="1:8" ht="13.05" customHeight="1" x14ac:dyDescent="0.15">
      <c r="A19" s="119" t="s">
        <v>32</v>
      </c>
      <c r="B19" s="753">
        <f>('C 8'!B19/'C 7'!B19)*1000</f>
        <v>2.1716825263846236</v>
      </c>
      <c r="C19" s="758">
        <f>('C 8'!C19/'C 7'!C19)*1000</f>
        <v>11.902433660311546</v>
      </c>
      <c r="D19" s="758">
        <f>('C 8'!D19/'C 7'!D19)*1000</f>
        <v>51.616205769891231</v>
      </c>
      <c r="E19" s="758">
        <f>('C 8'!E19/'C 7'!E19)*1000</f>
        <v>136.33523111026906</v>
      </c>
      <c r="F19" s="758">
        <f>('C 8'!F19/'C 7'!F19)*1000</f>
        <v>14.48451487603306</v>
      </c>
      <c r="G19" s="758">
        <v>0</v>
      </c>
      <c r="H19" s="758">
        <v>0</v>
      </c>
    </row>
    <row r="20" spans="1:8" ht="13.05" customHeight="1" x14ac:dyDescent="0.15">
      <c r="A20" s="119" t="s">
        <v>33</v>
      </c>
      <c r="B20" s="753">
        <f>('C 8'!B20/'C 7'!B20)*1000</f>
        <v>2.0760785835814581</v>
      </c>
      <c r="C20" s="758">
        <f>('C 8'!C20/'C 7'!C20)*1000</f>
        <v>11.234129525383462</v>
      </c>
      <c r="D20" s="758">
        <f>('C 8'!D20/'C 7'!D20)*1000</f>
        <v>35.442512844667235</v>
      </c>
      <c r="E20" s="758">
        <f>('C 8'!E20/'C 7'!E20)*1000</f>
        <v>167.8627562660831</v>
      </c>
      <c r="F20" s="758">
        <f>('C 8'!F20/'C 7'!F20)*1000</f>
        <v>10.28176776578823</v>
      </c>
      <c r="G20" s="758">
        <f>('C 8'!G20/'C 7'!G20)*1000</f>
        <v>26.333363705391044</v>
      </c>
      <c r="H20" s="758">
        <v>0</v>
      </c>
    </row>
    <row r="21" spans="1:8" ht="13.05" customHeight="1" x14ac:dyDescent="0.15">
      <c r="A21" s="119" t="s">
        <v>34</v>
      </c>
      <c r="B21" s="753">
        <f>('C 8'!B21/'C 7'!B21)*1000</f>
        <v>2.1400883947050788</v>
      </c>
      <c r="C21" s="758">
        <f>('C 8'!C21/'C 7'!C21)*1000</f>
        <v>12.484944093869819</v>
      </c>
      <c r="D21" s="758">
        <f>('C 8'!D21/'C 7'!D21)*1000</f>
        <v>36.586599125644128</v>
      </c>
      <c r="E21" s="758">
        <f>('C 8'!E21/'C 7'!E21)*1000</f>
        <v>160.50904452449569</v>
      </c>
      <c r="F21" s="758">
        <f>('C 8'!F21/'C 7'!F21)*1000</f>
        <v>11.516305759162304</v>
      </c>
      <c r="G21" s="758">
        <f>('C 8'!G21/'C 7'!G21)*1000</f>
        <v>21.89622445054945</v>
      </c>
      <c r="H21" s="758">
        <f>('C 8'!H21/'C 7'!H21)*1000</f>
        <v>27.987283843360999</v>
      </c>
    </row>
    <row r="22" spans="1:8" ht="13.05" customHeight="1" x14ac:dyDescent="0.15">
      <c r="A22" s="119" t="s">
        <v>35</v>
      </c>
      <c r="B22" s="753">
        <f>('C 8'!B22/'C 7'!B22)*1000</f>
        <v>2.2330117908260902</v>
      </c>
      <c r="C22" s="758">
        <f>('C 8'!C22/'C 7'!C22)*1000</f>
        <v>10.741145455297607</v>
      </c>
      <c r="D22" s="758">
        <f>('C 8'!D22/'C 7'!D22)*1000</f>
        <v>44.550749589072154</v>
      </c>
      <c r="E22" s="758">
        <f>('C 8'!E22/'C 7'!E22)*1000</f>
        <v>131.24321949071108</v>
      </c>
      <c r="F22" s="758">
        <f>('C 8'!F22/'C 7'!F22)*1000</f>
        <v>11.325165382718696</v>
      </c>
      <c r="G22" s="758">
        <f>('C 8'!G22/'C 7'!G22)*1000</f>
        <v>22.386265941318111</v>
      </c>
      <c r="H22" s="758">
        <f>('C 8'!H22/'C 7'!H22)*1000</f>
        <v>27.55214571546847</v>
      </c>
    </row>
    <row r="23" spans="1:8" ht="13.05" customHeight="1" x14ac:dyDescent="0.15">
      <c r="A23" s="119" t="s">
        <v>36</v>
      </c>
      <c r="B23" s="753">
        <f>('C 8'!B23/'C 7'!B23)*1000</f>
        <v>2.0348699707074549</v>
      </c>
      <c r="C23" s="758">
        <f>('C 8'!C23/'C 7'!C23)*1000</f>
        <v>13.496112833146896</v>
      </c>
      <c r="D23" s="758">
        <f>('C 8'!D23/'C 7'!D23)*1000</f>
        <v>38.877428752779238</v>
      </c>
      <c r="E23" s="758">
        <f>('C 8'!E23/'C 7'!E23)*1000</f>
        <v>116.27745046547149</v>
      </c>
      <c r="F23" s="758">
        <f>('C 8'!F23/'C 7'!F23)*1000</f>
        <v>13.194385864090155</v>
      </c>
      <c r="G23" s="758">
        <f>('C 8'!G23/'C 7'!G23)*1000</f>
        <v>25.999275950214738</v>
      </c>
      <c r="H23" s="758">
        <f>('C 8'!H23/'C 7'!H23)*1000</f>
        <v>33.978728526467059</v>
      </c>
    </row>
    <row r="24" spans="1:8" ht="13.05" customHeight="1" x14ac:dyDescent="0.15">
      <c r="A24" s="119" t="s">
        <v>37</v>
      </c>
      <c r="B24" s="753">
        <f>('C 8'!B24/'C 7'!B24)*1000</f>
        <v>2.2113092581390519</v>
      </c>
      <c r="C24" s="758">
        <f>('C 8'!C24/'C 7'!C24)*1000</f>
        <v>14.580504802765034</v>
      </c>
      <c r="D24" s="758">
        <f>('C 8'!D24/'C 7'!D24)*1000</f>
        <v>56.044834624369855</v>
      </c>
      <c r="E24" s="758">
        <f>('C 8'!E24/'C 7'!E24)*1000</f>
        <v>163.36052585451358</v>
      </c>
      <c r="F24" s="758">
        <f>('C 8'!F24/'C 7'!F24)*1000</f>
        <v>12.212188365650968</v>
      </c>
      <c r="G24" s="758">
        <f>('C 8'!G24/'C 7'!G24)*1000</f>
        <v>24.548748610909797</v>
      </c>
      <c r="H24" s="758">
        <f>('C 8'!H24/'C 7'!H24)*1000</f>
        <v>34.490646243088918</v>
      </c>
    </row>
    <row r="25" spans="1:8" ht="13.05" customHeight="1" x14ac:dyDescent="0.15">
      <c r="A25" s="119" t="s">
        <v>38</v>
      </c>
      <c r="B25" s="753">
        <f>('C 8'!B25/'C 7'!B25)*1000</f>
        <v>2.0635918582628783</v>
      </c>
      <c r="C25" s="758">
        <f>('C 8'!C25/'C 7'!C25)*1000</f>
        <v>19.249973928157594</v>
      </c>
      <c r="D25" s="758">
        <f>('C 8'!D25/'C 7'!D25)*1000</f>
        <v>47.342331990820966</v>
      </c>
      <c r="E25" s="758">
        <f>('C 8'!E25/'C 7'!E25)*1000</f>
        <v>206.53076199677938</v>
      </c>
      <c r="F25" s="758">
        <f>('C 8'!F25/'C 7'!F25)*1000</f>
        <v>16.635243741765478</v>
      </c>
      <c r="G25" s="758">
        <f>('C 8'!G25/'C 7'!G25)*1000</f>
        <v>31.235425809822367</v>
      </c>
      <c r="H25" s="758">
        <f>('C 8'!H25/'C 7'!H25)*1000</f>
        <v>42.8217101226994</v>
      </c>
    </row>
    <row r="26" spans="1:8" ht="13.05" customHeight="1" x14ac:dyDescent="0.15">
      <c r="A26" s="119" t="s">
        <v>39</v>
      </c>
      <c r="B26" s="753">
        <f>('C 8'!B26/'C 7'!B26)*1000</f>
        <v>2.291459257743671</v>
      </c>
      <c r="C26" s="758">
        <f>('C 8'!C26/'C 7'!C26)*1000</f>
        <v>23.260524091293323</v>
      </c>
      <c r="D26" s="758">
        <f>('C 8'!D26/'C 7'!D26)*1000</f>
        <v>40.143288214501247</v>
      </c>
      <c r="E26" s="758">
        <f>('C 8'!E26/'C 7'!E26)*1000</f>
        <v>190.71608124018837</v>
      </c>
      <c r="F26" s="758">
        <f>('C 8'!F26/'C 7'!F26)*1000</f>
        <v>14.886725985109861</v>
      </c>
      <c r="G26" s="758">
        <f>('C 8'!G26/'C 7'!G26)*1000</f>
        <v>28.463639117789629</v>
      </c>
      <c r="H26" s="758">
        <f>('C 8'!H26/'C 7'!H26)*1000</f>
        <v>29.445231958762886</v>
      </c>
    </row>
    <row r="27" spans="1:8" ht="13.05" customHeight="1" x14ac:dyDescent="0.15">
      <c r="A27" s="119" t="s">
        <v>40</v>
      </c>
      <c r="B27" s="753">
        <f>('C 8'!B27/'C 7'!B27)*1000</f>
        <v>2.0626967813961041</v>
      </c>
      <c r="C27" s="758">
        <f>('C 8'!C27/'C 7'!C27)*1000</f>
        <v>11.744101301339336</v>
      </c>
      <c r="D27" s="758">
        <f>('C 8'!D27/'C 7'!D27)*1000</f>
        <v>44.899494100921338</v>
      </c>
      <c r="E27" s="758">
        <f>('C 8'!E27/'C 7'!E27)*1000</f>
        <v>123.34209351635448</v>
      </c>
      <c r="F27" s="758">
        <f>('C 8'!F27/'C 7'!F27)*1000</f>
        <v>11.72031649805141</v>
      </c>
      <c r="G27" s="758">
        <f>('C 8'!G27/'C 7'!G27)*1000</f>
        <v>26.91149146300636</v>
      </c>
      <c r="H27" s="758">
        <f>('C 8'!H27/'C 7'!H27)*1000</f>
        <v>29.614370801033594</v>
      </c>
    </row>
    <row r="28" spans="1:8" ht="13.05" customHeight="1" x14ac:dyDescent="0.15">
      <c r="A28" s="119" t="s">
        <v>41</v>
      </c>
      <c r="B28" s="753">
        <f>('C 8'!B28/'C 7'!B28)*1000</f>
        <v>2.0013809105481624</v>
      </c>
      <c r="C28" s="758">
        <f>('C 8'!C28/'C 7'!C28)*1000</f>
        <v>11.277562770582032</v>
      </c>
      <c r="D28" s="758">
        <f>('C 8'!D28/'C 7'!D28)*1000</f>
        <v>38.895890140378206</v>
      </c>
      <c r="E28" s="758">
        <f>('C 8'!E28/'C 7'!E28)*1000</f>
        <v>110.55161147117164</v>
      </c>
      <c r="F28" s="758">
        <f>('C 8'!F28/'C 7'!F28)*1000</f>
        <v>10.543656495375105</v>
      </c>
      <c r="G28" s="758">
        <f>('C 8'!G28/'C 7'!G28)*1000</f>
        <v>24.255780645689306</v>
      </c>
      <c r="H28" s="758">
        <f>('C 8'!H28/'C 7'!H28)*1000</f>
        <v>30.047484429337057</v>
      </c>
    </row>
    <row r="29" spans="1:8" ht="13.05" customHeight="1" x14ac:dyDescent="0.15">
      <c r="A29" s="119" t="s">
        <v>42</v>
      </c>
      <c r="B29" s="753">
        <f>('C 8'!B29/'C 7'!B29)*1000</f>
        <v>2.0103033666120744</v>
      </c>
      <c r="C29" s="758">
        <f>('C 8'!C29/'C 7'!C29)*1000</f>
        <v>11.828432760284146</v>
      </c>
      <c r="D29" s="758">
        <f>('C 8'!D29/'C 7'!D29)*1000</f>
        <v>36.560149814136977</v>
      </c>
      <c r="E29" s="758">
        <f>('C 8'!E29/'C 7'!E29)*1000</f>
        <v>113.65240113367837</v>
      </c>
      <c r="F29" s="758">
        <f>('C 8'!F29/'C 7'!F29)*1000</f>
        <v>10.739684027623079</v>
      </c>
      <c r="G29" s="758">
        <f>('C 8'!G29/'C 7'!G29)*1000</f>
        <v>24.763178781320079</v>
      </c>
      <c r="H29" s="758">
        <f>('C 8'!H29/'C 7'!H29)*1000</f>
        <v>30.855737900426348</v>
      </c>
    </row>
    <row r="30" spans="1:8" ht="13.05" customHeight="1" x14ac:dyDescent="0.15">
      <c r="A30" s="119" t="s">
        <v>43</v>
      </c>
      <c r="B30" s="753">
        <f>('C 8'!B30/'C 7'!B30)*1000</f>
        <v>1.9877571580997184</v>
      </c>
      <c r="C30" s="758">
        <f>('C 8'!C30/'C 7'!C30)*1000</f>
        <v>10.692458652987096</v>
      </c>
      <c r="D30" s="758">
        <f>('C 8'!D30/'C 7'!D30)*1000</f>
        <v>40.230822647440341</v>
      </c>
      <c r="E30" s="758">
        <f>('C 8'!E30/'C 7'!E30)*1000</f>
        <v>107.39705826248493</v>
      </c>
      <c r="F30" s="758">
        <f>('C 8'!F30/'C 7'!F30)*1000</f>
        <v>10.455073458175592</v>
      </c>
      <c r="G30" s="758">
        <f>('C 8'!G30/'C 7'!G30)*1000</f>
        <v>23.188495933033899</v>
      </c>
      <c r="H30" s="758">
        <f>('C 8'!H30/'C 7'!H30)*1000</f>
        <v>29.24713622943905</v>
      </c>
    </row>
    <row r="31" spans="1:8" ht="13.05" customHeight="1" x14ac:dyDescent="0.15">
      <c r="A31" s="119" t="s">
        <v>44</v>
      </c>
      <c r="B31" s="753">
        <f>('C 8'!B31/'C 7'!B31)*1000</f>
        <v>2.1531971971869712</v>
      </c>
      <c r="C31" s="758">
        <f>('C 8'!C31/'C 7'!C31)*1000</f>
        <v>12.682440569985943</v>
      </c>
      <c r="D31" s="758">
        <f>('C 8'!D31/'C 7'!D31)*1000</f>
        <v>43.164651302414214</v>
      </c>
      <c r="E31" s="758">
        <f>('C 8'!E31/'C 7'!E31)*1000</f>
        <v>152.77603735444012</v>
      </c>
      <c r="F31" s="758">
        <f>('C 8'!F31/'C 7'!F31)*1000</f>
        <v>12.822769077802636</v>
      </c>
      <c r="G31" s="758">
        <f>('C 8'!G31/'C 7'!G31)*1000</f>
        <v>26.644635797091741</v>
      </c>
      <c r="H31" s="758">
        <f>('C 8'!H31/'C 7'!H31)*1000</f>
        <v>29.644704274738302</v>
      </c>
    </row>
    <row r="32" spans="1:8" ht="13.05" customHeight="1" x14ac:dyDescent="0.15">
      <c r="A32" s="119" t="s">
        <v>45</v>
      </c>
      <c r="B32" s="753">
        <f>('C 8'!B32/'C 7'!B32)*1000</f>
        <v>2.0004329604629878</v>
      </c>
      <c r="C32" s="758">
        <f>('C 8'!C32/'C 7'!C32)*1000</f>
        <v>13.915550912224788</v>
      </c>
      <c r="D32" s="758">
        <f>('C 8'!D32/'C 7'!D32)*1000</f>
        <v>33.665354025218235</v>
      </c>
      <c r="E32" s="758">
        <f>('C 8'!E32/'C 7'!E32)*1000</f>
        <v>143.78143701991709</v>
      </c>
      <c r="F32" s="758">
        <v>0</v>
      </c>
      <c r="G32" s="758">
        <f>('C 8'!G32/'C 7'!G32)*1000</f>
        <v>27.712455184282227</v>
      </c>
      <c r="H32" s="758">
        <f>('C 8'!H32/'C 7'!H32)*1000</f>
        <v>38.737676762611578</v>
      </c>
    </row>
    <row r="33" spans="1:8" ht="13.05" customHeight="1" x14ac:dyDescent="0.15">
      <c r="A33" s="119" t="s">
        <v>46</v>
      </c>
      <c r="B33" s="753">
        <f>('C 8'!B33/'C 7'!B33)*1000</f>
        <v>2.1989427010350306</v>
      </c>
      <c r="C33" s="758">
        <f>('C 8'!C33/'C 7'!C33)*1000</f>
        <v>11.09497725171842</v>
      </c>
      <c r="D33" s="758">
        <f>('C 8'!D33/'C 7'!D33)*1000</f>
        <v>41.986595804737163</v>
      </c>
      <c r="E33" s="758">
        <f>('C 8'!E33/'C 7'!E33)*1000</f>
        <v>133.62623569850234</v>
      </c>
      <c r="F33" s="758">
        <v>0</v>
      </c>
      <c r="G33" s="758">
        <v>0</v>
      </c>
      <c r="H33" s="758">
        <v>0</v>
      </c>
    </row>
    <row r="34" spans="1:8" ht="13.05" customHeight="1" x14ac:dyDescent="0.15">
      <c r="A34" s="119" t="s">
        <v>47</v>
      </c>
      <c r="B34" s="753">
        <f>('C 8'!B34/'C 7'!B34)*1000</f>
        <v>2.2115663114146971</v>
      </c>
      <c r="C34" s="758">
        <f>('C 8'!C34/'C 7'!C34)*1000</f>
        <v>12.930232558139537</v>
      </c>
      <c r="D34" s="758">
        <f>('C 8'!D34/'C 7'!D34)*1000</f>
        <v>45.816782239955543</v>
      </c>
      <c r="E34" s="758">
        <f>('C 8'!E34/'C 7'!E34)*1000</f>
        <v>133.95767785998859</v>
      </c>
      <c r="F34" s="758">
        <v>0</v>
      </c>
      <c r="G34" s="758">
        <v>0</v>
      </c>
      <c r="H34" s="758">
        <v>0</v>
      </c>
    </row>
    <row r="35" spans="1:8" ht="13.05" customHeight="1" x14ac:dyDescent="0.15">
      <c r="A35" s="119" t="s">
        <v>48</v>
      </c>
      <c r="B35" s="753">
        <f>('C 8'!B35/'C 7'!B35)*1000</f>
        <v>2.153739745828211</v>
      </c>
      <c r="C35" s="758">
        <f>('C 8'!C35/'C 7'!C35)*1000</f>
        <v>10.556676105259186</v>
      </c>
      <c r="D35" s="758">
        <f>('C 8'!D35/'C 7'!D35)*1000</f>
        <v>45.15855981256891</v>
      </c>
      <c r="E35" s="758">
        <f>('C 8'!E35/'C 7'!E35)*1000</f>
        <v>126.37458497975726</v>
      </c>
      <c r="F35" s="758">
        <v>0</v>
      </c>
      <c r="G35" s="758">
        <v>0</v>
      </c>
      <c r="H35" s="758">
        <v>0</v>
      </c>
    </row>
    <row r="36" spans="1:8" ht="13.05" customHeight="1" thickBot="1" x14ac:dyDescent="0.2">
      <c r="A36" s="337" t="s">
        <v>49</v>
      </c>
      <c r="B36" s="754">
        <f>('C 8'!B36/'C 7'!B36)*1000</f>
        <v>2.2177677035516159</v>
      </c>
      <c r="C36" s="759">
        <f>('C 8'!C36/'C 7'!C36)*1000</f>
        <v>16.027214880078319</v>
      </c>
      <c r="D36" s="759">
        <f>('C 8'!D36/'C 7'!D36)*1000</f>
        <v>63.357574917076526</v>
      </c>
      <c r="E36" s="759">
        <f>('C 8'!E36/'C 7'!E36)*1000</f>
        <v>162.1093944562397</v>
      </c>
      <c r="F36" s="759">
        <v>0</v>
      </c>
      <c r="G36" s="759">
        <v>0</v>
      </c>
      <c r="H36" s="759">
        <v>0</v>
      </c>
    </row>
    <row r="37" spans="1:8" ht="9" customHeight="1" x14ac:dyDescent="0.15">
      <c r="A37" s="28" t="s">
        <v>544</v>
      </c>
      <c r="B37" s="755"/>
      <c r="C37" s="335"/>
      <c r="D37" s="335"/>
      <c r="E37" s="335"/>
      <c r="F37" s="335"/>
      <c r="G37" s="335"/>
      <c r="H37" s="275"/>
    </row>
    <row r="38" spans="1:8" ht="9" customHeight="1" x14ac:dyDescent="0.15">
      <c r="A38" s="28" t="s">
        <v>428</v>
      </c>
      <c r="B38" s="319"/>
      <c r="C38" s="319"/>
      <c r="D38" s="319"/>
      <c r="E38" s="319"/>
      <c r="F38" s="319"/>
      <c r="G38" s="319"/>
      <c r="H38" s="123"/>
    </row>
    <row r="39" spans="1:8" ht="9" customHeight="1" x14ac:dyDescent="0.15">
      <c r="A39" s="40" t="s">
        <v>427</v>
      </c>
      <c r="B39" s="317"/>
      <c r="C39" s="317"/>
      <c r="D39" s="317"/>
      <c r="E39" s="317"/>
      <c r="F39" s="317"/>
      <c r="G39" s="317"/>
    </row>
    <row r="40" spans="1:8" ht="13.05" customHeight="1" x14ac:dyDescent="0.15">
      <c r="A40" s="12"/>
    </row>
  </sheetData>
  <printOptions horizontalCentered="1" verticalCentered="1"/>
  <pageMargins left="0" right="0" top="0" bottom="0" header="0" footer="0"/>
  <pageSetup paperSize="9" orientation="portrait" copies="9"/>
  <headerFooter scaleWithDoc="0"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>
    <tabColor theme="9" tint="0.59999389629810485"/>
  </sheetPr>
  <dimension ref="A2:F45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2.25" style="119" customWidth="1"/>
    <col min="2" max="6" width="15" style="119" customWidth="1"/>
    <col min="7" max="7" width="3.75" style="119" customWidth="1"/>
    <col min="8" max="16384" width="7" style="119"/>
  </cols>
  <sheetData>
    <row r="2" spans="1:6" ht="13.05" customHeight="1" x14ac:dyDescent="0.3">
      <c r="A2" s="332" t="s">
        <v>510</v>
      </c>
    </row>
    <row r="3" spans="1:6" ht="13.05" customHeight="1" x14ac:dyDescent="0.15">
      <c r="A3" s="333" t="s">
        <v>269</v>
      </c>
    </row>
    <row r="4" spans="1:6" ht="4.95" customHeight="1" thickBot="1" x14ac:dyDescent="0.2">
      <c r="A4" s="168"/>
      <c r="B4" s="168"/>
      <c r="C4" s="168"/>
      <c r="D4" s="168"/>
      <c r="E4" s="168"/>
      <c r="F4" s="168"/>
    </row>
    <row r="5" spans="1:6" ht="15" customHeight="1" x14ac:dyDescent="0.15">
      <c r="A5" s="812" t="s">
        <v>18</v>
      </c>
      <c r="B5" s="812" t="s">
        <v>198</v>
      </c>
      <c r="C5" s="812" t="s">
        <v>82</v>
      </c>
      <c r="D5" s="828" t="s">
        <v>77</v>
      </c>
      <c r="E5" s="828" t="s">
        <v>83</v>
      </c>
      <c r="F5" s="828" t="s">
        <v>84</v>
      </c>
    </row>
    <row r="6" spans="1:6" ht="15" customHeight="1" x14ac:dyDescent="0.15">
      <c r="A6" s="829" t="s">
        <v>100</v>
      </c>
      <c r="B6" s="857">
        <f>(B8+B9+B10+B11+B12+B16++B17+B18+B19+B20+B21+B22+B23+B24+B25+B26+B27+B28+B31+B32+B33+B34+B35+B36)</f>
        <v>29325848.572396819</v>
      </c>
      <c r="C6" s="1038">
        <f>(C8+C9+C10+C11+C12+C16++C17+C18+C19+C20+C21+C22+C23+C24+C25+C26+C27+C28+C31+C32+C33+C34+C35+C36)</f>
        <v>906688.63105782855</v>
      </c>
      <c r="D6" s="856">
        <f>(D8+D9+D10+D11+D12+D16++D17+D18+D19+D20+D21+D22+D23+D24+D25+D26+D27+D28+D31+D32+D33+D34+D35+D36)</f>
        <v>2131028.96</v>
      </c>
      <c r="E6" s="856">
        <f>(E8+E9+E10+E11+E12+E16++E17+E18+E19+E20+E21+E22+E23+E24+E25+E26+E27+E28+E31+E32+E33+E34+E35+E36)</f>
        <v>331804.37</v>
      </c>
      <c r="F6" s="857">
        <f>(F8+F9+F10+F11+F12+F16++F17+F18+F19+F20+F21+F22+F23+F24+F25+F26+F27+F28+F31+F32+F33+F34+F35+F36)</f>
        <v>4099800.59</v>
      </c>
    </row>
    <row r="7" spans="1:6" ht="3" customHeight="1" x14ac:dyDescent="0.15">
      <c r="A7" s="274"/>
      <c r="B7" s="343"/>
      <c r="C7" s="1039"/>
      <c r="D7" s="347"/>
      <c r="E7" s="347"/>
      <c r="F7" s="343"/>
    </row>
    <row r="8" spans="1:6" ht="13.05" customHeight="1" x14ac:dyDescent="0.15">
      <c r="A8" s="119" t="s">
        <v>21</v>
      </c>
      <c r="B8" s="344">
        <v>15260.654588500889</v>
      </c>
      <c r="C8" s="1040">
        <v>310.45</v>
      </c>
      <c r="D8" s="348">
        <v>0</v>
      </c>
      <c r="E8" s="1058">
        <v>0</v>
      </c>
      <c r="F8" s="1055">
        <v>0</v>
      </c>
    </row>
    <row r="9" spans="1:6" ht="13.05" customHeight="1" x14ac:dyDescent="0.15">
      <c r="A9" s="119" t="s">
        <v>22</v>
      </c>
      <c r="B9" s="345">
        <v>391273.1570455273</v>
      </c>
      <c r="C9" s="1041">
        <v>24007.677057828627</v>
      </c>
      <c r="D9" s="349">
        <v>56</v>
      </c>
      <c r="E9" s="1059">
        <v>0</v>
      </c>
      <c r="F9" s="1056">
        <v>23964</v>
      </c>
    </row>
    <row r="10" spans="1:6" ht="13.05" customHeight="1" x14ac:dyDescent="0.15">
      <c r="A10" s="119" t="s">
        <v>23</v>
      </c>
      <c r="B10" s="345">
        <v>499455.72101116745</v>
      </c>
      <c r="C10" s="1041">
        <v>17819.716666666667</v>
      </c>
      <c r="D10" s="349">
        <v>0</v>
      </c>
      <c r="E10" s="1059">
        <v>0</v>
      </c>
      <c r="F10" s="1056">
        <v>0</v>
      </c>
    </row>
    <row r="11" spans="1:6" ht="13.05" customHeight="1" x14ac:dyDescent="0.15">
      <c r="A11" s="119" t="s">
        <v>24</v>
      </c>
      <c r="B11" s="345">
        <v>4899576.2892059432</v>
      </c>
      <c r="C11" s="1041">
        <v>49775</v>
      </c>
      <c r="D11" s="349">
        <v>6479</v>
      </c>
      <c r="E11" s="1059">
        <v>0</v>
      </c>
      <c r="F11" s="1056">
        <v>252084</v>
      </c>
    </row>
    <row r="12" spans="1:6" ht="13.05" customHeight="1" x14ac:dyDescent="0.15">
      <c r="A12" s="119" t="s">
        <v>25</v>
      </c>
      <c r="B12" s="345">
        <v>425471.92995457124</v>
      </c>
      <c r="C12" s="1041">
        <v>164025.33666666667</v>
      </c>
      <c r="D12" s="349">
        <v>0</v>
      </c>
      <c r="E12" s="1059">
        <v>0</v>
      </c>
      <c r="F12" s="1056">
        <v>158054</v>
      </c>
    </row>
    <row r="13" spans="1:6" ht="13.05" customHeight="1" x14ac:dyDescent="0.15">
      <c r="A13" s="119" t="s">
        <v>26</v>
      </c>
      <c r="B13" s="345">
        <v>206410.29424489161</v>
      </c>
      <c r="C13" s="1041">
        <v>99168.333333333328</v>
      </c>
      <c r="D13" s="349">
        <v>0</v>
      </c>
      <c r="E13" s="1059">
        <v>0</v>
      </c>
      <c r="F13" s="1056">
        <v>120763.5</v>
      </c>
    </row>
    <row r="14" spans="1:6" ht="13.05" customHeight="1" x14ac:dyDescent="0.15">
      <c r="A14" s="119" t="s">
        <v>27</v>
      </c>
      <c r="B14" s="345">
        <v>143234.26453877208</v>
      </c>
      <c r="C14" s="1041">
        <v>59224.253333333334</v>
      </c>
      <c r="D14" s="349">
        <v>0</v>
      </c>
      <c r="E14" s="1059">
        <v>0</v>
      </c>
      <c r="F14" s="1056">
        <v>37290.5</v>
      </c>
    </row>
    <row r="15" spans="1:6" ht="13.05" customHeight="1" x14ac:dyDescent="0.15">
      <c r="A15" s="119" t="s">
        <v>28</v>
      </c>
      <c r="B15" s="345">
        <v>75827.371170907558</v>
      </c>
      <c r="C15" s="1041">
        <v>5632.75</v>
      </c>
      <c r="D15" s="349">
        <v>0</v>
      </c>
      <c r="E15" s="1059">
        <v>0</v>
      </c>
      <c r="F15" s="1056">
        <v>0</v>
      </c>
    </row>
    <row r="16" spans="1:6" ht="13.05" customHeight="1" x14ac:dyDescent="0.15">
      <c r="A16" s="119" t="s">
        <v>29</v>
      </c>
      <c r="B16" s="345">
        <v>129176.52623322983</v>
      </c>
      <c r="C16" s="1041">
        <v>79621.833333333328</v>
      </c>
      <c r="D16" s="349">
        <v>0</v>
      </c>
      <c r="E16" s="1059">
        <v>0</v>
      </c>
      <c r="F16" s="1056">
        <v>6041</v>
      </c>
    </row>
    <row r="17" spans="1:6" ht="13.05" customHeight="1" x14ac:dyDescent="0.15">
      <c r="A17" s="119" t="s">
        <v>30</v>
      </c>
      <c r="B17" s="345">
        <v>207275.47436786105</v>
      </c>
      <c r="C17" s="1041">
        <v>14894.083333333334</v>
      </c>
      <c r="D17" s="349">
        <v>0</v>
      </c>
      <c r="E17" s="1059">
        <v>0</v>
      </c>
      <c r="F17" s="1056">
        <v>6515</v>
      </c>
    </row>
    <row r="18" spans="1:6" ht="13.05" customHeight="1" x14ac:dyDescent="0.15">
      <c r="A18" s="119" t="s">
        <v>31</v>
      </c>
      <c r="B18" s="345">
        <v>7463067.2991200713</v>
      </c>
      <c r="C18" s="1041">
        <v>71842.291666666657</v>
      </c>
      <c r="D18" s="349">
        <v>17667.419999999998</v>
      </c>
      <c r="E18" s="1059">
        <v>1792</v>
      </c>
      <c r="F18" s="1056">
        <v>84125</v>
      </c>
    </row>
    <row r="19" spans="1:6" ht="13.05" customHeight="1" x14ac:dyDescent="0.15">
      <c r="A19" s="119" t="s">
        <v>32</v>
      </c>
      <c r="B19" s="345">
        <v>10644513.236400209</v>
      </c>
      <c r="C19" s="1041">
        <v>14028.083333333334</v>
      </c>
      <c r="D19" s="349">
        <v>0</v>
      </c>
      <c r="E19" s="1059">
        <v>0</v>
      </c>
      <c r="F19" s="1056">
        <v>0</v>
      </c>
    </row>
    <row r="20" spans="1:6" ht="13.05" customHeight="1" x14ac:dyDescent="0.15">
      <c r="A20" s="119" t="s">
        <v>33</v>
      </c>
      <c r="B20" s="345">
        <v>199020.42197449031</v>
      </c>
      <c r="C20" s="1041">
        <v>37713.416666666664</v>
      </c>
      <c r="D20" s="349">
        <v>1661</v>
      </c>
      <c r="E20" s="1059">
        <v>0</v>
      </c>
      <c r="F20" s="1056">
        <v>109744</v>
      </c>
    </row>
    <row r="21" spans="1:6" ht="13.05" customHeight="1" x14ac:dyDescent="0.15">
      <c r="A21" s="119" t="s">
        <v>34</v>
      </c>
      <c r="B21" s="345">
        <v>37310.777750563771</v>
      </c>
      <c r="C21" s="1041">
        <v>29894</v>
      </c>
      <c r="D21" s="349">
        <v>88313</v>
      </c>
      <c r="E21" s="1059">
        <v>8195.6</v>
      </c>
      <c r="F21" s="1056">
        <v>370762</v>
      </c>
    </row>
    <row r="22" spans="1:6" ht="13.05" customHeight="1" x14ac:dyDescent="0.15">
      <c r="A22" s="119" t="s">
        <v>35</v>
      </c>
      <c r="B22" s="345">
        <v>166681.13112423854</v>
      </c>
      <c r="C22" s="1041">
        <v>41323.916666666664</v>
      </c>
      <c r="D22" s="349">
        <v>55859</v>
      </c>
      <c r="E22" s="1059">
        <v>32413</v>
      </c>
      <c r="F22" s="1056">
        <v>643434</v>
      </c>
    </row>
    <row r="23" spans="1:6" ht="13.05" customHeight="1" x14ac:dyDescent="0.15">
      <c r="A23" s="119" t="s">
        <v>36</v>
      </c>
      <c r="B23" s="345">
        <v>142651.29283440878</v>
      </c>
      <c r="C23" s="1041">
        <v>12124.986666666664</v>
      </c>
      <c r="D23" s="349">
        <v>55467.83</v>
      </c>
      <c r="E23" s="1059">
        <v>6758.54</v>
      </c>
      <c r="F23" s="1056">
        <v>151961</v>
      </c>
    </row>
    <row r="24" spans="1:6" ht="13.05" customHeight="1" x14ac:dyDescent="0.15">
      <c r="A24" s="119" t="s">
        <v>37</v>
      </c>
      <c r="B24" s="345">
        <v>1068907.6291021174</v>
      </c>
      <c r="C24" s="1041">
        <v>75698.583333333328</v>
      </c>
      <c r="D24" s="349">
        <v>76951</v>
      </c>
      <c r="E24" s="1059">
        <v>19032</v>
      </c>
      <c r="F24" s="1056">
        <v>37961</v>
      </c>
    </row>
    <row r="25" spans="1:6" ht="13.05" customHeight="1" x14ac:dyDescent="0.15">
      <c r="A25" s="119" t="s">
        <v>38</v>
      </c>
      <c r="B25" s="345">
        <v>32126.915333006906</v>
      </c>
      <c r="C25" s="1041">
        <v>5636.5</v>
      </c>
      <c r="D25" s="349">
        <v>33392.9</v>
      </c>
      <c r="E25" s="1059">
        <v>2679.5</v>
      </c>
      <c r="F25" s="1056">
        <v>2785.1</v>
      </c>
    </row>
    <row r="26" spans="1:6" ht="13.05" customHeight="1" x14ac:dyDescent="0.15">
      <c r="A26" s="119" t="s">
        <v>39</v>
      </c>
      <c r="B26" s="345">
        <v>332799.43885711377</v>
      </c>
      <c r="C26" s="1041">
        <v>5574.166666666667</v>
      </c>
      <c r="D26" s="349">
        <v>53818.600000000006</v>
      </c>
      <c r="E26" s="1059">
        <v>0</v>
      </c>
      <c r="F26" s="1056">
        <v>0</v>
      </c>
    </row>
    <row r="27" spans="1:6" ht="13.05" customHeight="1" x14ac:dyDescent="0.15">
      <c r="A27" s="119" t="s">
        <v>40</v>
      </c>
      <c r="B27" s="345">
        <v>160716.26916148851</v>
      </c>
      <c r="C27" s="1041">
        <v>28386.333333333332</v>
      </c>
      <c r="D27" s="349">
        <v>84495</v>
      </c>
      <c r="E27" s="1059">
        <v>6623</v>
      </c>
      <c r="F27" s="1056">
        <v>147012</v>
      </c>
    </row>
    <row r="28" spans="1:6" ht="13.05" customHeight="1" x14ac:dyDescent="0.15">
      <c r="A28" s="119" t="s">
        <v>41</v>
      </c>
      <c r="B28" s="345">
        <v>114091.31034391487</v>
      </c>
      <c r="C28" s="1041">
        <v>31233.119000000002</v>
      </c>
      <c r="D28" s="349">
        <v>39873.21</v>
      </c>
      <c r="E28" s="1059">
        <v>17930.730000000003</v>
      </c>
      <c r="F28" s="1056">
        <v>77439.489999999991</v>
      </c>
    </row>
    <row r="29" spans="1:6" ht="13.05" customHeight="1" x14ac:dyDescent="0.15">
      <c r="A29" s="119" t="s">
        <v>42</v>
      </c>
      <c r="B29" s="345">
        <v>57477.445755617002</v>
      </c>
      <c r="C29" s="1041">
        <v>19696.6515</v>
      </c>
      <c r="D29" s="349">
        <v>31166.639999999999</v>
      </c>
      <c r="E29" s="1059">
        <v>11123.260000000002</v>
      </c>
      <c r="F29" s="1056">
        <v>63228.619999999995</v>
      </c>
    </row>
    <row r="30" spans="1:6" ht="13.05" customHeight="1" x14ac:dyDescent="0.15">
      <c r="A30" s="119" t="s">
        <v>43</v>
      </c>
      <c r="B30" s="345">
        <v>56613.864588297874</v>
      </c>
      <c r="C30" s="1041">
        <v>11536.467500000001</v>
      </c>
      <c r="D30" s="349">
        <v>8706.57</v>
      </c>
      <c r="E30" s="1059">
        <v>6807.47</v>
      </c>
      <c r="F30" s="1056">
        <v>14210.869999999999</v>
      </c>
    </row>
    <row r="31" spans="1:6" ht="13.05" customHeight="1" x14ac:dyDescent="0.15">
      <c r="A31" s="119" t="s">
        <v>44</v>
      </c>
      <c r="B31" s="345">
        <v>237564.57620773965</v>
      </c>
      <c r="C31" s="1041">
        <v>82653.166666666672</v>
      </c>
      <c r="D31" s="349">
        <v>315865</v>
      </c>
      <c r="E31" s="1059">
        <v>17410</v>
      </c>
      <c r="F31" s="1056">
        <v>444659</v>
      </c>
    </row>
    <row r="32" spans="1:6" ht="13.05" customHeight="1" x14ac:dyDescent="0.15">
      <c r="A32" s="119" t="s">
        <v>45</v>
      </c>
      <c r="B32" s="345">
        <v>379692.31965447025</v>
      </c>
      <c r="C32" s="1041">
        <v>95302.5</v>
      </c>
      <c r="D32" s="349">
        <v>1301130</v>
      </c>
      <c r="E32" s="1059">
        <v>218970</v>
      </c>
      <c r="F32" s="1056">
        <v>1583260</v>
      </c>
    </row>
    <row r="33" spans="1:6" ht="13.05" customHeight="1" x14ac:dyDescent="0.15">
      <c r="A33" s="119" t="s">
        <v>46</v>
      </c>
      <c r="B33" s="345">
        <v>897041.52856953989</v>
      </c>
      <c r="C33" s="1041">
        <v>19157.666666666668</v>
      </c>
      <c r="D33" s="349">
        <v>0</v>
      </c>
      <c r="E33" s="1059">
        <v>0</v>
      </c>
      <c r="F33" s="1056">
        <v>0</v>
      </c>
    </row>
    <row r="34" spans="1:6" ht="13.05" customHeight="1" x14ac:dyDescent="0.15">
      <c r="A34" s="119" t="s">
        <v>47</v>
      </c>
      <c r="B34" s="345">
        <v>404396.70484356402</v>
      </c>
      <c r="C34" s="1041">
        <v>1180.75</v>
      </c>
      <c r="D34" s="349">
        <v>0</v>
      </c>
      <c r="E34" s="1059">
        <v>0</v>
      </c>
      <c r="F34" s="1056">
        <v>0</v>
      </c>
    </row>
    <row r="35" spans="1:6" ht="13.05" customHeight="1" x14ac:dyDescent="0.15">
      <c r="A35" s="119" t="s">
        <v>48</v>
      </c>
      <c r="B35" s="345">
        <v>265397.49558177829</v>
      </c>
      <c r="C35" s="1041">
        <v>3479.3866666666668</v>
      </c>
      <c r="D35" s="349">
        <v>0</v>
      </c>
      <c r="E35" s="1059">
        <v>0</v>
      </c>
      <c r="F35" s="1056">
        <v>0</v>
      </c>
    </row>
    <row r="36" spans="1:6" ht="13.05" customHeight="1" thickBot="1" x14ac:dyDescent="0.2">
      <c r="A36" s="337" t="s">
        <v>49</v>
      </c>
      <c r="B36" s="346">
        <v>212380.47313130274</v>
      </c>
      <c r="C36" s="1042">
        <v>1005.6666666666666</v>
      </c>
      <c r="D36" s="350">
        <v>0</v>
      </c>
      <c r="E36" s="1060">
        <v>0</v>
      </c>
      <c r="F36" s="1057">
        <v>0</v>
      </c>
    </row>
    <row r="37" spans="1:6" ht="9" customHeight="1" x14ac:dyDescent="0.15">
      <c r="A37" s="28" t="s">
        <v>544</v>
      </c>
      <c r="B37" s="315"/>
      <c r="C37" s="315"/>
      <c r="D37" s="315"/>
      <c r="E37" s="315"/>
      <c r="F37" s="315"/>
    </row>
    <row r="38" spans="1:6" ht="9" customHeight="1" x14ac:dyDescent="0.15">
      <c r="A38" s="28" t="s">
        <v>428</v>
      </c>
      <c r="B38" s="315"/>
      <c r="C38" s="315"/>
      <c r="D38" s="315"/>
      <c r="E38" s="315"/>
      <c r="F38" s="315"/>
    </row>
    <row r="39" spans="1:6" ht="9" customHeight="1" x14ac:dyDescent="0.15">
      <c r="A39" s="40" t="s">
        <v>427</v>
      </c>
      <c r="B39" s="315"/>
      <c r="C39" s="315"/>
      <c r="D39" s="315"/>
      <c r="E39" s="315"/>
      <c r="F39" s="315"/>
    </row>
    <row r="40" spans="1:6" ht="13.05" customHeight="1" x14ac:dyDescent="0.15">
      <c r="A40" s="12"/>
      <c r="B40" s="151"/>
      <c r="C40" s="151"/>
      <c r="D40" s="151"/>
      <c r="E40" s="151"/>
      <c r="F40" s="151"/>
    </row>
    <row r="41" spans="1:6" ht="13.05" customHeight="1" x14ac:dyDescent="0.15">
      <c r="B41" s="151"/>
      <c r="C41" s="151"/>
      <c r="D41" s="151"/>
      <c r="E41" s="151"/>
      <c r="F41" s="151"/>
    </row>
    <row r="42" spans="1:6" ht="13.05" customHeight="1" x14ac:dyDescent="0.15">
      <c r="A42" s="168"/>
      <c r="B42" s="168"/>
      <c r="C42" s="151"/>
      <c r="D42" s="277"/>
      <c r="E42" s="277"/>
      <c r="F42" s="277"/>
    </row>
    <row r="43" spans="1:6" ht="13.05" customHeight="1" x14ac:dyDescent="0.15">
      <c r="A43" s="31"/>
      <c r="B43" s="161"/>
      <c r="C43" s="275"/>
      <c r="D43" s="275"/>
      <c r="E43" s="275"/>
      <c r="F43" s="275"/>
    </row>
    <row r="44" spans="1:6" ht="13.05" customHeight="1" x14ac:dyDescent="0.15">
      <c r="A44" s="58"/>
      <c r="B44" s="161"/>
      <c r="C44" s="275"/>
      <c r="D44" s="275"/>
      <c r="E44" s="275"/>
      <c r="F44" s="275"/>
    </row>
    <row r="45" spans="1:6" ht="13.05" customHeight="1" x14ac:dyDescent="0.15">
      <c r="A45" s="31"/>
      <c r="C45" s="123"/>
      <c r="D45" s="123"/>
      <c r="E45" s="123"/>
      <c r="F45" s="123"/>
    </row>
  </sheetData>
  <printOptions horizontalCentered="1" verticalCentered="1"/>
  <pageMargins left="0" right="0" top="0" bottom="0" header="0" footer="0"/>
  <pageSetup paperSize="9" orientation="portrait" horizontalDpi="120" verticalDpi="144"/>
  <headerFooter scaleWithDoc="0"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>
    <tabColor theme="9" tint="0.59999389629810485"/>
  </sheetPr>
  <dimension ref="A2:F45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2.375" style="119" customWidth="1"/>
    <col min="2" max="6" width="13" style="119" customWidth="1"/>
    <col min="7" max="16384" width="7" style="119"/>
  </cols>
  <sheetData>
    <row r="2" spans="1:6" ht="13.05" customHeight="1" x14ac:dyDescent="0.3">
      <c r="A2" s="332" t="s">
        <v>509</v>
      </c>
    </row>
    <row r="3" spans="1:6" ht="13.05" customHeight="1" x14ac:dyDescent="0.15">
      <c r="A3" s="333" t="s">
        <v>273</v>
      </c>
      <c r="B3" s="159"/>
    </row>
    <row r="4" spans="1:6" ht="4.95" customHeight="1" thickBot="1" x14ac:dyDescent="0.2">
      <c r="A4" s="159"/>
      <c r="B4" s="159"/>
      <c r="C4" s="159"/>
      <c r="D4" s="159"/>
      <c r="E4" s="159"/>
      <c r="F4" s="159"/>
    </row>
    <row r="5" spans="1:6" ht="15" customHeight="1" x14ac:dyDescent="0.15">
      <c r="A5" s="812" t="s">
        <v>18</v>
      </c>
      <c r="B5" s="812" t="s">
        <v>420</v>
      </c>
      <c r="C5" s="828" t="s">
        <v>85</v>
      </c>
      <c r="D5" s="828" t="s">
        <v>11</v>
      </c>
      <c r="E5" s="828" t="s">
        <v>12</v>
      </c>
      <c r="F5" s="812" t="s">
        <v>80</v>
      </c>
    </row>
    <row r="6" spans="1:6" ht="15" customHeight="1" x14ac:dyDescent="0.15">
      <c r="A6" s="829" t="s">
        <v>100</v>
      </c>
      <c r="B6" s="857">
        <f>(B8+B9+B10+B11+B12+B16++B17+B18+B19+B20+B21+B22+B23+B24+B25+B26+B27+B28+B31+B32+B33+B34+B35+B36)</f>
        <v>497525.38752156554</v>
      </c>
      <c r="C6" s="857">
        <f>(C8+C9+C10+C11+C12+C16++C17+C18+C19+C20+C21+C22+C23+C24+C25+C26+C27+C28+C31+C32+C33+C34+C35+C36)</f>
        <v>2135881.3208302036</v>
      </c>
      <c r="D6" s="856">
        <f>(D8+D9+D10+D11+D12+D16++D17+D18+D19+D20+D21+D22+D23+D24+D25+D26+D27+D28+D31+D32+D33+D34+D35+D36)</f>
        <v>4351.674739344</v>
      </c>
      <c r="E6" s="1038">
        <f>(E8+E9+E10+E11+E12+E16++E17+E18+E19+E20+E21+E22+E23+E24+E25+E26+E27+E28+E31+E32+E33+E34+E35+E36)</f>
        <v>664.5561372023999</v>
      </c>
      <c r="F6" s="856">
        <f>(F8+F9+F10+F11+F12+F16++F17+F18+F19+F20+F21+F22+F23+F24+F25+F26+F27+F28+F31+F32+F33+F34+F35+F36)</f>
        <v>7466.4020324688881</v>
      </c>
    </row>
    <row r="7" spans="1:6" ht="3" customHeight="1" x14ac:dyDescent="0.15">
      <c r="A7" s="274"/>
      <c r="B7" s="343"/>
      <c r="C7" s="343"/>
      <c r="D7" s="347"/>
      <c r="E7" s="1039"/>
      <c r="F7" s="347"/>
    </row>
    <row r="8" spans="1:6" ht="13.05" customHeight="1" x14ac:dyDescent="0.15">
      <c r="A8" s="119" t="s">
        <v>21</v>
      </c>
      <c r="B8" s="344">
        <v>100.76649840812192</v>
      </c>
      <c r="C8" s="344">
        <v>343.13042999999999</v>
      </c>
      <c r="D8" s="348">
        <v>0</v>
      </c>
      <c r="E8" s="1040">
        <v>0</v>
      </c>
      <c r="F8" s="348">
        <v>0</v>
      </c>
    </row>
    <row r="9" spans="1:6" ht="13.05" customHeight="1" x14ac:dyDescent="0.15">
      <c r="A9" s="119" t="s">
        <v>22</v>
      </c>
      <c r="B9" s="345">
        <v>4715.9462252901685</v>
      </c>
      <c r="C9" s="345">
        <v>42903.994588908441</v>
      </c>
      <c r="D9" s="349">
        <v>7.4520500000000003E-2</v>
      </c>
      <c r="E9" s="1041">
        <v>0</v>
      </c>
      <c r="F9" s="349">
        <v>25.021438524886918</v>
      </c>
    </row>
    <row r="10" spans="1:6" ht="13.05" customHeight="1" x14ac:dyDescent="0.15">
      <c r="A10" s="119" t="s">
        <v>23</v>
      </c>
      <c r="B10" s="345">
        <v>7811.0700939832341</v>
      </c>
      <c r="C10" s="345">
        <v>54175.9787</v>
      </c>
      <c r="D10" s="349">
        <v>0</v>
      </c>
      <c r="E10" s="1041">
        <v>0</v>
      </c>
      <c r="F10" s="349">
        <v>0</v>
      </c>
    </row>
    <row r="11" spans="1:6" ht="13.05" customHeight="1" x14ac:dyDescent="0.15">
      <c r="A11" s="119" t="s">
        <v>24</v>
      </c>
      <c r="B11" s="345">
        <v>86530.849681476524</v>
      </c>
      <c r="C11" s="345">
        <v>157622.84043650003</v>
      </c>
      <c r="D11" s="349">
        <v>18.554975899999999</v>
      </c>
      <c r="E11" s="1041">
        <v>0</v>
      </c>
      <c r="F11" s="349">
        <v>745.26459999999997</v>
      </c>
    </row>
    <row r="12" spans="1:6" ht="13.05" customHeight="1" x14ac:dyDescent="0.15">
      <c r="A12" s="119" t="s">
        <v>25</v>
      </c>
      <c r="B12" s="345">
        <v>2364.8412551973993</v>
      </c>
      <c r="C12" s="345">
        <v>367230.58973561204</v>
      </c>
      <c r="D12" s="349">
        <v>0</v>
      </c>
      <c r="E12" s="1041">
        <v>0</v>
      </c>
      <c r="F12" s="349">
        <v>271.59382000000005</v>
      </c>
    </row>
    <row r="13" spans="1:6" ht="13.05" customHeight="1" x14ac:dyDescent="0.15">
      <c r="A13" s="119" t="s">
        <v>26</v>
      </c>
      <c r="B13" s="345">
        <v>1340.706839966181</v>
      </c>
      <c r="C13" s="345">
        <v>225330.27920362799</v>
      </c>
      <c r="D13" s="349">
        <v>0</v>
      </c>
      <c r="E13" s="1041">
        <v>0</v>
      </c>
      <c r="F13" s="349">
        <v>217.98150000000004</v>
      </c>
    </row>
    <row r="14" spans="1:6" ht="13.05" customHeight="1" x14ac:dyDescent="0.15">
      <c r="A14" s="119" t="s">
        <v>27</v>
      </c>
      <c r="B14" s="345">
        <v>664.21622782797954</v>
      </c>
      <c r="C14" s="345">
        <v>132792.25655260001</v>
      </c>
      <c r="D14" s="349">
        <v>0</v>
      </c>
      <c r="E14" s="1041">
        <v>0</v>
      </c>
      <c r="F14" s="349">
        <v>53.612319999999997</v>
      </c>
    </row>
    <row r="15" spans="1:6" ht="13.05" customHeight="1" x14ac:dyDescent="0.15">
      <c r="A15" s="119" t="s">
        <v>28</v>
      </c>
      <c r="B15" s="345">
        <v>359.91818740323924</v>
      </c>
      <c r="C15" s="345">
        <v>9108.0539793839998</v>
      </c>
      <c r="D15" s="349">
        <v>0</v>
      </c>
      <c r="E15" s="1041">
        <v>0</v>
      </c>
      <c r="F15" s="349">
        <v>0</v>
      </c>
    </row>
    <row r="16" spans="1:6" ht="13.05" customHeight="1" x14ac:dyDescent="0.15">
      <c r="A16" s="119" t="s">
        <v>29</v>
      </c>
      <c r="B16" s="345">
        <v>1446.1816587927869</v>
      </c>
      <c r="C16" s="345">
        <v>100570.0498794</v>
      </c>
      <c r="D16" s="349">
        <v>0</v>
      </c>
      <c r="E16" s="1041">
        <v>0</v>
      </c>
      <c r="F16" s="349">
        <v>3.8134152000000006</v>
      </c>
    </row>
    <row r="17" spans="1:6" ht="13.05" customHeight="1" x14ac:dyDescent="0.15">
      <c r="A17" s="119" t="s">
        <v>30</v>
      </c>
      <c r="B17" s="345">
        <v>1354.9920646194498</v>
      </c>
      <c r="C17" s="345">
        <v>18261.06485075827</v>
      </c>
      <c r="D17" s="349">
        <v>0</v>
      </c>
      <c r="E17" s="1041">
        <v>0</v>
      </c>
      <c r="F17" s="349">
        <v>9.222999999999999</v>
      </c>
    </row>
    <row r="18" spans="1:6" ht="13.05" customHeight="1" x14ac:dyDescent="0.15">
      <c r="A18" s="119" t="s">
        <v>31</v>
      </c>
      <c r="B18" s="345">
        <v>134863.95113797698</v>
      </c>
      <c r="C18" s="345">
        <v>362239.61479589099</v>
      </c>
      <c r="D18" s="349">
        <v>26.269336800000001</v>
      </c>
      <c r="E18" s="1041">
        <v>2.4248127999999998</v>
      </c>
      <c r="F18" s="349">
        <v>109.95336576</v>
      </c>
    </row>
    <row r="19" spans="1:6" ht="13.05" customHeight="1" x14ac:dyDescent="0.15">
      <c r="A19" s="119" t="s">
        <v>32</v>
      </c>
      <c r="B19" s="345">
        <v>200811.02233833139</v>
      </c>
      <c r="C19" s="345">
        <v>78920.452980900009</v>
      </c>
      <c r="D19" s="349">
        <v>0</v>
      </c>
      <c r="E19" s="1041">
        <v>0</v>
      </c>
      <c r="F19" s="349">
        <v>0</v>
      </c>
    </row>
    <row r="20" spans="1:6" ht="13.05" customHeight="1" x14ac:dyDescent="0.15">
      <c r="A20" s="119" t="s">
        <v>33</v>
      </c>
      <c r="B20" s="345">
        <v>1363.936965714104</v>
      </c>
      <c r="C20" s="345">
        <v>58774.760252153996</v>
      </c>
      <c r="D20" s="349">
        <v>4.4350351999999988</v>
      </c>
      <c r="E20" s="1041">
        <v>0</v>
      </c>
      <c r="F20" s="349">
        <v>188.76717640000001</v>
      </c>
    </row>
    <row r="21" spans="1:6" ht="13.05" customHeight="1" x14ac:dyDescent="0.15">
      <c r="A21" s="119" t="s">
        <v>34</v>
      </c>
      <c r="B21" s="345">
        <v>178.94119691725658</v>
      </c>
      <c r="C21" s="345">
        <v>38241.537055460998</v>
      </c>
      <c r="D21" s="349">
        <v>181.90087574399999</v>
      </c>
      <c r="E21" s="1041">
        <v>12.069928602400001</v>
      </c>
      <c r="F21" s="349">
        <v>643.49847878399999</v>
      </c>
    </row>
    <row r="22" spans="1:6" ht="13.05" customHeight="1" x14ac:dyDescent="0.15">
      <c r="A22" s="119" t="s">
        <v>35</v>
      </c>
      <c r="B22" s="345">
        <v>1095.9615882368819</v>
      </c>
      <c r="C22" s="345">
        <v>58617.823832999995</v>
      </c>
      <c r="D22" s="349">
        <v>154.5750864</v>
      </c>
      <c r="E22" s="1041">
        <v>77.562878400000017</v>
      </c>
      <c r="F22" s="349">
        <v>1135.4047992000005</v>
      </c>
    </row>
    <row r="23" spans="1:6" ht="13.05" customHeight="1" x14ac:dyDescent="0.15">
      <c r="A23" s="119" t="s">
        <v>36</v>
      </c>
      <c r="B23" s="345">
        <v>657.39263437753971</v>
      </c>
      <c r="C23" s="345">
        <v>22796.7886315</v>
      </c>
      <c r="D23" s="349">
        <v>101.8179188</v>
      </c>
      <c r="E23" s="1041">
        <v>12.555553400000001</v>
      </c>
      <c r="F23" s="349">
        <v>235.34195</v>
      </c>
    </row>
    <row r="24" spans="1:6" ht="13.05" customHeight="1" x14ac:dyDescent="0.15">
      <c r="A24" s="119" t="s">
        <v>37</v>
      </c>
      <c r="B24" s="345">
        <v>17795.966996246119</v>
      </c>
      <c r="C24" s="345">
        <v>358534.99282000004</v>
      </c>
      <c r="D24" s="349">
        <v>147.56533999999999</v>
      </c>
      <c r="E24" s="1041">
        <v>41.506199999999993</v>
      </c>
      <c r="F24" s="349">
        <v>57.061640000000004</v>
      </c>
    </row>
    <row r="25" spans="1:6" ht="13.05" customHeight="1" x14ac:dyDescent="0.15">
      <c r="A25" s="119" t="s">
        <v>38</v>
      </c>
      <c r="B25" s="345">
        <v>350.36149671576351</v>
      </c>
      <c r="C25" s="345">
        <v>17617.130630600001</v>
      </c>
      <c r="D25" s="349">
        <v>67.145994999999999</v>
      </c>
      <c r="E25" s="1041">
        <v>6.1148799999999994</v>
      </c>
      <c r="F25" s="349">
        <v>3.8014678000000002</v>
      </c>
    </row>
    <row r="26" spans="1:6" ht="13.05" customHeight="1" x14ac:dyDescent="0.15">
      <c r="A26" s="119" t="s">
        <v>39</v>
      </c>
      <c r="B26" s="345">
        <v>5672.2711617136574</v>
      </c>
      <c r="C26" s="345">
        <v>24486.999389100001</v>
      </c>
      <c r="D26" s="349">
        <v>100.87834000000001</v>
      </c>
      <c r="E26" s="1041">
        <v>0</v>
      </c>
      <c r="F26" s="349">
        <v>0</v>
      </c>
    </row>
    <row r="27" spans="1:6" ht="13.05" customHeight="1" x14ac:dyDescent="0.15">
      <c r="A27" s="119" t="s">
        <v>40</v>
      </c>
      <c r="B27" s="345">
        <v>882.08324735754593</v>
      </c>
      <c r="C27" s="345">
        <v>52260.540288899996</v>
      </c>
      <c r="D27" s="349">
        <v>169.05960000000002</v>
      </c>
      <c r="E27" s="1041">
        <v>8.4798000000000009</v>
      </c>
      <c r="F27" s="349">
        <v>200.20635000000004</v>
      </c>
    </row>
    <row r="28" spans="1:6" ht="13.05" customHeight="1" x14ac:dyDescent="0.15">
      <c r="A28" s="119" t="s">
        <v>41</v>
      </c>
      <c r="B28" s="345">
        <v>579.20948080207415</v>
      </c>
      <c r="C28" s="345">
        <v>33475.562129999998</v>
      </c>
      <c r="D28" s="349">
        <v>78.471554999999995</v>
      </c>
      <c r="E28" s="1041">
        <v>31.548151999999995</v>
      </c>
      <c r="F28" s="349">
        <v>142.37267000000003</v>
      </c>
    </row>
    <row r="29" spans="1:6" ht="13.05" customHeight="1" x14ac:dyDescent="0.15">
      <c r="A29" s="119" t="s">
        <v>42</v>
      </c>
      <c r="B29" s="345">
        <v>306.82894243480672</v>
      </c>
      <c r="C29" s="345">
        <v>18310.193720000003</v>
      </c>
      <c r="D29" s="349">
        <v>63.169399999999996</v>
      </c>
      <c r="E29" s="1041">
        <v>18.756599999999999</v>
      </c>
      <c r="F29" s="349">
        <v>117.28063</v>
      </c>
    </row>
    <row r="30" spans="1:6" ht="13.05" customHeight="1" x14ac:dyDescent="0.15">
      <c r="A30" s="119" t="s">
        <v>43</v>
      </c>
      <c r="B30" s="345">
        <v>272.38053836726738</v>
      </c>
      <c r="C30" s="345">
        <v>15165.368410000001</v>
      </c>
      <c r="D30" s="349">
        <v>15.302154999999999</v>
      </c>
      <c r="E30" s="1041">
        <v>12.791551999999999</v>
      </c>
      <c r="F30" s="349">
        <v>25.092040000000001</v>
      </c>
    </row>
    <row r="31" spans="1:6" ht="13.05" customHeight="1" x14ac:dyDescent="0.15">
      <c r="A31" s="119" t="s">
        <v>44</v>
      </c>
      <c r="B31" s="345">
        <v>888.99949997549641</v>
      </c>
      <c r="C31" s="345">
        <v>116111.23140780002</v>
      </c>
      <c r="D31" s="349">
        <v>618.92586000000006</v>
      </c>
      <c r="E31" s="1041">
        <v>27.497232000000004</v>
      </c>
      <c r="F31" s="349">
        <v>659.3656608</v>
      </c>
    </row>
    <row r="32" spans="1:6" ht="13.05" customHeight="1" x14ac:dyDescent="0.15">
      <c r="A32" s="119" t="s">
        <v>45</v>
      </c>
      <c r="B32" s="345">
        <v>1814.9214077070621</v>
      </c>
      <c r="C32" s="345">
        <v>131755.89522000001</v>
      </c>
      <c r="D32" s="349">
        <v>2682.0003000000002</v>
      </c>
      <c r="E32" s="1041">
        <v>444.79669999999993</v>
      </c>
      <c r="F32" s="349">
        <v>3035.7122000000004</v>
      </c>
    </row>
    <row r="33" spans="1:6" ht="13.05" customHeight="1" x14ac:dyDescent="0.15">
      <c r="A33" s="119" t="s">
        <v>46</v>
      </c>
      <c r="B33" s="345">
        <v>13980.535423608007</v>
      </c>
      <c r="C33" s="345">
        <v>32696.628652700005</v>
      </c>
      <c r="D33" s="349">
        <v>0</v>
      </c>
      <c r="E33" s="1041">
        <v>0</v>
      </c>
      <c r="F33" s="349">
        <v>0</v>
      </c>
    </row>
    <row r="34" spans="1:6" ht="13.05" customHeight="1" x14ac:dyDescent="0.15">
      <c r="A34" s="119" t="s">
        <v>47</v>
      </c>
      <c r="B34" s="345">
        <v>5124.6908019674165</v>
      </c>
      <c r="C34" s="345">
        <v>1612.2585276000002</v>
      </c>
      <c r="D34" s="349">
        <v>0</v>
      </c>
      <c r="E34" s="1041">
        <v>0</v>
      </c>
      <c r="F34" s="349">
        <v>0</v>
      </c>
    </row>
    <row r="35" spans="1:6" ht="13.05" customHeight="1" x14ac:dyDescent="0.15">
      <c r="A35" s="119" t="s">
        <v>48</v>
      </c>
      <c r="B35" s="345">
        <v>3703.2415666263041</v>
      </c>
      <c r="C35" s="345">
        <v>5165.5851734299995</v>
      </c>
      <c r="D35" s="349">
        <v>0</v>
      </c>
      <c r="E35" s="1041">
        <v>0</v>
      </c>
      <c r="F35" s="349">
        <v>0</v>
      </c>
    </row>
    <row r="36" spans="1:6" ht="13.05" customHeight="1" thickBot="1" x14ac:dyDescent="0.2">
      <c r="A36" s="337" t="s">
        <v>49</v>
      </c>
      <c r="B36" s="346">
        <v>3437.2530995243014</v>
      </c>
      <c r="C36" s="346">
        <v>1465.8704199890001</v>
      </c>
      <c r="D36" s="350">
        <v>0</v>
      </c>
      <c r="E36" s="1042">
        <v>0</v>
      </c>
      <c r="F36" s="350">
        <v>0</v>
      </c>
    </row>
    <row r="37" spans="1:6" ht="9" customHeight="1" x14ac:dyDescent="0.15">
      <c r="A37" s="28" t="s">
        <v>544</v>
      </c>
      <c r="B37" s="334"/>
      <c r="C37" s="319"/>
      <c r="D37" s="319"/>
      <c r="E37" s="319"/>
      <c r="F37" s="319"/>
    </row>
    <row r="38" spans="1:6" ht="9" customHeight="1" x14ac:dyDescent="0.15">
      <c r="A38" s="28" t="s">
        <v>428</v>
      </c>
      <c r="B38" s="334"/>
      <c r="C38" s="317"/>
      <c r="D38" s="317"/>
      <c r="E38" s="317"/>
      <c r="F38" s="317"/>
    </row>
    <row r="39" spans="1:6" ht="9" customHeight="1" x14ac:dyDescent="0.15">
      <c r="A39" s="40" t="s">
        <v>427</v>
      </c>
      <c r="B39" s="336"/>
      <c r="C39" s="317"/>
      <c r="D39" s="317"/>
      <c r="E39" s="317"/>
      <c r="F39" s="317"/>
    </row>
    <row r="40" spans="1:6" ht="13.05" customHeight="1" x14ac:dyDescent="0.15">
      <c r="A40" s="12"/>
    </row>
    <row r="42" spans="1:6" ht="13.05" customHeight="1" x14ac:dyDescent="0.15">
      <c r="A42" s="168"/>
    </row>
    <row r="43" spans="1:6" ht="13.05" customHeight="1" x14ac:dyDescent="0.15">
      <c r="A43" s="31"/>
    </row>
    <row r="44" spans="1:6" ht="13.05" customHeight="1" x14ac:dyDescent="0.15">
      <c r="A44" s="58"/>
    </row>
    <row r="45" spans="1:6" ht="13.05" customHeight="1" x14ac:dyDescent="0.15">
      <c r="A45" s="31"/>
    </row>
  </sheetData>
  <printOptions horizontalCentered="1" verticalCentered="1"/>
  <pageMargins left="0" right="0" top="0" bottom="0" header="0" footer="0"/>
  <pageSetup paperSize="9" orientation="portrait" horizontalDpi="120" verticalDpi="144"/>
  <headerFooter scaleWithDoc="0"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>
    <tabColor theme="9" tint="0.59999389629810485"/>
  </sheetPr>
  <dimension ref="A1:F45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2" style="119" customWidth="1"/>
    <col min="2" max="6" width="13" style="119" customWidth="1"/>
    <col min="7" max="16384" width="7" style="119"/>
  </cols>
  <sheetData>
    <row r="1" spans="1:6" ht="13.05" customHeight="1" x14ac:dyDescent="0.15">
      <c r="A1" s="166"/>
      <c r="B1" s="166"/>
    </row>
    <row r="2" spans="1:6" ht="13.05" customHeight="1" x14ac:dyDescent="0.3">
      <c r="A2" s="332" t="s">
        <v>470</v>
      </c>
      <c r="B2" s="166"/>
    </row>
    <row r="3" spans="1:6" ht="13.05" customHeight="1" x14ac:dyDescent="0.15">
      <c r="A3" s="338" t="s">
        <v>546</v>
      </c>
      <c r="B3" s="160"/>
      <c r="C3" s="159"/>
      <c r="D3" s="159"/>
      <c r="E3" s="159"/>
      <c r="F3" s="159"/>
    </row>
    <row r="4" spans="1:6" ht="4.95" customHeight="1" thickBot="1" x14ac:dyDescent="0.2">
      <c r="A4" s="168"/>
      <c r="B4" s="168"/>
      <c r="C4" s="168"/>
      <c r="D4" s="168"/>
      <c r="E4" s="168"/>
      <c r="F4" s="168"/>
    </row>
    <row r="5" spans="1:6" ht="15" customHeight="1" x14ac:dyDescent="0.15">
      <c r="A5" s="826" t="s">
        <v>18</v>
      </c>
      <c r="B5" s="826" t="s">
        <v>420</v>
      </c>
      <c r="C5" s="827" t="s">
        <v>86</v>
      </c>
      <c r="D5" s="827" t="s">
        <v>11</v>
      </c>
      <c r="E5" s="827" t="s">
        <v>12</v>
      </c>
      <c r="F5" s="826" t="s">
        <v>80</v>
      </c>
    </row>
    <row r="6" spans="1:6" ht="15" customHeight="1" x14ac:dyDescent="0.15">
      <c r="A6" s="829" t="s">
        <v>100</v>
      </c>
      <c r="B6" s="1043">
        <f>('C 11'!B6/'C 10'!B6)*1000</f>
        <v>16.965421692515495</v>
      </c>
      <c r="C6" s="1061">
        <f>('C 11'!C6/'C 10'!C6)*1000</f>
        <v>2355.6943890851294</v>
      </c>
      <c r="D6" s="1043">
        <f>('C 11'!D6/'C 10'!D6)*1000</f>
        <v>2.0420533090005497</v>
      </c>
      <c r="E6" s="1043">
        <f>('C 11'!E6/'C 10'!E6)*1000</f>
        <v>2.0028552885014745</v>
      </c>
      <c r="F6" s="1043">
        <f>('C 11'!F6/'C 10'!F6)*1000</f>
        <v>1.8211622415686537</v>
      </c>
    </row>
    <row r="7" spans="1:6" ht="3" customHeight="1" x14ac:dyDescent="0.15">
      <c r="A7" s="274"/>
      <c r="B7" s="1044"/>
      <c r="C7" s="1062"/>
      <c r="D7" s="1044"/>
      <c r="E7" s="1044"/>
      <c r="F7" s="1044"/>
    </row>
    <row r="8" spans="1:6" ht="13.05" customHeight="1" x14ac:dyDescent="0.15">
      <c r="A8" s="119" t="s">
        <v>21</v>
      </c>
      <c r="B8" s="1045">
        <f>'C 11'!B8/'C 10'!B8*1000</f>
        <v>6.6030259595843841</v>
      </c>
      <c r="C8" s="1063">
        <f>'C 11'!C8/'C 10'!C8*1000</f>
        <v>1105.2679336447093</v>
      </c>
      <c r="D8" s="1045">
        <v>0</v>
      </c>
      <c r="E8" s="1045">
        <v>0</v>
      </c>
      <c r="F8" s="1045">
        <v>0</v>
      </c>
    </row>
    <row r="9" spans="1:6" ht="13.05" customHeight="1" x14ac:dyDescent="0.15">
      <c r="A9" s="119" t="s">
        <v>22</v>
      </c>
      <c r="B9" s="1046">
        <f>'C 11'!B9/'C 10'!B9*1000</f>
        <v>12.05282330354555</v>
      </c>
      <c r="C9" s="1064">
        <f>'C 11'!C9/'C 10'!C9*1000</f>
        <v>1787.0947899525306</v>
      </c>
      <c r="D9" s="1046">
        <f>'C 11'!D9/'C 10'!D9*1000</f>
        <v>1.3307232142857144</v>
      </c>
      <c r="E9" s="1045">
        <v>0</v>
      </c>
      <c r="F9" s="1046">
        <f>'C 11'!F9/'C 10'!F9*1000</f>
        <v>1.0441261277285478</v>
      </c>
    </row>
    <row r="10" spans="1:6" ht="13.05" customHeight="1" x14ac:dyDescent="0.15">
      <c r="A10" s="119" t="s">
        <v>23</v>
      </c>
      <c r="B10" s="1046">
        <f>'C 11'!B10/'C 10'!B10*1000</f>
        <v>15.639164325056523</v>
      </c>
      <c r="C10" s="1064">
        <f>'C 11'!C10/'C 10'!C10*1000</f>
        <v>3040.2267170353434</v>
      </c>
      <c r="D10" s="1046">
        <v>0</v>
      </c>
      <c r="E10" s="1045">
        <v>0</v>
      </c>
      <c r="F10" s="1046">
        <v>0</v>
      </c>
    </row>
    <row r="11" spans="1:6" ht="13.05" customHeight="1" x14ac:dyDescent="0.15">
      <c r="A11" s="119" t="s">
        <v>24</v>
      </c>
      <c r="B11" s="1046">
        <f>'C 11'!B11/'C 10'!B11*1000</f>
        <v>17.660884242604631</v>
      </c>
      <c r="C11" s="1064">
        <f>'C 11'!C11/'C 10'!C11*1000</f>
        <v>3166.7069901858367</v>
      </c>
      <c r="D11" s="1046">
        <f>'C 11'!D11/'C 10'!D11*1000</f>
        <v>2.8638641611359779</v>
      </c>
      <c r="E11" s="1045">
        <v>0</v>
      </c>
      <c r="F11" s="1046">
        <f>'C 11'!F11/'C 10'!F11*1000</f>
        <v>2.9564137351041717</v>
      </c>
    </row>
    <row r="12" spans="1:6" ht="13.05" customHeight="1" x14ac:dyDescent="0.15">
      <c r="A12" s="119" t="s">
        <v>25</v>
      </c>
      <c r="B12" s="1046">
        <f>'C 11'!B12/'C 10'!B12*1000</f>
        <v>5.5581604536165274</v>
      </c>
      <c r="C12" s="1064">
        <f>'C 11'!C12/'C 10'!C12*1000</f>
        <v>2238.8650265775732</v>
      </c>
      <c r="D12" s="1046">
        <v>0</v>
      </c>
      <c r="E12" s="1045">
        <v>0</v>
      </c>
      <c r="F12" s="1046">
        <f>'C 11'!F12/'C 10'!F12*1000</f>
        <v>1.7183609399319224</v>
      </c>
    </row>
    <row r="13" spans="1:6" ht="13.05" customHeight="1" x14ac:dyDescent="0.15">
      <c r="A13" s="119" t="s">
        <v>26</v>
      </c>
      <c r="B13" s="1046">
        <f>'C 11'!B13/'C 10'!B13*1000</f>
        <v>6.4953487173247497</v>
      </c>
      <c r="C13" s="1064">
        <f>'C 11'!C13/'C 10'!C13*1000</f>
        <v>2272.1999213824438</v>
      </c>
      <c r="D13" s="1046">
        <v>0</v>
      </c>
      <c r="E13" s="1045">
        <v>0</v>
      </c>
      <c r="F13" s="1046">
        <f>'C 11'!F13/'C 10'!F13*1000</f>
        <v>1.805028009290887</v>
      </c>
    </row>
    <row r="14" spans="1:6" ht="13.05" customHeight="1" x14ac:dyDescent="0.15">
      <c r="A14" s="119" t="s">
        <v>27</v>
      </c>
      <c r="B14" s="1046">
        <f>'C 11'!B14/'C 10'!B14*1000</f>
        <v>4.6372718843973457</v>
      </c>
      <c r="C14" s="1064">
        <f>'C 11'!C14/'C 10'!C14*1000</f>
        <v>2242.1938492867453</v>
      </c>
      <c r="D14" s="1046">
        <v>0</v>
      </c>
      <c r="E14" s="1045">
        <v>0</v>
      </c>
      <c r="F14" s="1046">
        <f>'C 11'!F14/'C 10'!F14*1000</f>
        <v>1.4376937825987852</v>
      </c>
    </row>
    <row r="15" spans="1:6" ht="13.05" customHeight="1" x14ac:dyDescent="0.15">
      <c r="A15" s="119" t="s">
        <v>28</v>
      </c>
      <c r="B15" s="1046">
        <f>'C 11'!B15/'C 10'!B15*1000</f>
        <v>4.7465470824778881</v>
      </c>
      <c r="C15" s="1064">
        <f>'C 11'!C15/'C 10'!C15*1000</f>
        <v>1616.9817548060894</v>
      </c>
      <c r="D15" s="1046">
        <v>0</v>
      </c>
      <c r="E15" s="1045">
        <v>0</v>
      </c>
      <c r="F15" s="1046">
        <v>0</v>
      </c>
    </row>
    <row r="16" spans="1:6" ht="13.05" customHeight="1" x14ac:dyDescent="0.15">
      <c r="A16" s="119" t="s">
        <v>29</v>
      </c>
      <c r="B16" s="1046">
        <f>'C 11'!B16/'C 10'!B16*1000</f>
        <v>11.195390532345543</v>
      </c>
      <c r="C16" s="1064">
        <f>'C 11'!C16/'C 10'!C16*1000</f>
        <v>1263.0963853641485</v>
      </c>
      <c r="D16" s="1046">
        <v>0</v>
      </c>
      <c r="E16" s="1045">
        <v>0</v>
      </c>
      <c r="F16" s="1046">
        <f>'C 11'!F16/'C 10'!F16*1000</f>
        <v>0.63125561993047519</v>
      </c>
    </row>
    <row r="17" spans="1:6" ht="13.05" customHeight="1" x14ac:dyDescent="0.15">
      <c r="A17" s="119" t="s">
        <v>30</v>
      </c>
      <c r="B17" s="1046">
        <f>'C 11'!B17/'C 10'!B17*1000</f>
        <v>6.5371557766389907</v>
      </c>
      <c r="C17" s="1064">
        <f>'C 11'!C17/'C 10'!C17*1000</f>
        <v>1226.0616811435148</v>
      </c>
      <c r="D17" s="1046">
        <v>0</v>
      </c>
      <c r="E17" s="1045">
        <v>0</v>
      </c>
      <c r="F17" s="1046">
        <f>'C 11'!F17/'C 10'!F17*1000</f>
        <v>1.415656178050652</v>
      </c>
    </row>
    <row r="18" spans="1:6" ht="13.05" customHeight="1" x14ac:dyDescent="0.15">
      <c r="A18" s="119" t="s">
        <v>31</v>
      </c>
      <c r="B18" s="1046">
        <f>'C 11'!B18/'C 10'!B18*1000</f>
        <v>18.070847512507093</v>
      </c>
      <c r="C18" s="1064">
        <f>'C 11'!C18/'C 10'!C18*1000</f>
        <v>5042.1500538513956</v>
      </c>
      <c r="D18" s="1046">
        <f>'C 11'!D18/'C 10'!D18*1000</f>
        <v>1.4868801896371968</v>
      </c>
      <c r="E18" s="1046">
        <f>'C 11'!E18/'C 10'!E18*1000</f>
        <v>1.3531321428571428</v>
      </c>
      <c r="F18" s="1046">
        <f>'C 11'!F18/'C 10'!F18*1000</f>
        <v>1.307023664309064</v>
      </c>
    </row>
    <row r="19" spans="1:6" ht="13.05" customHeight="1" x14ac:dyDescent="0.15">
      <c r="A19" s="119" t="s">
        <v>32</v>
      </c>
      <c r="B19" s="1046">
        <f>'C 11'!B19/'C 10'!B19*1000</f>
        <v>18.865214207412851</v>
      </c>
      <c r="C19" s="1064">
        <f>'C 11'!C19/'C 10'!C19*1000</f>
        <v>5625.8899455900964</v>
      </c>
      <c r="D19" s="1046">
        <v>0</v>
      </c>
      <c r="E19" s="1045">
        <v>0</v>
      </c>
      <c r="F19" s="1046">
        <v>0</v>
      </c>
    </row>
    <row r="20" spans="1:6" ht="13.05" customHeight="1" x14ac:dyDescent="0.15">
      <c r="A20" s="119" t="s">
        <v>33</v>
      </c>
      <c r="B20" s="1046">
        <f>'C 11'!B20/'C 10'!B20*1000</f>
        <v>6.8532513004566349</v>
      </c>
      <c r="C20" s="1064">
        <f>'C 11'!C20/'C 10'!C20*1000</f>
        <v>1558.4575847805002</v>
      </c>
      <c r="D20" s="1046">
        <f>'C 11'!D20/'C 10'!D20*1000</f>
        <v>2.6700994581577358</v>
      </c>
      <c r="E20" s="1045">
        <v>0</v>
      </c>
      <c r="F20" s="1046">
        <f>'C 11'!F20/'C 10'!F20*1000</f>
        <v>1.7200683080624</v>
      </c>
    </row>
    <row r="21" spans="1:6" ht="13.05" customHeight="1" x14ac:dyDescent="0.15">
      <c r="A21" s="119" t="s">
        <v>34</v>
      </c>
      <c r="B21" s="1046">
        <f>'C 11'!B21/'C 10'!B21*1000</f>
        <v>4.7959653404585687</v>
      </c>
      <c r="C21" s="1064">
        <f>'C 11'!C21/'C 10'!C21*1000</f>
        <v>1279.2378756760886</v>
      </c>
      <c r="D21" s="1046">
        <f>'C 11'!D21/'C 10'!D21*1000</f>
        <v>2.05972932347446</v>
      </c>
      <c r="E21" s="1046">
        <f>'C 11'!E21/'C 10'!E21*1000</f>
        <v>1.4727327593342769</v>
      </c>
      <c r="F21" s="1046">
        <f>'C 11'!F21/'C 10'!F21*1000</f>
        <v>1.7356106580070232</v>
      </c>
    </row>
    <row r="22" spans="1:6" ht="13.05" customHeight="1" x14ac:dyDescent="0.15">
      <c r="A22" s="119" t="s">
        <v>35</v>
      </c>
      <c r="B22" s="1046">
        <f>'C 11'!B22/'C 10'!B22*1000</f>
        <v>6.5751988893091244</v>
      </c>
      <c r="C22" s="1064">
        <f>'C 11'!C22/'C 10'!C22*1000</f>
        <v>1418.4963227428827</v>
      </c>
      <c r="D22" s="1046">
        <f>'C 11'!D22/'C 10'!D22*1000</f>
        <v>2.7672369072128036</v>
      </c>
      <c r="E22" s="1046">
        <f>'C 11'!E22/'C 10'!E22*1000</f>
        <v>2.3929558633881474</v>
      </c>
      <c r="F22" s="1046">
        <f>'C 11'!F22/'C 10'!F22*1000</f>
        <v>1.7646018071783596</v>
      </c>
    </row>
    <row r="23" spans="1:6" ht="13.05" customHeight="1" x14ac:dyDescent="0.15">
      <c r="A23" s="119" t="s">
        <v>36</v>
      </c>
      <c r="B23" s="1046">
        <f>'C 11'!B23/'C 10'!B23*1000</f>
        <v>4.6083888993606834</v>
      </c>
      <c r="C23" s="1064">
        <f>'C 11'!C23/'C 10'!C23*1000</f>
        <v>1880.1495835184428</v>
      </c>
      <c r="D23" s="1046">
        <f>'C 11'!D23/'C 10'!D23*1000</f>
        <v>1.8356210942450786</v>
      </c>
      <c r="E23" s="1046">
        <f>'C 11'!E23/'C 10'!E23*1000</f>
        <v>1.8577316106733113</v>
      </c>
      <c r="F23" s="1046">
        <f>'C 11'!F23/'C 10'!F23*1000</f>
        <v>1.5486996663617638</v>
      </c>
    </row>
    <row r="24" spans="1:6" ht="13.05" customHeight="1" x14ac:dyDescent="0.15">
      <c r="A24" s="119" t="s">
        <v>37</v>
      </c>
      <c r="B24" s="1046">
        <f>'C 11'!B24/'C 10'!B24*1000</f>
        <v>16.648741679573131</v>
      </c>
      <c r="C24" s="1064">
        <f>'C 11'!C24/'C 10'!C24*1000</f>
        <v>4736.3501010476866</v>
      </c>
      <c r="D24" s="1046">
        <f>'C 11'!D24/'C 10'!D24*1000</f>
        <v>1.9176533118477992</v>
      </c>
      <c r="E24" s="1046">
        <f>'C 11'!E24/'C 10'!E24*1000</f>
        <v>2.1808638083228242</v>
      </c>
      <c r="F24" s="1046">
        <f>'C 11'!F24/'C 10'!F24*1000</f>
        <v>1.5031648270593505</v>
      </c>
    </row>
    <row r="25" spans="1:6" ht="13.05" customHeight="1" x14ac:dyDescent="0.15">
      <c r="A25" s="119" t="s">
        <v>38</v>
      </c>
      <c r="B25" s="1046">
        <f>'C 11'!B25/'C 10'!B25*1000</f>
        <v>10.905544247997106</v>
      </c>
      <c r="C25" s="1064">
        <f>'C 11'!C25/'C 10'!C25*1000</f>
        <v>3125.5443325822766</v>
      </c>
      <c r="D25" s="1046">
        <f>'C 11'!D25/'C 10'!D25*1000</f>
        <v>2.0107865743915623</v>
      </c>
      <c r="E25" s="1046">
        <f>'C 11'!E25/'C 10'!E25*1000</f>
        <v>2.2820974062325057</v>
      </c>
      <c r="F25" s="1046">
        <f>'C 11'!F25/'C 10'!F25*1000</f>
        <v>1.3649304513302936</v>
      </c>
    </row>
    <row r="26" spans="1:6" ht="13.05" customHeight="1" x14ac:dyDescent="0.15">
      <c r="A26" s="119" t="s">
        <v>39</v>
      </c>
      <c r="B26" s="1046">
        <f>'C 11'!B26/'C 10'!B26*1000</f>
        <v>17.044112758101814</v>
      </c>
      <c r="C26" s="1064">
        <f>'C 11'!C26/'C 10'!C26*1000</f>
        <v>4392.9435292151293</v>
      </c>
      <c r="D26" s="1046">
        <f>'C 11'!D26/'C 10'!D26*1000</f>
        <v>1.8744140501610966</v>
      </c>
      <c r="E26" s="1046">
        <v>0</v>
      </c>
      <c r="F26" s="1046">
        <v>0</v>
      </c>
    </row>
    <row r="27" spans="1:6" ht="13.05" customHeight="1" x14ac:dyDescent="0.15">
      <c r="A27" s="119" t="s">
        <v>40</v>
      </c>
      <c r="B27" s="1046">
        <f>'C 11'!B27/'C 10'!B27*1000</f>
        <v>5.4884502481278004</v>
      </c>
      <c r="C27" s="1064">
        <f>'C 11'!C27/'C 10'!C27*1000</f>
        <v>1841.0458186063715</v>
      </c>
      <c r="D27" s="1046">
        <f>'C 11'!D27/'C 10'!D27*1000</f>
        <v>2.0008237173797268</v>
      </c>
      <c r="E27" s="1046">
        <f>'C 11'!E27/'C 10'!E27*1000</f>
        <v>1.2803563339876192</v>
      </c>
      <c r="F27" s="1046">
        <f>'C 11'!F27/'C 10'!F27*1000</f>
        <v>1.3618367888335647</v>
      </c>
    </row>
    <row r="28" spans="1:6" ht="13.05" customHeight="1" x14ac:dyDescent="0.15">
      <c r="A28" s="119" t="s">
        <v>41</v>
      </c>
      <c r="B28" s="1046">
        <f>'C 11'!B28/'C 10'!B28*1000</f>
        <v>5.0767186305084513</v>
      </c>
      <c r="C28" s="1064">
        <f>'C 11'!C28/'C 10'!C28*1000</f>
        <v>1071.7969643057422</v>
      </c>
      <c r="D28" s="1046">
        <f>'C 11'!D28/'C 10'!D28*1000</f>
        <v>1.9680270286741397</v>
      </c>
      <c r="E28" s="1046">
        <f>'C 11'!E28/'C 10'!E28*1000</f>
        <v>1.7594460459780492</v>
      </c>
      <c r="F28" s="1046">
        <f>'C 11'!F28/'C 10'!F28*1000</f>
        <v>1.838502164722418</v>
      </c>
    </row>
    <row r="29" spans="1:6" ht="13.05" customHeight="1" x14ac:dyDescent="0.15">
      <c r="A29" s="119" t="s">
        <v>42</v>
      </c>
      <c r="B29" s="1046">
        <f>'C 11'!B29/'C 10'!B29*1000</f>
        <v>5.3382494368205595</v>
      </c>
      <c r="C29" s="1064">
        <f>'C 11'!C29/'C 10'!C29*1000</f>
        <v>929.60946788341175</v>
      </c>
      <c r="D29" s="1046">
        <f>'C 11'!D29/'C 10'!D29*1000</f>
        <v>2.0268274026330717</v>
      </c>
      <c r="E29" s="1046">
        <f>'C 11'!E29/'C 10'!E29*1000</f>
        <v>1.6862502539723063</v>
      </c>
      <c r="F29" s="1046">
        <f>'C 11'!F29/'C 10'!F29*1000</f>
        <v>1.8548661982500965</v>
      </c>
    </row>
    <row r="30" spans="1:6" ht="13.05" customHeight="1" x14ac:dyDescent="0.15">
      <c r="A30" s="119" t="s">
        <v>43</v>
      </c>
      <c r="B30" s="1046">
        <f>'C 11'!B30/'C 10'!B30*1000</f>
        <v>4.8111984643346286</v>
      </c>
      <c r="C30" s="1064">
        <f>'C 11'!C30/'C 10'!C30*1000</f>
        <v>1314.5591065896037</v>
      </c>
      <c r="D30" s="1046">
        <f>'C 11'!D30/'C 10'!D30*1000</f>
        <v>1.7575411442163791</v>
      </c>
      <c r="E30" s="1046">
        <f>'C 11'!E30/'C 10'!E30*1000</f>
        <v>1.8790464004982759</v>
      </c>
      <c r="F30" s="1046">
        <f>'C 11'!F30/'C 10'!F30*1000</f>
        <v>1.7656934445252122</v>
      </c>
    </row>
    <row r="31" spans="1:6" ht="13.05" customHeight="1" x14ac:dyDescent="0.15">
      <c r="A31" s="119" t="s">
        <v>44</v>
      </c>
      <c r="B31" s="1046">
        <f>'C 11'!B31/'C 10'!B31*1000</f>
        <v>3.7421383026318957</v>
      </c>
      <c r="C31" s="1064">
        <f>'C 11'!C31/'C 10'!C31*1000</f>
        <v>1404.8007607024535</v>
      </c>
      <c r="D31" s="1046">
        <f>'C 11'!D31/'C 10'!D31*1000</f>
        <v>1.9594632517056341</v>
      </c>
      <c r="E31" s="1046">
        <f>'C 11'!E31/'C 10'!E31*1000</f>
        <v>1.579392992533027</v>
      </c>
      <c r="F31" s="1046">
        <f>'C 11'!F31/'C 10'!F31*1000</f>
        <v>1.482856887637493</v>
      </c>
    </row>
    <row r="32" spans="1:6" ht="13.05" customHeight="1" x14ac:dyDescent="0.15">
      <c r="A32" s="119" t="s">
        <v>45</v>
      </c>
      <c r="B32" s="1046">
        <f>'C 11'!B32/'C 10'!B32*1000</f>
        <v>4.7799792457184465</v>
      </c>
      <c r="C32" s="1064">
        <f>'C 11'!C32/'C 10'!C32*1000</f>
        <v>1382.5019828441016</v>
      </c>
      <c r="D32" s="1046">
        <f>'C 11'!D32/'C 10'!D32*1000</f>
        <v>2.0612854211339378</v>
      </c>
      <c r="E32" s="1046">
        <f>'C 11'!E32/'C 10'!E32*1000</f>
        <v>2.0313134219299442</v>
      </c>
      <c r="F32" s="1046">
        <f>'C 11'!F32/'C 10'!F32*1000</f>
        <v>1.9173807207912792</v>
      </c>
    </row>
    <row r="33" spans="1:6" ht="13.05" customHeight="1" x14ac:dyDescent="0.15">
      <c r="A33" s="119" t="s">
        <v>46</v>
      </c>
      <c r="B33" s="1046">
        <f>'C 11'!B33/'C 10'!B33*1000</f>
        <v>15.58515963681409</v>
      </c>
      <c r="C33" s="1064">
        <f>'C 11'!C33/'C 10'!C33*1000</f>
        <v>1706.7124729542568</v>
      </c>
      <c r="D33" s="1046">
        <v>0</v>
      </c>
      <c r="E33" s="1046">
        <v>0</v>
      </c>
      <c r="F33" s="1046">
        <v>0</v>
      </c>
    </row>
    <row r="34" spans="1:6" ht="13.05" customHeight="1" x14ac:dyDescent="0.15">
      <c r="A34" s="119" t="s">
        <v>47</v>
      </c>
      <c r="B34" s="1046">
        <f>'C 11'!B34/'C 10'!B34*1000</f>
        <v>12.672434618253977</v>
      </c>
      <c r="C34" s="1064">
        <f>'C 11'!C34/'C 10'!C34*1000</f>
        <v>1365.4529134871905</v>
      </c>
      <c r="D34" s="1046">
        <v>0</v>
      </c>
      <c r="E34" s="1046">
        <v>0</v>
      </c>
      <c r="F34" s="1046">
        <v>0</v>
      </c>
    </row>
    <row r="35" spans="1:6" ht="13.05" customHeight="1" x14ac:dyDescent="0.15">
      <c r="A35" s="119" t="s">
        <v>48</v>
      </c>
      <c r="B35" s="1046">
        <f>'C 11'!B35/'C 10'!B35*1000</f>
        <v>13.953566360935028</v>
      </c>
      <c r="C35" s="1064">
        <f>'C 11'!C35/'C 10'!C35*1000</f>
        <v>1484.625213666968</v>
      </c>
      <c r="D35" s="1046">
        <v>0</v>
      </c>
      <c r="E35" s="1046">
        <v>0</v>
      </c>
      <c r="F35" s="1046">
        <v>0</v>
      </c>
    </row>
    <row r="36" spans="1:6" ht="13.05" customHeight="1" thickBot="1" x14ac:dyDescent="0.2">
      <c r="A36" s="337" t="s">
        <v>49</v>
      </c>
      <c r="B36" s="1047">
        <f>'C 11'!B36/'C 10'!B36*1000</f>
        <v>16.184412101762501</v>
      </c>
      <c r="C36" s="1065">
        <f>'C 11'!C36/'C 10'!C36*1000</f>
        <v>1457.6106264391781</v>
      </c>
      <c r="D36" s="1047">
        <v>0</v>
      </c>
      <c r="E36" s="1047">
        <v>0</v>
      </c>
      <c r="F36" s="1047">
        <v>0</v>
      </c>
    </row>
    <row r="37" spans="1:6" ht="9" customHeight="1" x14ac:dyDescent="0.15">
      <c r="A37" s="28" t="s">
        <v>544</v>
      </c>
      <c r="B37" s="336"/>
      <c r="C37" s="335"/>
      <c r="D37" s="335"/>
      <c r="E37" s="335"/>
      <c r="F37" s="335"/>
    </row>
    <row r="38" spans="1:6" ht="9" customHeight="1" x14ac:dyDescent="0.15">
      <c r="A38" s="28" t="s">
        <v>428</v>
      </c>
      <c r="B38" s="317"/>
      <c r="C38" s="319"/>
      <c r="D38" s="319"/>
      <c r="E38" s="319"/>
      <c r="F38" s="319"/>
    </row>
    <row r="39" spans="1:6" ht="9" customHeight="1" x14ac:dyDescent="0.15">
      <c r="A39" s="40" t="s">
        <v>427</v>
      </c>
      <c r="B39" s="317"/>
      <c r="C39" s="317"/>
      <c r="D39" s="317"/>
      <c r="E39" s="317"/>
    </row>
    <row r="40" spans="1:6" ht="13.05" customHeight="1" x14ac:dyDescent="0.15">
      <c r="A40" s="12"/>
    </row>
    <row r="42" spans="1:6" ht="13.05" customHeight="1" x14ac:dyDescent="0.15">
      <c r="A42" s="168"/>
    </row>
    <row r="43" spans="1:6" ht="13.05" customHeight="1" x14ac:dyDescent="0.15">
      <c r="A43" s="31"/>
    </row>
    <row r="44" spans="1:6" ht="13.05" customHeight="1" x14ac:dyDescent="0.15">
      <c r="A44" s="58"/>
    </row>
    <row r="45" spans="1:6" ht="13.05" customHeight="1" x14ac:dyDescent="0.15">
      <c r="A45" s="31"/>
    </row>
  </sheetData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>
    <tabColor theme="9" tint="0.59999389629810485"/>
  </sheetPr>
  <dimension ref="A2:O35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2.25" style="119" customWidth="1"/>
    <col min="2" max="2" width="14.25" style="119" customWidth="1"/>
    <col min="3" max="3" width="8.625" style="119" customWidth="1"/>
    <col min="4" max="4" width="9" style="119" customWidth="1"/>
    <col min="5" max="15" width="8" style="119" customWidth="1"/>
    <col min="16" max="16384" width="7" style="119"/>
  </cols>
  <sheetData>
    <row r="2" spans="1:15" ht="13.05" customHeight="1" x14ac:dyDescent="0.3">
      <c r="A2" s="351" t="s">
        <v>508</v>
      </c>
      <c r="B2" s="331"/>
      <c r="C2" s="331"/>
    </row>
    <row r="3" spans="1:15" ht="13.05" customHeight="1" x14ac:dyDescent="0.15">
      <c r="A3" s="333" t="s">
        <v>273</v>
      </c>
      <c r="B3" s="331"/>
      <c r="C3" s="331"/>
    </row>
    <row r="4" spans="1:15" ht="4.95" customHeight="1" thickBot="1" x14ac:dyDescent="0.2">
      <c r="A4" s="168"/>
      <c r="B4" s="168"/>
      <c r="C4" s="168"/>
      <c r="D4" s="168"/>
      <c r="E4" s="168"/>
      <c r="F4" s="168"/>
      <c r="G4" s="168"/>
      <c r="H4" s="168"/>
      <c r="I4" s="120"/>
      <c r="J4" s="120"/>
      <c r="K4" s="120"/>
      <c r="L4" s="120"/>
      <c r="M4" s="120"/>
      <c r="N4" s="120"/>
      <c r="O4" s="120"/>
    </row>
    <row r="5" spans="1:15" ht="15" customHeight="1" x14ac:dyDescent="0.15">
      <c r="A5" s="1125" t="s">
        <v>87</v>
      </c>
      <c r="B5" s="1125"/>
      <c r="C5" s="812" t="s">
        <v>56</v>
      </c>
      <c r="D5" s="803" t="s">
        <v>57</v>
      </c>
      <c r="E5" s="803" t="s">
        <v>58</v>
      </c>
      <c r="F5" s="803" t="s">
        <v>59</v>
      </c>
      <c r="G5" s="803" t="s">
        <v>60</v>
      </c>
      <c r="H5" s="803" t="s">
        <v>61</v>
      </c>
      <c r="I5" s="803" t="s">
        <v>62</v>
      </c>
      <c r="J5" s="803" t="s">
        <v>63</v>
      </c>
      <c r="K5" s="803" t="s">
        <v>64</v>
      </c>
      <c r="L5" s="803" t="s">
        <v>65</v>
      </c>
      <c r="M5" s="803" t="s">
        <v>66</v>
      </c>
      <c r="N5" s="803" t="s">
        <v>67</v>
      </c>
      <c r="O5" s="803" t="s">
        <v>68</v>
      </c>
    </row>
    <row r="6" spans="1:15" ht="13.95" customHeight="1" x14ac:dyDescent="0.15">
      <c r="A6" s="166" t="s">
        <v>201</v>
      </c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</row>
    <row r="7" spans="1:15" ht="13.95" customHeight="1" x14ac:dyDescent="0.15">
      <c r="A7" s="166"/>
      <c r="B7" s="119" t="s">
        <v>69</v>
      </c>
      <c r="C7" s="1066">
        <f t="shared" ref="C7:C13" si="0">SUM(D7:O7)</f>
        <v>1723497.4685835252</v>
      </c>
      <c r="D7" s="700">
        <v>144266.58360572319</v>
      </c>
      <c r="E7" s="700">
        <v>129817.50848608748</v>
      </c>
      <c r="F7" s="700">
        <v>145281.0106153239</v>
      </c>
      <c r="G7" s="700">
        <v>148722.82006077541</v>
      </c>
      <c r="H7" s="700">
        <v>145796.07213341561</v>
      </c>
      <c r="I7" s="700">
        <v>145025.1317817237</v>
      </c>
      <c r="J7" s="700">
        <v>148818.40927740055</v>
      </c>
      <c r="K7" s="700">
        <v>143127.76603863481</v>
      </c>
      <c r="L7" s="700">
        <v>142346.8605160187</v>
      </c>
      <c r="M7" s="700">
        <v>145100.21115088995</v>
      </c>
      <c r="N7" s="700">
        <v>138327.51340999999</v>
      </c>
      <c r="O7" s="700">
        <v>146867.58150753201</v>
      </c>
    </row>
    <row r="8" spans="1:15" ht="13.95" customHeight="1" x14ac:dyDescent="0.15">
      <c r="A8" s="166"/>
      <c r="B8" s="119" t="s">
        <v>5</v>
      </c>
      <c r="C8" s="1066">
        <f t="shared" si="0"/>
        <v>32310.987892191853</v>
      </c>
      <c r="D8" s="700">
        <v>2350.3107791897714</v>
      </c>
      <c r="E8" s="700">
        <v>2519.4602399999999</v>
      </c>
      <c r="F8" s="700">
        <v>2611.7115819999999</v>
      </c>
      <c r="G8" s="700">
        <v>2820.3901742018888</v>
      </c>
      <c r="H8" s="700">
        <v>2952.2476443333867</v>
      </c>
      <c r="I8" s="700">
        <v>3091.5490315105935</v>
      </c>
      <c r="J8" s="700">
        <v>2858.4395528822924</v>
      </c>
      <c r="K8" s="700">
        <v>2873.6861740030999</v>
      </c>
      <c r="L8" s="700">
        <v>2669.046077184048</v>
      </c>
      <c r="M8" s="700">
        <v>2535.2993194856085</v>
      </c>
      <c r="N8" s="700">
        <v>2506.611727767041</v>
      </c>
      <c r="O8" s="700">
        <v>2522.2355896341164</v>
      </c>
    </row>
    <row r="9" spans="1:15" ht="13.95" customHeight="1" x14ac:dyDescent="0.15">
      <c r="A9" s="166"/>
      <c r="B9" s="119" t="s">
        <v>6</v>
      </c>
      <c r="C9" s="1066">
        <f t="shared" si="0"/>
        <v>169804.68148125257</v>
      </c>
      <c r="D9" s="700">
        <v>14423.922683717105</v>
      </c>
      <c r="E9" s="700">
        <v>13947.495047624248</v>
      </c>
      <c r="F9" s="700">
        <v>13785.015771345692</v>
      </c>
      <c r="G9" s="700">
        <v>13531.403890489841</v>
      </c>
      <c r="H9" s="700">
        <v>13222.615444381647</v>
      </c>
      <c r="I9" s="700">
        <v>13544.055010753951</v>
      </c>
      <c r="J9" s="700">
        <v>14728.738498961537</v>
      </c>
      <c r="K9" s="700">
        <v>14194.710591264422</v>
      </c>
      <c r="L9" s="700">
        <v>14091.127441907607</v>
      </c>
      <c r="M9" s="700">
        <v>13814.507439542862</v>
      </c>
      <c r="N9" s="700">
        <v>14101.268634463666</v>
      </c>
      <c r="O9" s="700">
        <v>16419.8210268</v>
      </c>
    </row>
    <row r="10" spans="1:15" ht="13.95" customHeight="1" x14ac:dyDescent="0.15">
      <c r="A10" s="166"/>
      <c r="B10" s="119" t="s">
        <v>7</v>
      </c>
      <c r="C10" s="1066">
        <f t="shared" si="0"/>
        <v>183941.12518225037</v>
      </c>
      <c r="D10" s="700">
        <v>14705.702047303306</v>
      </c>
      <c r="E10" s="700">
        <v>15540.036674020999</v>
      </c>
      <c r="F10" s="700">
        <v>14888.801300977999</v>
      </c>
      <c r="G10" s="700">
        <v>15372.887967049353</v>
      </c>
      <c r="H10" s="700">
        <v>15737.350376838614</v>
      </c>
      <c r="I10" s="700">
        <v>15799.316227177475</v>
      </c>
      <c r="J10" s="700">
        <v>16052.96935713403</v>
      </c>
      <c r="K10" s="700">
        <v>15459.912173535</v>
      </c>
      <c r="L10" s="700">
        <v>15079.65689182815</v>
      </c>
      <c r="M10" s="700">
        <v>14724.68071214</v>
      </c>
      <c r="N10" s="700">
        <v>15008.000079253379</v>
      </c>
      <c r="O10" s="700">
        <v>15571.811374992078</v>
      </c>
    </row>
    <row r="11" spans="1:15" ht="13.95" customHeight="1" x14ac:dyDescent="0.15">
      <c r="A11" s="166"/>
      <c r="B11" s="119" t="s">
        <v>8</v>
      </c>
      <c r="C11" s="1066">
        <f t="shared" si="0"/>
        <v>4957.3536356317209</v>
      </c>
      <c r="D11" s="700">
        <v>378.06962141661563</v>
      </c>
      <c r="E11" s="700">
        <v>396.38736800000004</v>
      </c>
      <c r="F11" s="700">
        <v>407.65505399999995</v>
      </c>
      <c r="G11" s="700">
        <v>412.85324168708718</v>
      </c>
      <c r="H11" s="700">
        <v>424.31850916437611</v>
      </c>
      <c r="I11" s="700">
        <v>456.70794799999999</v>
      </c>
      <c r="J11" s="700">
        <v>451.82705982959322</v>
      </c>
      <c r="K11" s="700">
        <v>437.98508000000004</v>
      </c>
      <c r="L11" s="700">
        <v>400.56208330943491</v>
      </c>
      <c r="M11" s="700">
        <v>385.89770400000009</v>
      </c>
      <c r="N11" s="700">
        <v>388.37198662461395</v>
      </c>
      <c r="O11" s="700">
        <v>416.71797959999998</v>
      </c>
    </row>
    <row r="12" spans="1:15" ht="13.95" customHeight="1" x14ac:dyDescent="0.15">
      <c r="A12" s="166"/>
      <c r="B12" s="119" t="s">
        <v>9</v>
      </c>
      <c r="C12" s="1066">
        <f t="shared" si="0"/>
        <v>12363.608867431343</v>
      </c>
      <c r="D12" s="700">
        <v>830.24830150000003</v>
      </c>
      <c r="E12" s="700">
        <v>1000.0564904999999</v>
      </c>
      <c r="F12" s="700">
        <v>1071.9981205000001</v>
      </c>
      <c r="G12" s="700">
        <v>1272.7140459285715</v>
      </c>
      <c r="H12" s="700">
        <v>1227.037914</v>
      </c>
      <c r="I12" s="700">
        <v>1217.2462379999999</v>
      </c>
      <c r="J12" s="700">
        <v>1217.9603531764706</v>
      </c>
      <c r="K12" s="700">
        <v>1097.449419</v>
      </c>
      <c r="L12" s="700">
        <v>948.66790349999997</v>
      </c>
      <c r="M12" s="700">
        <v>860.74126499999988</v>
      </c>
      <c r="N12" s="700">
        <v>852.79958032629997</v>
      </c>
      <c r="O12" s="700">
        <v>766.68923600000005</v>
      </c>
    </row>
    <row r="13" spans="1:15" ht="13.95" customHeight="1" x14ac:dyDescent="0.15">
      <c r="A13" s="166"/>
      <c r="B13" s="119" t="s">
        <v>10</v>
      </c>
      <c r="C13" s="1066">
        <f t="shared" si="0"/>
        <v>3818.3519517499999</v>
      </c>
      <c r="D13" s="700">
        <v>269.39210049999997</v>
      </c>
      <c r="E13" s="700">
        <v>308.61304150000001</v>
      </c>
      <c r="F13" s="700">
        <v>322.00654274999994</v>
      </c>
      <c r="G13" s="700">
        <v>359.60536400000001</v>
      </c>
      <c r="H13" s="700">
        <v>346.47366450000004</v>
      </c>
      <c r="I13" s="700">
        <v>361.73253599999998</v>
      </c>
      <c r="J13" s="700">
        <v>353.22220600000003</v>
      </c>
      <c r="K13" s="700">
        <v>328.99651649999998</v>
      </c>
      <c r="L13" s="700">
        <v>301.248783</v>
      </c>
      <c r="M13" s="700">
        <v>284.44054799999992</v>
      </c>
      <c r="N13" s="700">
        <v>276.72933399999999</v>
      </c>
      <c r="O13" s="700">
        <v>305.89131499999996</v>
      </c>
    </row>
    <row r="14" spans="1:15" ht="4.95" customHeight="1" x14ac:dyDescent="0.15">
      <c r="A14" s="166"/>
      <c r="C14" s="1067"/>
      <c r="D14" s="700"/>
      <c r="E14" s="700"/>
      <c r="F14" s="700"/>
      <c r="G14" s="700"/>
      <c r="H14" s="700"/>
      <c r="I14" s="700"/>
      <c r="J14" s="700"/>
      <c r="K14" s="700"/>
      <c r="L14" s="700"/>
      <c r="M14" s="700"/>
      <c r="N14" s="700"/>
      <c r="O14" s="700"/>
    </row>
    <row r="15" spans="1:15" ht="13.95" customHeight="1" x14ac:dyDescent="0.15">
      <c r="A15" s="166" t="s">
        <v>270</v>
      </c>
      <c r="C15" s="1067"/>
      <c r="D15" s="700"/>
      <c r="E15" s="700"/>
      <c r="F15" s="700"/>
      <c r="G15" s="700"/>
      <c r="H15" s="700"/>
      <c r="I15" s="700"/>
      <c r="J15" s="700"/>
      <c r="K15" s="700"/>
      <c r="L15" s="700"/>
      <c r="M15" s="700"/>
      <c r="N15" s="700"/>
      <c r="O15" s="700"/>
    </row>
    <row r="16" spans="1:15" ht="13.95" customHeight="1" x14ac:dyDescent="0.15">
      <c r="A16" s="166"/>
      <c r="B16" s="119" t="s">
        <v>5</v>
      </c>
      <c r="C16" s="1066">
        <f>SUM(D16:O16)</f>
        <v>25130.768360593655</v>
      </c>
      <c r="D16" s="700">
        <f>(D8/0.45*0.35)</f>
        <v>1828.0194949253776</v>
      </c>
      <c r="E16" s="700">
        <f t="shared" ref="E16:O16" si="1">(E8/0.45*0.35)</f>
        <v>1959.5801866666663</v>
      </c>
      <c r="F16" s="700">
        <f t="shared" si="1"/>
        <v>2031.3312304444441</v>
      </c>
      <c r="G16" s="700">
        <f t="shared" si="1"/>
        <v>2193.6368021570242</v>
      </c>
      <c r="H16" s="700">
        <f t="shared" si="1"/>
        <v>2296.1926122593004</v>
      </c>
      <c r="I16" s="700">
        <f t="shared" si="1"/>
        <v>2404.5381356193502</v>
      </c>
      <c r="J16" s="700">
        <f t="shared" si="1"/>
        <v>2223.230763352894</v>
      </c>
      <c r="K16" s="700">
        <f t="shared" si="1"/>
        <v>2235.0892464468552</v>
      </c>
      <c r="L16" s="700">
        <f t="shared" si="1"/>
        <v>2075.924726698704</v>
      </c>
      <c r="M16" s="700">
        <f t="shared" si="1"/>
        <v>1971.8994707110287</v>
      </c>
      <c r="N16" s="700">
        <f t="shared" si="1"/>
        <v>1949.586899374365</v>
      </c>
      <c r="O16" s="700">
        <f t="shared" si="1"/>
        <v>1961.7387919376458</v>
      </c>
    </row>
    <row r="17" spans="1:15" ht="13.95" customHeight="1" x14ac:dyDescent="0.15">
      <c r="A17" s="166"/>
      <c r="B17" s="119" t="s">
        <v>6</v>
      </c>
      <c r="C17" s="1066">
        <f>SUM(D17:O17)</f>
        <v>33960.936296250518</v>
      </c>
      <c r="D17" s="700">
        <f>(D9/0.75*0.15)</f>
        <v>2884.7845367434211</v>
      </c>
      <c r="E17" s="700">
        <f t="shared" ref="E17:O17" si="2">(E9/0.75*0.15)</f>
        <v>2789.49900952485</v>
      </c>
      <c r="F17" s="700">
        <f t="shared" si="2"/>
        <v>2757.0031542691386</v>
      </c>
      <c r="G17" s="700">
        <f t="shared" si="2"/>
        <v>2706.2807780979679</v>
      </c>
      <c r="H17" s="700">
        <f t="shared" si="2"/>
        <v>2644.523088876329</v>
      </c>
      <c r="I17" s="700">
        <f t="shared" si="2"/>
        <v>2708.81100215079</v>
      </c>
      <c r="J17" s="700">
        <f t="shared" si="2"/>
        <v>2945.7476997923072</v>
      </c>
      <c r="K17" s="700">
        <f t="shared" si="2"/>
        <v>2838.9421182528845</v>
      </c>
      <c r="L17" s="700">
        <f t="shared" si="2"/>
        <v>2818.2254883815212</v>
      </c>
      <c r="M17" s="700">
        <f t="shared" si="2"/>
        <v>2762.9014879085721</v>
      </c>
      <c r="N17" s="700">
        <f t="shared" si="2"/>
        <v>2820.2537268927331</v>
      </c>
      <c r="O17" s="700">
        <f t="shared" si="2"/>
        <v>3283.9642053600001</v>
      </c>
    </row>
    <row r="18" spans="1:15" ht="13.95" customHeight="1" x14ac:dyDescent="0.15">
      <c r="A18" s="166"/>
      <c r="B18" s="119" t="s">
        <v>7</v>
      </c>
      <c r="C18" s="1066">
        <f>SUM(D18:O18)</f>
        <v>90167.218226593337</v>
      </c>
      <c r="D18" s="700">
        <f>(D10/0.51*0.25)</f>
        <v>7208.6774741682875</v>
      </c>
      <c r="E18" s="700">
        <f t="shared" ref="E18:O18" si="3">(E10/0.51*0.25)</f>
        <v>7617.6650362848031</v>
      </c>
      <c r="F18" s="700">
        <f t="shared" si="3"/>
        <v>7298.4320102833326</v>
      </c>
      <c r="G18" s="700">
        <f t="shared" si="3"/>
        <v>7535.7293956124277</v>
      </c>
      <c r="H18" s="700">
        <f t="shared" si="3"/>
        <v>7714.387439626772</v>
      </c>
      <c r="I18" s="700">
        <f t="shared" si="3"/>
        <v>7744.7628564595461</v>
      </c>
      <c r="J18" s="700">
        <f t="shared" si="3"/>
        <v>7869.1026260460931</v>
      </c>
      <c r="K18" s="700">
        <f t="shared" si="3"/>
        <v>7578.3883203602936</v>
      </c>
      <c r="L18" s="700">
        <f t="shared" si="3"/>
        <v>7391.9886724647795</v>
      </c>
      <c r="M18" s="700">
        <f t="shared" si="3"/>
        <v>7217.9807412450982</v>
      </c>
      <c r="N18" s="700">
        <f t="shared" si="3"/>
        <v>7356.8627839477349</v>
      </c>
      <c r="O18" s="700">
        <f t="shared" si="3"/>
        <v>7633.240870094156</v>
      </c>
    </row>
    <row r="19" spans="1:15" ht="13.95" customHeight="1" x14ac:dyDescent="0.15">
      <c r="A19" s="166"/>
      <c r="B19" s="119" t="s">
        <v>8</v>
      </c>
      <c r="C19" s="1066">
        <f>SUM(D19:O19)</f>
        <v>3855.7194943802269</v>
      </c>
      <c r="D19" s="700">
        <f>(D11/0.45*0.35)</f>
        <v>294.05414999070103</v>
      </c>
      <c r="E19" s="700">
        <f t="shared" ref="E19:O19" si="4">(E11/0.45*0.35)</f>
        <v>308.30128622222219</v>
      </c>
      <c r="F19" s="700">
        <f t="shared" si="4"/>
        <v>317.06504199999995</v>
      </c>
      <c r="G19" s="700">
        <f t="shared" si="4"/>
        <v>321.10807686773444</v>
      </c>
      <c r="H19" s="700">
        <f t="shared" si="4"/>
        <v>330.02550712784807</v>
      </c>
      <c r="I19" s="700">
        <f t="shared" si="4"/>
        <v>355.21729288888884</v>
      </c>
      <c r="J19" s="700">
        <f t="shared" si="4"/>
        <v>351.42104653412804</v>
      </c>
      <c r="K19" s="700">
        <f t="shared" si="4"/>
        <v>340.65506222222223</v>
      </c>
      <c r="L19" s="700">
        <f t="shared" si="4"/>
        <v>311.54828701844934</v>
      </c>
      <c r="M19" s="700">
        <f t="shared" si="4"/>
        <v>300.1426586666667</v>
      </c>
      <c r="N19" s="700">
        <f t="shared" si="4"/>
        <v>302.06710070803302</v>
      </c>
      <c r="O19" s="700">
        <f t="shared" si="4"/>
        <v>324.1139841333333</v>
      </c>
    </row>
    <row r="20" spans="1:15" ht="4.95" customHeight="1" x14ac:dyDescent="0.15">
      <c r="A20" s="166"/>
      <c r="C20" s="1067"/>
      <c r="D20" s="700"/>
      <c r="E20" s="700"/>
      <c r="F20" s="700"/>
      <c r="G20" s="700"/>
      <c r="H20" s="700"/>
      <c r="I20" s="700"/>
      <c r="J20" s="700"/>
      <c r="K20" s="700"/>
      <c r="L20" s="700"/>
      <c r="M20" s="700"/>
      <c r="N20" s="700"/>
      <c r="O20" s="700"/>
    </row>
    <row r="21" spans="1:15" ht="13.95" customHeight="1" x14ac:dyDescent="0.15">
      <c r="A21" s="166" t="s">
        <v>271</v>
      </c>
      <c r="C21" s="1066">
        <f>SUM(D21:O21)</f>
        <v>497525.38752156554</v>
      </c>
      <c r="D21" s="700">
        <v>40862.929364171112</v>
      </c>
      <c r="E21" s="700">
        <v>41243.429914630993</v>
      </c>
      <c r="F21" s="700">
        <v>41095.162302735</v>
      </c>
      <c r="G21" s="700">
        <v>41045.588963424227</v>
      </c>
      <c r="H21" s="700">
        <v>41255.119311350012</v>
      </c>
      <c r="I21" s="700">
        <v>41141.449353399999</v>
      </c>
      <c r="J21" s="700">
        <v>41193.183998109984</v>
      </c>
      <c r="K21" s="700">
        <v>41229.490818000013</v>
      </c>
      <c r="L21" s="700">
        <v>41357.598339999997</v>
      </c>
      <c r="M21" s="700">
        <v>41907.411383204213</v>
      </c>
      <c r="N21" s="700">
        <v>42460.704760000001</v>
      </c>
      <c r="O21" s="700">
        <v>42733.31901254</v>
      </c>
    </row>
    <row r="22" spans="1:15" ht="4.95" customHeight="1" x14ac:dyDescent="0.15">
      <c r="A22" s="166"/>
      <c r="C22" s="1067"/>
      <c r="D22" s="700"/>
      <c r="E22" s="700"/>
      <c r="F22" s="700"/>
      <c r="G22" s="700"/>
      <c r="H22" s="700"/>
      <c r="I22" s="700"/>
      <c r="J22" s="700"/>
      <c r="K22" s="700"/>
      <c r="L22" s="700"/>
      <c r="M22" s="700"/>
      <c r="N22" s="700"/>
      <c r="O22" s="700"/>
    </row>
    <row r="23" spans="1:15" ht="13.95" customHeight="1" x14ac:dyDescent="0.15">
      <c r="A23" s="166" t="s">
        <v>272</v>
      </c>
      <c r="C23" s="1066">
        <f>SUM(D23:O23)</f>
        <v>2135881.3208302036</v>
      </c>
      <c r="D23" s="700">
        <v>177635.86347489138</v>
      </c>
      <c r="E23" s="700">
        <v>174738.17647152403</v>
      </c>
      <c r="F23" s="700">
        <v>187870.90970900297</v>
      </c>
      <c r="G23" s="700">
        <v>189155.94662069422</v>
      </c>
      <c r="H23" s="700">
        <v>191436.53022570934</v>
      </c>
      <c r="I23" s="700">
        <v>183530.37453454346</v>
      </c>
      <c r="J23" s="700">
        <v>178732.12287361204</v>
      </c>
      <c r="K23" s="700">
        <v>176201.71194412105</v>
      </c>
      <c r="L23" s="700">
        <v>167812.12495866427</v>
      </c>
      <c r="M23" s="700">
        <v>169146.59069114001</v>
      </c>
      <c r="N23" s="700">
        <v>166931.14939456535</v>
      </c>
      <c r="O23" s="700">
        <v>172689.81993173566</v>
      </c>
    </row>
    <row r="24" spans="1:15" ht="4.95" customHeight="1" x14ac:dyDescent="0.15">
      <c r="A24" s="166"/>
      <c r="C24" s="1067"/>
      <c r="D24" s="700"/>
      <c r="E24" s="700"/>
      <c r="F24" s="700"/>
      <c r="G24" s="700"/>
      <c r="H24" s="700"/>
      <c r="I24" s="700"/>
      <c r="J24" s="700"/>
      <c r="K24" s="700"/>
      <c r="L24" s="700"/>
      <c r="M24" s="700"/>
      <c r="N24" s="700"/>
      <c r="O24" s="700"/>
    </row>
    <row r="25" spans="1:15" ht="13.95" customHeight="1" x14ac:dyDescent="0.15">
      <c r="A25" s="166" t="s">
        <v>11</v>
      </c>
      <c r="C25" s="1066">
        <f>SUM(D25:O25)</f>
        <v>4351.8473729440002</v>
      </c>
      <c r="D25" s="700">
        <v>306.4200884</v>
      </c>
      <c r="E25" s="700">
        <v>635.45196839999994</v>
      </c>
      <c r="F25" s="700">
        <v>631.99582639999994</v>
      </c>
      <c r="G25" s="700">
        <v>43.498061300000003</v>
      </c>
      <c r="H25" s="700">
        <v>58.557903799999998</v>
      </c>
      <c r="I25" s="700">
        <v>48.723687399999996</v>
      </c>
      <c r="J25" s="700">
        <v>1.3062147</v>
      </c>
      <c r="K25" s="700">
        <v>0.20203800000000002</v>
      </c>
      <c r="L25" s="700">
        <v>12.271214000000001</v>
      </c>
      <c r="M25" s="700">
        <v>165.78471011999997</v>
      </c>
      <c r="N25" s="700">
        <v>1680.6718793999999</v>
      </c>
      <c r="O25" s="700">
        <v>766.9637810239999</v>
      </c>
    </row>
    <row r="26" spans="1:15" ht="4.95" customHeight="1" x14ac:dyDescent="0.15">
      <c r="A26" s="166"/>
      <c r="C26" s="1067"/>
      <c r="D26" s="700"/>
      <c r="E26" s="700"/>
      <c r="F26" s="700"/>
      <c r="G26" s="700"/>
      <c r="H26" s="700"/>
      <c r="I26" s="700"/>
      <c r="J26" s="700"/>
      <c r="K26" s="700"/>
      <c r="L26" s="700"/>
      <c r="M26" s="700"/>
      <c r="N26" s="700"/>
      <c r="O26" s="700"/>
    </row>
    <row r="27" spans="1:15" ht="13.95" customHeight="1" x14ac:dyDescent="0.15">
      <c r="A27" s="166" t="s">
        <v>12</v>
      </c>
      <c r="B27" s="161"/>
      <c r="C27" s="1066">
        <f>SUM(D27:O27)</f>
        <v>664.55613720240001</v>
      </c>
      <c r="D27" s="700">
        <v>29.891482000000003</v>
      </c>
      <c r="E27" s="700">
        <v>117.17207200000001</v>
      </c>
      <c r="F27" s="700">
        <v>106.36297920000001</v>
      </c>
      <c r="G27" s="700">
        <v>7.9685645999999997</v>
      </c>
      <c r="H27" s="700">
        <v>5.844392</v>
      </c>
      <c r="I27" s="700">
        <v>3.1511240000000003</v>
      </c>
      <c r="J27" s="700">
        <v>8.7998400000000004E-2</v>
      </c>
      <c r="K27" s="700">
        <v>0</v>
      </c>
      <c r="L27" s="700">
        <v>7.5840000000000005E-2</v>
      </c>
      <c r="M27" s="700">
        <v>45.55874140240001</v>
      </c>
      <c r="N27" s="700">
        <v>289.74606599999998</v>
      </c>
      <c r="O27" s="700">
        <v>58.696877600000008</v>
      </c>
    </row>
    <row r="28" spans="1:15" ht="4.95" customHeight="1" x14ac:dyDescent="0.15">
      <c r="A28" s="166"/>
      <c r="B28" s="161"/>
      <c r="C28" s="1067"/>
      <c r="D28" s="700"/>
      <c r="E28" s="700"/>
      <c r="F28" s="700"/>
      <c r="G28" s="700"/>
      <c r="H28" s="700"/>
      <c r="I28" s="700"/>
      <c r="J28" s="700"/>
      <c r="K28" s="700"/>
      <c r="L28" s="700"/>
      <c r="M28" s="700"/>
      <c r="N28" s="700"/>
      <c r="O28" s="700"/>
    </row>
    <row r="29" spans="1:15" ht="13.95" customHeight="1" thickBot="1" x14ac:dyDescent="0.2">
      <c r="A29" s="352" t="s">
        <v>250</v>
      </c>
      <c r="B29" s="337"/>
      <c r="C29" s="1068">
        <f>SUM(D29:O29)</f>
        <v>7466.4020324688863</v>
      </c>
      <c r="D29" s="1054">
        <v>654.74878081600002</v>
      </c>
      <c r="E29" s="1054">
        <v>2587.5431714960005</v>
      </c>
      <c r="F29" s="1054">
        <v>1849.4032350320001</v>
      </c>
      <c r="G29" s="1054">
        <v>212.04104000000001</v>
      </c>
      <c r="H29" s="1054">
        <v>469.58881492488695</v>
      </c>
      <c r="I29" s="1054">
        <v>230.51353240000003</v>
      </c>
      <c r="J29" s="1054">
        <v>191.7088736</v>
      </c>
      <c r="K29" s="1054">
        <v>133.62368359999999</v>
      </c>
      <c r="L29" s="1054">
        <v>162.11783579999999</v>
      </c>
      <c r="M29" s="1054">
        <v>30.413623999999999</v>
      </c>
      <c r="N29" s="1054">
        <v>541.62246959999993</v>
      </c>
      <c r="O29" s="1054">
        <v>403.0769712</v>
      </c>
    </row>
    <row r="30" spans="1:15" ht="9" customHeight="1" x14ac:dyDescent="0.15">
      <c r="A30" s="28" t="s">
        <v>544</v>
      </c>
      <c r="B30" s="317"/>
      <c r="C30" s="317"/>
      <c r="D30" s="317"/>
    </row>
    <row r="31" spans="1:15" ht="9" customHeight="1" x14ac:dyDescent="0.15">
      <c r="A31" s="28" t="s">
        <v>428</v>
      </c>
      <c r="B31" s="317"/>
      <c r="C31" s="317"/>
      <c r="D31" s="317"/>
    </row>
    <row r="32" spans="1:15" ht="9" customHeight="1" x14ac:dyDescent="0.15">
      <c r="A32" s="40" t="s">
        <v>427</v>
      </c>
      <c r="B32" s="317"/>
      <c r="C32" s="317"/>
      <c r="D32" s="317"/>
    </row>
    <row r="33" spans="1:5" ht="13.05" customHeight="1" x14ac:dyDescent="0.15">
      <c r="A33" s="12"/>
    </row>
    <row r="35" spans="1:5" ht="13.05" customHeight="1" x14ac:dyDescent="0.15">
      <c r="E35" s="123"/>
    </row>
  </sheetData>
  <mergeCells count="1">
    <mergeCell ref="A5:B5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>
    <tabColor theme="9" tint="0.59999389629810485"/>
  </sheetPr>
  <dimension ref="A2:T61"/>
  <sheetViews>
    <sheetView showGridLines="0" topLeftCell="A14" zoomScale="150" zoomScaleNormal="150" workbookViewId="0">
      <selection activeCell="A17" sqref="A17"/>
    </sheetView>
  </sheetViews>
  <sheetFormatPr baseColWidth="10" defaultColWidth="7" defaultRowHeight="13.05" customHeight="1" x14ac:dyDescent="0.15"/>
  <cols>
    <col min="1" max="1" width="1.25" style="128" customWidth="1"/>
    <col min="2" max="2" width="9.625" style="128" customWidth="1"/>
    <col min="3" max="4" width="8" style="128" hidden="1" customWidth="1"/>
    <col min="5" max="18" width="8.375" style="128" customWidth="1"/>
    <col min="19" max="16384" width="7" style="128"/>
  </cols>
  <sheetData>
    <row r="2" spans="1:18" ht="13.05" customHeight="1" x14ac:dyDescent="0.3">
      <c r="A2" s="366" t="s">
        <v>507</v>
      </c>
      <c r="B2" s="364"/>
      <c r="C2" s="364"/>
    </row>
    <row r="3" spans="1:18" ht="13.05" customHeight="1" x14ac:dyDescent="0.15">
      <c r="A3" s="365" t="s">
        <v>276</v>
      </c>
      <c r="B3" s="365"/>
      <c r="C3" s="364"/>
    </row>
    <row r="4" spans="1:18" ht="4.05" customHeight="1" thickBot="1" x14ac:dyDescent="0.2">
      <c r="A4" s="373"/>
      <c r="B4" s="373"/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3"/>
      <c r="P4" s="373"/>
      <c r="Q4" s="373"/>
      <c r="R4" s="373"/>
    </row>
    <row r="5" spans="1:18" ht="15" customHeight="1" x14ac:dyDescent="0.15">
      <c r="A5" s="1126" t="s">
        <v>18</v>
      </c>
      <c r="B5" s="1126"/>
      <c r="C5" s="801">
        <v>2005</v>
      </c>
      <c r="D5" s="801">
        <v>2006</v>
      </c>
      <c r="E5" s="801">
        <v>2007</v>
      </c>
      <c r="F5" s="801">
        <v>2008</v>
      </c>
      <c r="G5" s="801">
        <v>2009</v>
      </c>
      <c r="H5" s="801">
        <v>2010</v>
      </c>
      <c r="I5" s="801">
        <v>2011</v>
      </c>
      <c r="J5" s="801">
        <v>2012</v>
      </c>
      <c r="K5" s="801">
        <v>2013</v>
      </c>
      <c r="L5" s="801">
        <v>2014</v>
      </c>
      <c r="M5" s="801">
        <v>2015</v>
      </c>
      <c r="N5" s="801">
        <v>2016</v>
      </c>
      <c r="O5" s="801">
        <v>2017</v>
      </c>
      <c r="P5" s="801" t="s">
        <v>211</v>
      </c>
      <c r="Q5" s="801" t="s">
        <v>403</v>
      </c>
      <c r="R5" s="801" t="s">
        <v>402</v>
      </c>
    </row>
    <row r="6" spans="1:18" ht="15" customHeight="1" x14ac:dyDescent="0.15">
      <c r="A6" s="1127" t="s">
        <v>106</v>
      </c>
      <c r="B6" s="1127"/>
      <c r="C6" s="854">
        <f t="shared" ref="C6:L6" si="0">(C8+C9+C10+C11+C12+C13+C14+C15+C16+C17+C18+C19+C20+C21+C22+C23+C24+C25+C26+C27+C28+C29+C30+C31)</f>
        <v>5249783</v>
      </c>
      <c r="D6" s="854">
        <f t="shared" si="0"/>
        <v>5241101</v>
      </c>
      <c r="E6" s="854">
        <f t="shared" si="0"/>
        <v>5420865</v>
      </c>
      <c r="F6" s="854">
        <f t="shared" si="0"/>
        <v>5442989</v>
      </c>
      <c r="G6" s="854">
        <f t="shared" si="0"/>
        <v>5459435</v>
      </c>
      <c r="H6" s="854">
        <f t="shared" si="0"/>
        <v>5520198</v>
      </c>
      <c r="I6" s="854">
        <f t="shared" si="0"/>
        <v>5589173</v>
      </c>
      <c r="J6" s="854">
        <f t="shared" si="0"/>
        <v>5660984</v>
      </c>
      <c r="K6" s="854">
        <f t="shared" si="0"/>
        <v>5555988</v>
      </c>
      <c r="L6" s="854">
        <f t="shared" si="0"/>
        <v>5577958</v>
      </c>
      <c r="M6" s="854">
        <f t="shared" ref="M6:R6" si="1">(M8+M9+M10+M11+M12+M13+M14+M15+M16+M17+M18+M19+M20+M21+M22+M23+M24+M25+M26+M27+M28+M29+M30+M31)</f>
        <v>5553469</v>
      </c>
      <c r="N6" s="854">
        <f t="shared" si="1"/>
        <v>5525455</v>
      </c>
      <c r="O6" s="854">
        <f t="shared" si="1"/>
        <v>5535569</v>
      </c>
      <c r="P6" s="854">
        <f t="shared" si="1"/>
        <v>5575483</v>
      </c>
      <c r="Q6" s="854">
        <f t="shared" si="1"/>
        <v>5599893</v>
      </c>
      <c r="R6" s="854">
        <f t="shared" si="1"/>
        <v>5636388</v>
      </c>
    </row>
    <row r="7" spans="1:18" ht="4.95" customHeight="1" x14ac:dyDescent="0.15">
      <c r="A7" s="129"/>
      <c r="B7" s="130"/>
      <c r="C7" s="374"/>
      <c r="D7" s="374"/>
      <c r="E7" s="374"/>
      <c r="F7" s="374"/>
      <c r="G7" s="374"/>
      <c r="H7" s="374"/>
      <c r="I7" s="374"/>
      <c r="J7" s="374"/>
      <c r="K7" s="374"/>
      <c r="L7" s="374"/>
      <c r="M7" s="374"/>
      <c r="N7" s="374"/>
      <c r="O7" s="374"/>
      <c r="P7" s="374"/>
      <c r="Q7" s="374"/>
      <c r="R7" s="374"/>
    </row>
    <row r="8" spans="1:18" ht="13.05" customHeight="1" x14ac:dyDescent="0.15">
      <c r="A8" s="129"/>
      <c r="B8" s="29" t="s">
        <v>21</v>
      </c>
      <c r="C8" s="369">
        <v>13800</v>
      </c>
      <c r="D8" s="369">
        <v>14000</v>
      </c>
      <c r="E8" s="369">
        <v>13890</v>
      </c>
      <c r="F8" s="369">
        <v>17461</v>
      </c>
      <c r="G8" s="369">
        <v>17100</v>
      </c>
      <c r="H8" s="369">
        <v>13729</v>
      </c>
      <c r="I8" s="369">
        <v>14447</v>
      </c>
      <c r="J8" s="369">
        <v>18070</v>
      </c>
      <c r="K8" s="369">
        <v>18447</v>
      </c>
      <c r="L8" s="369">
        <v>19414</v>
      </c>
      <c r="M8" s="292">
        <v>21346</v>
      </c>
      <c r="N8" s="292">
        <v>22427</v>
      </c>
      <c r="O8" s="292">
        <v>22350</v>
      </c>
      <c r="P8" s="292">
        <v>22050</v>
      </c>
      <c r="Q8" s="292">
        <v>22200</v>
      </c>
      <c r="R8" s="292">
        <v>19258</v>
      </c>
    </row>
    <row r="9" spans="1:18" ht="13.05" customHeight="1" x14ac:dyDescent="0.15">
      <c r="A9" s="129"/>
      <c r="B9" s="29" t="s">
        <v>22</v>
      </c>
      <c r="C9" s="369">
        <v>234260</v>
      </c>
      <c r="D9" s="369">
        <v>234260</v>
      </c>
      <c r="E9" s="369">
        <v>237774</v>
      </c>
      <c r="F9" s="369">
        <v>227803</v>
      </c>
      <c r="G9" s="369">
        <v>230765</v>
      </c>
      <c r="H9" s="370">
        <v>302158</v>
      </c>
      <c r="I9" s="370">
        <v>310158</v>
      </c>
      <c r="J9" s="370">
        <v>324960</v>
      </c>
      <c r="K9" s="370">
        <v>308181</v>
      </c>
      <c r="L9" s="370">
        <v>301926</v>
      </c>
      <c r="M9" s="1033">
        <v>298200</v>
      </c>
      <c r="N9" s="1033">
        <v>290882</v>
      </c>
      <c r="O9" s="1033">
        <v>276247</v>
      </c>
      <c r="P9" s="1033">
        <v>268181</v>
      </c>
      <c r="Q9" s="1033">
        <v>258181</v>
      </c>
      <c r="R9" s="1033">
        <v>265987</v>
      </c>
    </row>
    <row r="10" spans="1:18" ht="13.05" customHeight="1" x14ac:dyDescent="0.15">
      <c r="A10" s="129"/>
      <c r="B10" s="29" t="s">
        <v>23</v>
      </c>
      <c r="C10" s="369">
        <v>86000</v>
      </c>
      <c r="D10" s="369">
        <v>87500</v>
      </c>
      <c r="E10" s="369">
        <v>96479</v>
      </c>
      <c r="F10" s="369">
        <v>113725</v>
      </c>
      <c r="G10" s="369">
        <v>114210</v>
      </c>
      <c r="H10" s="370">
        <v>110583</v>
      </c>
      <c r="I10" s="370">
        <v>109540</v>
      </c>
      <c r="J10" s="370">
        <v>89795</v>
      </c>
      <c r="K10" s="370">
        <v>89530</v>
      </c>
      <c r="L10" s="370">
        <v>85995</v>
      </c>
      <c r="M10" s="370">
        <v>86120</v>
      </c>
      <c r="N10" s="370">
        <v>86344</v>
      </c>
      <c r="O10" s="370">
        <v>113514</v>
      </c>
      <c r="P10" s="370">
        <v>112040</v>
      </c>
      <c r="Q10" s="370">
        <v>113602</v>
      </c>
      <c r="R10" s="370">
        <v>114530</v>
      </c>
    </row>
    <row r="11" spans="1:18" ht="13.05" customHeight="1" x14ac:dyDescent="0.15">
      <c r="A11" s="129"/>
      <c r="B11" s="29" t="s">
        <v>24</v>
      </c>
      <c r="C11" s="369">
        <v>253482</v>
      </c>
      <c r="D11" s="369">
        <v>253925</v>
      </c>
      <c r="E11" s="369">
        <v>254014</v>
      </c>
      <c r="F11" s="369">
        <v>253872</v>
      </c>
      <c r="G11" s="369">
        <v>253917</v>
      </c>
      <c r="H11" s="370">
        <v>254699</v>
      </c>
      <c r="I11" s="370">
        <v>259557</v>
      </c>
      <c r="J11" s="369">
        <v>262771</v>
      </c>
      <c r="K11" s="369">
        <v>262017</v>
      </c>
      <c r="L11" s="369">
        <v>259231</v>
      </c>
      <c r="M11" s="292">
        <v>246630</v>
      </c>
      <c r="N11" s="292">
        <v>245857</v>
      </c>
      <c r="O11" s="292">
        <v>237501</v>
      </c>
      <c r="P11" s="292">
        <v>233412</v>
      </c>
      <c r="Q11" s="292">
        <v>235457</v>
      </c>
      <c r="R11" s="292">
        <v>234083</v>
      </c>
    </row>
    <row r="12" spans="1:18" ht="13.05" customHeight="1" x14ac:dyDescent="0.15">
      <c r="A12" s="129"/>
      <c r="B12" s="29" t="s">
        <v>25</v>
      </c>
      <c r="C12" s="369">
        <v>567252</v>
      </c>
      <c r="D12" s="369">
        <v>585191</v>
      </c>
      <c r="E12" s="369">
        <v>647924</v>
      </c>
      <c r="F12" s="369">
        <v>663444</v>
      </c>
      <c r="G12" s="369">
        <v>668400</v>
      </c>
      <c r="H12" s="369">
        <v>661441</v>
      </c>
      <c r="I12" s="369">
        <v>664574</v>
      </c>
      <c r="J12" s="369">
        <v>645466</v>
      </c>
      <c r="K12" s="369">
        <v>654160</v>
      </c>
      <c r="L12" s="369">
        <v>661156</v>
      </c>
      <c r="M12" s="292">
        <v>663500</v>
      </c>
      <c r="N12" s="292">
        <v>657561</v>
      </c>
      <c r="O12" s="292">
        <v>645182</v>
      </c>
      <c r="P12" s="292">
        <v>648080</v>
      </c>
      <c r="Q12" s="292">
        <v>655840</v>
      </c>
      <c r="R12" s="292">
        <v>657166</v>
      </c>
    </row>
    <row r="13" spans="1:18" ht="13.05" customHeight="1" x14ac:dyDescent="0.15">
      <c r="A13" s="129"/>
      <c r="B13" s="29" t="s">
        <v>29</v>
      </c>
      <c r="C13" s="369">
        <v>201868</v>
      </c>
      <c r="D13" s="369">
        <v>203000</v>
      </c>
      <c r="E13" s="369">
        <v>232617</v>
      </c>
      <c r="F13" s="369">
        <v>239911</v>
      </c>
      <c r="G13" s="369">
        <v>238500</v>
      </c>
      <c r="H13" s="369">
        <v>231680</v>
      </c>
      <c r="I13" s="369">
        <v>230526</v>
      </c>
      <c r="J13" s="369">
        <v>230190</v>
      </c>
      <c r="K13" s="369">
        <v>231874</v>
      </c>
      <c r="L13" s="369">
        <v>240121</v>
      </c>
      <c r="M13" s="369">
        <v>250584</v>
      </c>
      <c r="N13" s="369">
        <v>246360</v>
      </c>
      <c r="O13" s="369">
        <v>247610</v>
      </c>
      <c r="P13" s="369">
        <v>248100</v>
      </c>
      <c r="Q13" s="369">
        <v>247855</v>
      </c>
      <c r="R13" s="369">
        <v>252797</v>
      </c>
    </row>
    <row r="14" spans="1:18" ht="13.05" customHeight="1" x14ac:dyDescent="0.15">
      <c r="A14" s="129"/>
      <c r="B14" s="29" t="s">
        <v>30</v>
      </c>
      <c r="C14" s="369">
        <v>342051</v>
      </c>
      <c r="D14" s="369">
        <v>301166</v>
      </c>
      <c r="E14" s="369">
        <v>301783</v>
      </c>
      <c r="F14" s="369">
        <v>302411</v>
      </c>
      <c r="G14" s="369">
        <v>305711</v>
      </c>
      <c r="H14" s="370">
        <v>307624</v>
      </c>
      <c r="I14" s="370">
        <v>304367</v>
      </c>
      <c r="J14" s="370">
        <v>300992</v>
      </c>
      <c r="K14" s="370">
        <v>294294</v>
      </c>
      <c r="L14" s="370">
        <v>304127</v>
      </c>
      <c r="M14" s="292">
        <v>304262</v>
      </c>
      <c r="N14" s="292">
        <v>309475</v>
      </c>
      <c r="O14" s="292">
        <v>305720</v>
      </c>
      <c r="P14" s="292">
        <v>306410</v>
      </c>
      <c r="Q14" s="292">
        <v>306065</v>
      </c>
      <c r="R14" s="292">
        <v>308564</v>
      </c>
    </row>
    <row r="15" spans="1:18" ht="13.05" customHeight="1" x14ac:dyDescent="0.15">
      <c r="A15" s="129"/>
      <c r="B15" s="29" t="s">
        <v>31</v>
      </c>
      <c r="C15" s="369">
        <v>263480</v>
      </c>
      <c r="D15" s="369">
        <v>258000</v>
      </c>
      <c r="E15" s="369">
        <v>254986</v>
      </c>
      <c r="F15" s="369">
        <v>228844</v>
      </c>
      <c r="G15" s="369">
        <v>226800</v>
      </c>
      <c r="H15" s="370">
        <v>230422</v>
      </c>
      <c r="I15" s="370">
        <v>232109</v>
      </c>
      <c r="J15" s="370">
        <v>225265</v>
      </c>
      <c r="K15" s="370">
        <v>226410</v>
      </c>
      <c r="L15" s="370">
        <v>232070</v>
      </c>
      <c r="M15" s="292">
        <v>265104</v>
      </c>
      <c r="N15" s="292">
        <v>257939</v>
      </c>
      <c r="O15" s="292">
        <v>245851</v>
      </c>
      <c r="P15" s="292">
        <v>255851</v>
      </c>
      <c r="Q15" s="292">
        <v>250851</v>
      </c>
      <c r="R15" s="292">
        <v>251406</v>
      </c>
    </row>
    <row r="16" spans="1:18" ht="13.05" customHeight="1" x14ac:dyDescent="0.15">
      <c r="A16" s="129"/>
      <c r="B16" s="29" t="s">
        <v>32</v>
      </c>
      <c r="C16" s="369">
        <v>36448</v>
      </c>
      <c r="D16" s="371">
        <v>36595</v>
      </c>
      <c r="E16" s="371">
        <v>36877</v>
      </c>
      <c r="F16" s="371">
        <v>37296</v>
      </c>
      <c r="G16" s="371">
        <v>38100</v>
      </c>
      <c r="H16" s="370">
        <v>37063</v>
      </c>
      <c r="I16" s="370">
        <v>38362</v>
      </c>
      <c r="J16" s="370">
        <v>43823</v>
      </c>
      <c r="K16" s="370">
        <v>45315</v>
      </c>
      <c r="L16" s="370">
        <v>46324</v>
      </c>
      <c r="M16" s="370">
        <v>47838</v>
      </c>
      <c r="N16" s="370">
        <v>47321</v>
      </c>
      <c r="O16" s="370">
        <v>50124</v>
      </c>
      <c r="P16" s="370">
        <v>49144</v>
      </c>
      <c r="Q16" s="370">
        <v>50530</v>
      </c>
      <c r="R16" s="370">
        <v>47756</v>
      </c>
    </row>
    <row r="17" spans="1:18" ht="13.05" customHeight="1" x14ac:dyDescent="0.15">
      <c r="A17" s="129"/>
      <c r="B17" s="29" t="s">
        <v>33</v>
      </c>
      <c r="C17" s="369">
        <v>269149</v>
      </c>
      <c r="D17" s="369">
        <v>293273</v>
      </c>
      <c r="E17" s="369">
        <v>324363</v>
      </c>
      <c r="F17" s="369">
        <v>323160</v>
      </c>
      <c r="G17" s="369">
        <v>324200</v>
      </c>
      <c r="H17" s="370">
        <v>319829</v>
      </c>
      <c r="I17" s="370">
        <v>305300</v>
      </c>
      <c r="J17" s="370">
        <v>246716</v>
      </c>
      <c r="K17" s="370">
        <v>273992</v>
      </c>
      <c r="L17" s="370">
        <v>295422</v>
      </c>
      <c r="M17" s="292">
        <v>290997</v>
      </c>
      <c r="N17" s="292">
        <v>290400</v>
      </c>
      <c r="O17" s="292">
        <v>292412</v>
      </c>
      <c r="P17" s="292">
        <v>293320</v>
      </c>
      <c r="Q17" s="292">
        <v>292866</v>
      </c>
      <c r="R17" s="292">
        <v>290125</v>
      </c>
    </row>
    <row r="18" spans="1:18" ht="13.05" customHeight="1" x14ac:dyDescent="0.15">
      <c r="A18" s="129"/>
      <c r="B18" s="29" t="s">
        <v>34</v>
      </c>
      <c r="C18" s="369">
        <v>101588</v>
      </c>
      <c r="D18" s="369">
        <v>124095</v>
      </c>
      <c r="E18" s="369">
        <v>125933</v>
      </c>
      <c r="F18" s="369">
        <v>127193</v>
      </c>
      <c r="G18" s="369">
        <v>127367</v>
      </c>
      <c r="H18" s="370">
        <v>121506</v>
      </c>
      <c r="I18" s="370">
        <v>123433</v>
      </c>
      <c r="J18" s="370">
        <v>139412</v>
      </c>
      <c r="K18" s="370">
        <v>104710</v>
      </c>
      <c r="L18" s="370">
        <v>105754</v>
      </c>
      <c r="M18" s="292">
        <v>116831</v>
      </c>
      <c r="N18" s="292">
        <v>118002</v>
      </c>
      <c r="O18" s="292">
        <v>119663</v>
      </c>
      <c r="P18" s="292">
        <v>119420</v>
      </c>
      <c r="Q18" s="292">
        <v>119542</v>
      </c>
      <c r="R18" s="292">
        <v>118658</v>
      </c>
    </row>
    <row r="19" spans="1:18" ht="13.05" customHeight="1" x14ac:dyDescent="0.15">
      <c r="A19" s="129"/>
      <c r="B19" s="29" t="s">
        <v>35</v>
      </c>
      <c r="C19" s="369">
        <v>222660</v>
      </c>
      <c r="D19" s="369">
        <v>221770</v>
      </c>
      <c r="E19" s="369">
        <v>222660</v>
      </c>
      <c r="F19" s="369">
        <v>234727</v>
      </c>
      <c r="G19" s="369">
        <v>230300</v>
      </c>
      <c r="H19" s="370">
        <v>225423</v>
      </c>
      <c r="I19" s="370">
        <v>226527</v>
      </c>
      <c r="J19" s="370">
        <v>308233</v>
      </c>
      <c r="K19" s="370">
        <v>312227</v>
      </c>
      <c r="L19" s="370">
        <v>288385</v>
      </c>
      <c r="M19" s="292">
        <v>298924</v>
      </c>
      <c r="N19" s="292">
        <v>296450</v>
      </c>
      <c r="O19" s="292">
        <v>321586</v>
      </c>
      <c r="P19" s="292">
        <v>331426</v>
      </c>
      <c r="Q19" s="292">
        <v>326506</v>
      </c>
      <c r="R19" s="292">
        <v>320442</v>
      </c>
    </row>
    <row r="20" spans="1:18" ht="13.05" customHeight="1" x14ac:dyDescent="0.15">
      <c r="A20" s="129"/>
      <c r="B20" s="29" t="s">
        <v>36</v>
      </c>
      <c r="C20" s="369">
        <v>190580</v>
      </c>
      <c r="D20" s="369">
        <v>192967</v>
      </c>
      <c r="E20" s="369">
        <v>192922</v>
      </c>
      <c r="F20" s="369">
        <v>192479</v>
      </c>
      <c r="G20" s="369">
        <v>196315</v>
      </c>
      <c r="H20" s="370">
        <v>193053</v>
      </c>
      <c r="I20" s="370">
        <v>190420</v>
      </c>
      <c r="J20" s="370">
        <v>181736</v>
      </c>
      <c r="K20" s="370">
        <v>192332</v>
      </c>
      <c r="L20" s="370">
        <v>210565</v>
      </c>
      <c r="M20" s="292">
        <v>178817</v>
      </c>
      <c r="N20" s="292">
        <v>175772</v>
      </c>
      <c r="O20" s="292">
        <v>174439</v>
      </c>
      <c r="P20" s="292">
        <v>173620</v>
      </c>
      <c r="Q20" s="292">
        <v>182010</v>
      </c>
      <c r="R20" s="292">
        <v>180546</v>
      </c>
    </row>
    <row r="21" spans="1:18" ht="13.05" customHeight="1" x14ac:dyDescent="0.15">
      <c r="A21" s="129"/>
      <c r="B21" s="29" t="s">
        <v>37</v>
      </c>
      <c r="C21" s="369">
        <v>268845</v>
      </c>
      <c r="D21" s="369">
        <v>263905</v>
      </c>
      <c r="E21" s="369">
        <v>258328</v>
      </c>
      <c r="F21" s="369">
        <v>248526</v>
      </c>
      <c r="G21" s="369">
        <v>215164</v>
      </c>
      <c r="H21" s="370">
        <v>204164</v>
      </c>
      <c r="I21" s="370">
        <v>201854</v>
      </c>
      <c r="J21" s="370">
        <v>201589</v>
      </c>
      <c r="K21" s="370">
        <v>234323</v>
      </c>
      <c r="L21" s="370">
        <v>230560</v>
      </c>
      <c r="M21" s="292">
        <v>230298</v>
      </c>
      <c r="N21" s="292">
        <v>222440</v>
      </c>
      <c r="O21" s="292">
        <v>205693</v>
      </c>
      <c r="P21" s="292">
        <v>218640</v>
      </c>
      <c r="Q21" s="292">
        <v>212744</v>
      </c>
      <c r="R21" s="292">
        <v>232737</v>
      </c>
    </row>
    <row r="22" spans="1:18" ht="13.05" customHeight="1" x14ac:dyDescent="0.15">
      <c r="A22" s="129"/>
      <c r="B22" s="29" t="s">
        <v>38</v>
      </c>
      <c r="C22" s="369">
        <v>31022</v>
      </c>
      <c r="D22" s="369">
        <v>30221</v>
      </c>
      <c r="E22" s="369">
        <v>29637</v>
      </c>
      <c r="F22" s="369">
        <v>30050</v>
      </c>
      <c r="G22" s="369">
        <v>31200</v>
      </c>
      <c r="H22" s="370">
        <v>30426</v>
      </c>
      <c r="I22" s="370">
        <v>28624</v>
      </c>
      <c r="J22" s="370">
        <v>27380</v>
      </c>
      <c r="K22" s="370">
        <v>26180</v>
      </c>
      <c r="L22" s="370">
        <v>22631</v>
      </c>
      <c r="M22" s="292">
        <v>22850</v>
      </c>
      <c r="N22" s="292">
        <v>23993</v>
      </c>
      <c r="O22" s="292">
        <v>23870</v>
      </c>
      <c r="P22" s="292">
        <v>23571</v>
      </c>
      <c r="Q22" s="292">
        <v>23721</v>
      </c>
      <c r="R22" s="292">
        <v>23687</v>
      </c>
    </row>
    <row r="23" spans="1:18" ht="13.05" customHeight="1" x14ac:dyDescent="0.15">
      <c r="A23" s="129"/>
      <c r="B23" s="29" t="s">
        <v>39</v>
      </c>
      <c r="C23" s="369">
        <v>29706</v>
      </c>
      <c r="D23" s="369">
        <v>29250</v>
      </c>
      <c r="E23" s="369">
        <v>29024</v>
      </c>
      <c r="F23" s="369">
        <v>28788</v>
      </c>
      <c r="G23" s="369">
        <v>26821</v>
      </c>
      <c r="H23" s="370">
        <v>26781</v>
      </c>
      <c r="I23" s="370">
        <v>27859</v>
      </c>
      <c r="J23" s="370">
        <v>26406</v>
      </c>
      <c r="K23" s="370">
        <v>23033</v>
      </c>
      <c r="L23" s="370">
        <v>21768</v>
      </c>
      <c r="M23" s="292">
        <v>19372</v>
      </c>
      <c r="N23" s="292">
        <v>20570</v>
      </c>
      <c r="O23" s="292">
        <v>18884</v>
      </c>
      <c r="P23" s="292">
        <v>18884</v>
      </c>
      <c r="Q23" s="292">
        <v>18884</v>
      </c>
      <c r="R23" s="292">
        <v>18912</v>
      </c>
    </row>
    <row r="24" spans="1:18" ht="13.05" customHeight="1" x14ac:dyDescent="0.15">
      <c r="A24" s="129"/>
      <c r="B24" s="29" t="s">
        <v>40</v>
      </c>
      <c r="C24" s="369">
        <v>445510</v>
      </c>
      <c r="D24" s="369">
        <v>402448</v>
      </c>
      <c r="E24" s="369">
        <v>414853</v>
      </c>
      <c r="F24" s="369">
        <v>422321</v>
      </c>
      <c r="G24" s="369">
        <v>433280</v>
      </c>
      <c r="H24" s="370">
        <v>457628</v>
      </c>
      <c r="I24" s="370">
        <v>502428</v>
      </c>
      <c r="J24" s="370">
        <v>523715</v>
      </c>
      <c r="K24" s="370">
        <v>534820</v>
      </c>
      <c r="L24" s="370">
        <v>496410</v>
      </c>
      <c r="M24" s="292">
        <v>447647</v>
      </c>
      <c r="N24" s="292">
        <v>430076</v>
      </c>
      <c r="O24" s="292">
        <v>431096</v>
      </c>
      <c r="P24" s="292">
        <v>438152</v>
      </c>
      <c r="Q24" s="292">
        <v>453426</v>
      </c>
      <c r="R24" s="292">
        <v>457818</v>
      </c>
    </row>
    <row r="25" spans="1:18" ht="13.05" customHeight="1" x14ac:dyDescent="0.15">
      <c r="A25" s="129"/>
      <c r="B25" s="29" t="s">
        <v>41</v>
      </c>
      <c r="C25" s="369">
        <v>323150</v>
      </c>
      <c r="D25" s="369">
        <v>324950</v>
      </c>
      <c r="E25" s="369">
        <v>332040</v>
      </c>
      <c r="F25" s="369">
        <v>336476</v>
      </c>
      <c r="G25" s="369">
        <v>338610</v>
      </c>
      <c r="H25" s="369">
        <v>333045</v>
      </c>
      <c r="I25" s="369">
        <v>340719</v>
      </c>
      <c r="J25" s="369">
        <v>346088</v>
      </c>
      <c r="K25" s="369">
        <v>294610</v>
      </c>
      <c r="L25" s="369">
        <v>300975</v>
      </c>
      <c r="M25" s="292">
        <v>304190</v>
      </c>
      <c r="N25" s="292">
        <v>295400</v>
      </c>
      <c r="O25" s="292">
        <v>296290</v>
      </c>
      <c r="P25" s="292">
        <v>296843</v>
      </c>
      <c r="Q25" s="292">
        <v>296567</v>
      </c>
      <c r="R25" s="292">
        <v>295076</v>
      </c>
    </row>
    <row r="26" spans="1:18" ht="13.05" customHeight="1" x14ac:dyDescent="0.15">
      <c r="A26" s="129"/>
      <c r="B26" s="29" t="s">
        <v>44</v>
      </c>
      <c r="C26" s="369">
        <v>511848</v>
      </c>
      <c r="D26" s="369">
        <v>513739</v>
      </c>
      <c r="E26" s="369">
        <v>515430</v>
      </c>
      <c r="F26" s="369">
        <v>503610</v>
      </c>
      <c r="G26" s="369">
        <v>504329</v>
      </c>
      <c r="H26" s="370">
        <v>503311</v>
      </c>
      <c r="I26" s="370">
        <v>507051</v>
      </c>
      <c r="J26" s="370">
        <v>517772</v>
      </c>
      <c r="K26" s="370">
        <v>413459</v>
      </c>
      <c r="L26" s="370">
        <v>416924</v>
      </c>
      <c r="M26" s="292">
        <v>418637</v>
      </c>
      <c r="N26" s="292">
        <v>417960</v>
      </c>
      <c r="O26" s="292">
        <v>423941</v>
      </c>
      <c r="P26" s="292">
        <v>429684</v>
      </c>
      <c r="Q26" s="292">
        <v>439168</v>
      </c>
      <c r="R26" s="292">
        <v>440840</v>
      </c>
    </row>
    <row r="27" spans="1:18" ht="13.05" customHeight="1" x14ac:dyDescent="0.15">
      <c r="A27" s="129"/>
      <c r="B27" s="29" t="s">
        <v>45</v>
      </c>
      <c r="C27" s="369">
        <v>608200</v>
      </c>
      <c r="D27" s="369">
        <v>617340</v>
      </c>
      <c r="E27" s="369">
        <v>627310</v>
      </c>
      <c r="F27" s="369">
        <v>634530</v>
      </c>
      <c r="G27" s="369">
        <v>652210</v>
      </c>
      <c r="H27" s="370">
        <v>669200</v>
      </c>
      <c r="I27" s="370">
        <v>680050</v>
      </c>
      <c r="J27" s="370">
        <v>691610</v>
      </c>
      <c r="K27" s="370">
        <v>694240</v>
      </c>
      <c r="L27" s="370">
        <v>708700</v>
      </c>
      <c r="M27" s="292">
        <v>702340</v>
      </c>
      <c r="N27" s="292">
        <v>726080</v>
      </c>
      <c r="O27" s="292">
        <v>721050</v>
      </c>
      <c r="P27" s="292">
        <v>729965</v>
      </c>
      <c r="Q27" s="292">
        <v>733260</v>
      </c>
      <c r="R27" s="292">
        <v>733660</v>
      </c>
    </row>
    <row r="28" spans="1:18" ht="13.05" customHeight="1" x14ac:dyDescent="0.15">
      <c r="A28" s="129"/>
      <c r="B28" s="128" t="s">
        <v>46</v>
      </c>
      <c r="C28" s="369">
        <v>128598</v>
      </c>
      <c r="D28" s="369">
        <v>135292</v>
      </c>
      <c r="E28" s="369">
        <v>149779</v>
      </c>
      <c r="F28" s="369">
        <v>155033</v>
      </c>
      <c r="G28" s="369">
        <v>158060</v>
      </c>
      <c r="H28" s="370">
        <v>155352</v>
      </c>
      <c r="I28" s="370">
        <v>162423</v>
      </c>
      <c r="J28" s="370">
        <v>180040</v>
      </c>
      <c r="K28" s="370">
        <v>181450</v>
      </c>
      <c r="L28" s="370">
        <v>185986</v>
      </c>
      <c r="M28" s="1033">
        <v>196470</v>
      </c>
      <c r="N28" s="1033">
        <v>193965</v>
      </c>
      <c r="O28" s="1033">
        <v>213566</v>
      </c>
      <c r="P28" s="1033">
        <v>210120</v>
      </c>
      <c r="Q28" s="1033">
        <v>211843</v>
      </c>
      <c r="R28" s="1033">
        <v>212548</v>
      </c>
    </row>
    <row r="29" spans="1:18" ht="13.05" customHeight="1" x14ac:dyDescent="0.15">
      <c r="A29" s="129"/>
      <c r="B29" s="30" t="s">
        <v>47</v>
      </c>
      <c r="C29" s="369">
        <v>31586</v>
      </c>
      <c r="D29" s="369">
        <v>31586</v>
      </c>
      <c r="E29" s="369">
        <v>31318</v>
      </c>
      <c r="F29" s="369">
        <v>30598</v>
      </c>
      <c r="G29" s="369">
        <v>30790</v>
      </c>
      <c r="H29" s="370">
        <v>35486</v>
      </c>
      <c r="I29" s="370">
        <v>36670</v>
      </c>
      <c r="J29" s="370">
        <v>35080</v>
      </c>
      <c r="K29" s="370">
        <v>42824</v>
      </c>
      <c r="L29" s="370">
        <v>43860</v>
      </c>
      <c r="M29" s="1033">
        <v>43342</v>
      </c>
      <c r="N29" s="1033">
        <v>46053</v>
      </c>
      <c r="O29" s="1033">
        <v>46870</v>
      </c>
      <c r="P29" s="1033">
        <v>45510</v>
      </c>
      <c r="Q29" s="1033">
        <v>46190</v>
      </c>
      <c r="R29" s="1033">
        <v>48827</v>
      </c>
    </row>
    <row r="30" spans="1:18" ht="13.05" customHeight="1" x14ac:dyDescent="0.15">
      <c r="A30" s="129"/>
      <c r="B30" s="29" t="s">
        <v>48</v>
      </c>
      <c r="C30" s="369">
        <v>44500</v>
      </c>
      <c r="D30" s="369">
        <v>41400</v>
      </c>
      <c r="E30" s="369">
        <v>44016</v>
      </c>
      <c r="F30" s="369">
        <v>42475</v>
      </c>
      <c r="G30" s="369">
        <v>44280</v>
      </c>
      <c r="H30" s="370">
        <v>43334</v>
      </c>
      <c r="I30" s="370">
        <v>41105</v>
      </c>
      <c r="J30" s="370">
        <v>42210</v>
      </c>
      <c r="K30" s="370">
        <v>43180</v>
      </c>
      <c r="L30" s="370">
        <v>45194</v>
      </c>
      <c r="M30" s="1033">
        <v>44187</v>
      </c>
      <c r="N30" s="1033">
        <v>46396</v>
      </c>
      <c r="O30" s="1033">
        <v>45690</v>
      </c>
      <c r="P30" s="1033">
        <v>45720</v>
      </c>
      <c r="Q30" s="1033">
        <v>45705</v>
      </c>
      <c r="R30" s="1033">
        <v>50090</v>
      </c>
    </row>
    <row r="31" spans="1:18" ht="13.05" customHeight="1" thickBot="1" x14ac:dyDescent="0.2">
      <c r="A31" s="367"/>
      <c r="B31" s="368" t="s">
        <v>49</v>
      </c>
      <c r="C31" s="372">
        <v>44200</v>
      </c>
      <c r="D31" s="372">
        <v>45228</v>
      </c>
      <c r="E31" s="372">
        <v>46908</v>
      </c>
      <c r="F31" s="372">
        <v>48256</v>
      </c>
      <c r="G31" s="372">
        <v>53006</v>
      </c>
      <c r="H31" s="372">
        <v>52261</v>
      </c>
      <c r="I31" s="372">
        <v>51070</v>
      </c>
      <c r="J31" s="372">
        <v>51665</v>
      </c>
      <c r="K31" s="372">
        <v>54380</v>
      </c>
      <c r="L31" s="372">
        <v>54460</v>
      </c>
      <c r="M31" s="1034">
        <v>54983</v>
      </c>
      <c r="N31" s="1034">
        <v>57732</v>
      </c>
      <c r="O31" s="1034">
        <v>56420</v>
      </c>
      <c r="P31" s="1034">
        <v>57340</v>
      </c>
      <c r="Q31" s="1034">
        <v>56880</v>
      </c>
      <c r="R31" s="1034">
        <v>60875</v>
      </c>
    </row>
    <row r="32" spans="1:18" ht="9" customHeight="1" x14ac:dyDescent="0.15">
      <c r="A32" s="28" t="s">
        <v>544</v>
      </c>
      <c r="B32" s="40"/>
      <c r="C32" s="363"/>
      <c r="D32" s="363"/>
      <c r="E32" s="363"/>
      <c r="F32" s="363"/>
      <c r="G32" s="363"/>
      <c r="H32" s="363"/>
      <c r="I32" s="363"/>
      <c r="J32" s="363"/>
      <c r="K32" s="363"/>
      <c r="L32" s="363"/>
      <c r="M32" s="363"/>
      <c r="N32" s="363"/>
      <c r="O32" s="363"/>
      <c r="P32" s="363"/>
      <c r="Q32" s="363"/>
      <c r="R32" s="363"/>
    </row>
    <row r="33" spans="1:20" ht="9" customHeight="1" x14ac:dyDescent="0.15">
      <c r="A33" s="28" t="s">
        <v>428</v>
      </c>
      <c r="B33" s="40"/>
      <c r="C33" s="363"/>
      <c r="D33" s="363"/>
      <c r="E33" s="363"/>
      <c r="F33" s="363"/>
      <c r="G33" s="363"/>
      <c r="H33" s="376"/>
      <c r="I33" s="376"/>
      <c r="J33" s="376"/>
      <c r="K33" s="376"/>
      <c r="L33" s="376"/>
      <c r="M33" s="376"/>
      <c r="N33" s="376"/>
      <c r="O33" s="376"/>
      <c r="P33" s="376"/>
      <c r="Q33" s="376"/>
      <c r="R33" s="376"/>
    </row>
    <row r="34" spans="1:20" ht="9" customHeight="1" x14ac:dyDescent="0.15">
      <c r="A34" s="40" t="s">
        <v>427</v>
      </c>
      <c r="B34" s="290"/>
      <c r="C34" s="363"/>
      <c r="D34" s="363"/>
      <c r="E34" s="363"/>
      <c r="F34" s="363"/>
      <c r="G34" s="363"/>
      <c r="H34" s="376"/>
      <c r="I34" s="376"/>
      <c r="J34" s="376"/>
      <c r="K34" s="376"/>
      <c r="L34" s="376"/>
      <c r="M34" s="376"/>
      <c r="N34" s="376"/>
      <c r="O34" s="376"/>
      <c r="P34" s="376"/>
      <c r="Q34" s="376"/>
      <c r="R34" s="376"/>
    </row>
    <row r="36" spans="1:20" ht="13.05" customHeight="1" x14ac:dyDescent="0.15">
      <c r="T36" s="108"/>
    </row>
    <row r="37" spans="1:20" ht="13.05" customHeight="1" x14ac:dyDescent="0.15">
      <c r="T37" s="108"/>
    </row>
    <row r="38" spans="1:20" ht="13.05" customHeight="1" x14ac:dyDescent="0.15">
      <c r="T38" s="108"/>
    </row>
    <row r="39" spans="1:20" ht="13.05" customHeight="1" x14ac:dyDescent="0.15">
      <c r="T39" s="114"/>
    </row>
    <row r="40" spans="1:20" ht="13.05" customHeight="1" x14ac:dyDescent="0.15">
      <c r="T40" s="108"/>
    </row>
    <row r="41" spans="1:20" ht="13.05" customHeight="1" x14ac:dyDescent="0.15">
      <c r="T41" s="108"/>
    </row>
    <row r="42" spans="1:20" ht="13.05" customHeight="1" x14ac:dyDescent="0.15">
      <c r="T42" s="114"/>
    </row>
    <row r="43" spans="1:20" ht="13.05" customHeight="1" x14ac:dyDescent="0.15">
      <c r="T43" s="114"/>
    </row>
    <row r="44" spans="1:20" ht="13.05" customHeight="1" x14ac:dyDescent="0.15">
      <c r="T44" s="108"/>
    </row>
    <row r="45" spans="1:20" ht="13.05" customHeight="1" x14ac:dyDescent="0.15">
      <c r="T45" s="108"/>
    </row>
    <row r="46" spans="1:20" ht="13.05" customHeight="1" x14ac:dyDescent="0.15">
      <c r="T46" s="108"/>
    </row>
    <row r="47" spans="1:20" ht="13.05" customHeight="1" x14ac:dyDescent="0.15">
      <c r="T47" s="108"/>
    </row>
    <row r="48" spans="1:20" ht="13.05" customHeight="1" x14ac:dyDescent="0.15">
      <c r="T48" s="108"/>
    </row>
    <row r="49" spans="20:20" ht="13.05" customHeight="1" x14ac:dyDescent="0.15">
      <c r="T49" s="114"/>
    </row>
    <row r="50" spans="20:20" ht="13.05" customHeight="1" x14ac:dyDescent="0.15">
      <c r="T50" s="108"/>
    </row>
    <row r="51" spans="20:20" ht="13.05" customHeight="1" x14ac:dyDescent="0.15">
      <c r="T51" s="108"/>
    </row>
    <row r="52" spans="20:20" ht="13.05" customHeight="1" x14ac:dyDescent="0.15">
      <c r="T52" s="108"/>
    </row>
    <row r="53" spans="20:20" ht="13.05" customHeight="1" x14ac:dyDescent="0.15">
      <c r="T53" s="114"/>
    </row>
    <row r="54" spans="20:20" ht="13.05" customHeight="1" x14ac:dyDescent="0.15">
      <c r="T54" s="108"/>
    </row>
    <row r="55" spans="20:20" ht="13.05" customHeight="1" x14ac:dyDescent="0.15">
      <c r="T55" s="108"/>
    </row>
    <row r="56" spans="20:20" ht="13.05" customHeight="1" x14ac:dyDescent="0.15">
      <c r="T56" s="12"/>
    </row>
    <row r="57" spans="20:20" ht="13.05" customHeight="1" x14ac:dyDescent="0.15">
      <c r="T57" s="35"/>
    </row>
    <row r="58" spans="20:20" ht="13.05" customHeight="1" x14ac:dyDescent="0.15">
      <c r="T58" s="114"/>
    </row>
    <row r="59" spans="20:20" ht="13.05" customHeight="1" x14ac:dyDescent="0.15">
      <c r="T59" s="114"/>
    </row>
    <row r="60" spans="20:20" ht="13.05" customHeight="1" x14ac:dyDescent="0.15">
      <c r="T60" s="114"/>
    </row>
    <row r="61" spans="20:20" ht="13.05" customHeight="1" x14ac:dyDescent="0.15">
      <c r="T61" s="114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>
    <tabColor theme="9" tint="0.59999389629810485"/>
  </sheetPr>
  <dimension ref="A2:U34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.25" style="128" customWidth="1"/>
    <col min="2" max="2" width="9.625" style="128" customWidth="1"/>
    <col min="3" max="4" width="8" style="128" hidden="1" customWidth="1"/>
    <col min="5" max="18" width="8.375" style="128" customWidth="1"/>
    <col min="19" max="16384" width="7" style="128"/>
  </cols>
  <sheetData>
    <row r="2" spans="1:21" ht="13.05" customHeight="1" x14ac:dyDescent="0.3">
      <c r="A2" s="366" t="s">
        <v>506</v>
      </c>
      <c r="B2" s="364"/>
    </row>
    <row r="3" spans="1:21" ht="13.05" customHeight="1" x14ac:dyDescent="0.15">
      <c r="A3" s="365" t="s">
        <v>276</v>
      </c>
      <c r="B3" s="365"/>
    </row>
    <row r="4" spans="1:21" ht="4.95" customHeight="1" thickBot="1" x14ac:dyDescent="0.2">
      <c r="A4" s="373"/>
      <c r="B4" s="373"/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3"/>
      <c r="P4" s="373"/>
      <c r="Q4" s="373"/>
      <c r="R4" s="373"/>
    </row>
    <row r="5" spans="1:21" ht="15" customHeight="1" x14ac:dyDescent="0.15">
      <c r="A5" s="1128" t="s">
        <v>18</v>
      </c>
      <c r="B5" s="1128"/>
      <c r="C5" s="825">
        <v>2005</v>
      </c>
      <c r="D5" s="825">
        <v>2006</v>
      </c>
      <c r="E5" s="825">
        <v>2007</v>
      </c>
      <c r="F5" s="825">
        <v>2008</v>
      </c>
      <c r="G5" s="825">
        <v>2009</v>
      </c>
      <c r="H5" s="825">
        <v>2010</v>
      </c>
      <c r="I5" s="825">
        <v>2011</v>
      </c>
      <c r="J5" s="825">
        <v>2012</v>
      </c>
      <c r="K5" s="825">
        <v>2013</v>
      </c>
      <c r="L5" s="825">
        <v>2014</v>
      </c>
      <c r="M5" s="825">
        <v>2015</v>
      </c>
      <c r="N5" s="825">
        <v>2016</v>
      </c>
      <c r="O5" s="825">
        <v>2017</v>
      </c>
      <c r="P5" s="825" t="s">
        <v>211</v>
      </c>
      <c r="Q5" s="825" t="s">
        <v>403</v>
      </c>
      <c r="R5" s="825" t="s">
        <v>407</v>
      </c>
    </row>
    <row r="6" spans="1:21" ht="15" customHeight="1" x14ac:dyDescent="0.15">
      <c r="A6" s="1127" t="s">
        <v>106</v>
      </c>
      <c r="B6" s="1127"/>
      <c r="C6" s="854">
        <f t="shared" ref="C6:N6" si="0">(C8+C9+C10+C11+C12+C13+C14+C15+C16+C17+C18+C19+C20+C21+C22+C23+C24+C25+C26+C27+C28+C29+C30+C31)</f>
        <v>1074578</v>
      </c>
      <c r="D6" s="854">
        <f t="shared" si="0"/>
        <v>1127320</v>
      </c>
      <c r="E6" s="854">
        <f t="shared" si="0"/>
        <v>1138578</v>
      </c>
      <c r="F6" s="854">
        <f t="shared" si="0"/>
        <v>1151906</v>
      </c>
      <c r="G6" s="854">
        <f t="shared" si="0"/>
        <v>1168497</v>
      </c>
      <c r="H6" s="854">
        <f t="shared" si="0"/>
        <v>1218722</v>
      </c>
      <c r="I6" s="854">
        <f t="shared" si="0"/>
        <v>1266710</v>
      </c>
      <c r="J6" s="854">
        <f t="shared" si="0"/>
        <v>1319404</v>
      </c>
      <c r="K6" s="854">
        <f t="shared" si="0"/>
        <v>1375095</v>
      </c>
      <c r="L6" s="854">
        <f t="shared" si="0"/>
        <v>1376390</v>
      </c>
      <c r="M6" s="854">
        <f>(M8+M9+M10+M11+M12+M13+M14+M15+M16+M17+M18+M19+M20+M21+M22+M23+M24+M25+M26+M27+M28+M29+M30+M31)</f>
        <v>1367797</v>
      </c>
      <c r="N6" s="854">
        <f t="shared" si="0"/>
        <v>1364230</v>
      </c>
      <c r="O6" s="854">
        <f>(O8+O9+O10+O11+O12+O13+O14+O15+O16+O17+O18+O19+O20+O21+O22+O23+O24+O25+O26+O27+O28+O29+O30+O31)</f>
        <v>1331223</v>
      </c>
      <c r="P6" s="854">
        <f>(P8+P9+P10+P11+P12+P13+P14+P15+P16+P17+P18+P19+P20+P21+P22+P23+P24+P25+P26+P27+P28+P29+P30+P31)</f>
        <v>1348165</v>
      </c>
      <c r="Q6" s="854">
        <f>(Q8+Q9+Q10+Q11+Q12+Q13+Q14+Q15+Q16+Q17+Q18+Q19+Q20+Q21+Q22+Q23+Q24+Q25+Q26+Q27+Q28+Q29+Q30+Q31)</f>
        <v>1357067</v>
      </c>
      <c r="R6" s="854">
        <f>(R8+R9+R10+R11+R12+R13+R14+R15+R16+R17+R18+R19+R20+R21+R22+R23+R24+R25+R26+R27+R28+R29+R30+R31)</f>
        <v>1250069.0030220905</v>
      </c>
    </row>
    <row r="7" spans="1:21" ht="4.95" customHeight="1" x14ac:dyDescent="0.15">
      <c r="A7" s="129"/>
      <c r="B7" s="130"/>
      <c r="C7" s="374"/>
      <c r="D7" s="374"/>
      <c r="E7" s="374"/>
      <c r="F7" s="374"/>
      <c r="G7" s="374"/>
      <c r="H7" s="374"/>
      <c r="I7" s="374"/>
      <c r="J7" s="374"/>
      <c r="K7" s="374"/>
      <c r="L7" s="374"/>
      <c r="M7" s="374"/>
      <c r="N7" s="374"/>
      <c r="O7" s="374"/>
      <c r="P7" s="374"/>
      <c r="Q7" s="374"/>
      <c r="R7" s="374"/>
    </row>
    <row r="8" spans="1:21" ht="13.05" customHeight="1" x14ac:dyDescent="0.15">
      <c r="A8" s="129"/>
      <c r="B8" s="29" t="s">
        <v>21</v>
      </c>
      <c r="C8" s="369">
        <v>2573</v>
      </c>
      <c r="D8" s="369">
        <v>2418</v>
      </c>
      <c r="E8" s="369">
        <v>2930</v>
      </c>
      <c r="F8" s="369">
        <v>3894</v>
      </c>
      <c r="G8" s="369">
        <v>5335</v>
      </c>
      <c r="H8" s="369">
        <v>5461</v>
      </c>
      <c r="I8" s="369">
        <v>5844</v>
      </c>
      <c r="J8" s="369">
        <v>6574</v>
      </c>
      <c r="K8" s="369">
        <v>7212</v>
      </c>
      <c r="L8" s="369">
        <v>8084</v>
      </c>
      <c r="M8" s="369">
        <v>7723</v>
      </c>
      <c r="N8" s="292">
        <v>3812</v>
      </c>
      <c r="O8" s="292">
        <v>5673</v>
      </c>
      <c r="P8" s="292">
        <v>4958</v>
      </c>
      <c r="Q8" s="292">
        <v>4510</v>
      </c>
      <c r="R8" s="292">
        <v>4115.21</v>
      </c>
      <c r="U8" s="110"/>
    </row>
    <row r="9" spans="1:21" ht="13.05" customHeight="1" x14ac:dyDescent="0.15">
      <c r="A9" s="129"/>
      <c r="B9" s="29" t="s">
        <v>22</v>
      </c>
      <c r="C9" s="369">
        <v>67649</v>
      </c>
      <c r="D9" s="369">
        <v>70283</v>
      </c>
      <c r="E9" s="369">
        <v>65745</v>
      </c>
      <c r="F9" s="369">
        <v>65730</v>
      </c>
      <c r="G9" s="369">
        <v>59431</v>
      </c>
      <c r="H9" s="369">
        <v>58172</v>
      </c>
      <c r="I9" s="370">
        <v>55889</v>
      </c>
      <c r="J9" s="370">
        <v>60264</v>
      </c>
      <c r="K9" s="370">
        <v>56967</v>
      </c>
      <c r="L9" s="370">
        <v>51654</v>
      </c>
      <c r="M9" s="370">
        <v>48938</v>
      </c>
      <c r="N9" s="1033">
        <v>47065</v>
      </c>
      <c r="O9" s="1033">
        <v>45661</v>
      </c>
      <c r="P9" s="1033">
        <v>45440</v>
      </c>
      <c r="Q9" s="1033">
        <v>47805</v>
      </c>
      <c r="R9" s="1033">
        <v>47306.123022090396</v>
      </c>
      <c r="U9" s="112"/>
    </row>
    <row r="10" spans="1:21" ht="13.05" customHeight="1" x14ac:dyDescent="0.15">
      <c r="A10" s="129"/>
      <c r="B10" s="29" t="s">
        <v>23</v>
      </c>
      <c r="C10" s="369">
        <v>22582</v>
      </c>
      <c r="D10" s="369">
        <v>22280</v>
      </c>
      <c r="E10" s="369">
        <v>22069</v>
      </c>
      <c r="F10" s="369">
        <v>19767</v>
      </c>
      <c r="G10" s="369">
        <v>19385</v>
      </c>
      <c r="H10" s="369">
        <v>18682</v>
      </c>
      <c r="I10" s="370">
        <v>17423</v>
      </c>
      <c r="J10" s="370">
        <v>18996</v>
      </c>
      <c r="K10" s="370">
        <v>20641</v>
      </c>
      <c r="L10" s="370">
        <v>23846</v>
      </c>
      <c r="M10" s="370">
        <v>23209</v>
      </c>
      <c r="N10" s="370">
        <v>23032</v>
      </c>
      <c r="O10" s="370">
        <v>22198</v>
      </c>
      <c r="P10" s="370">
        <v>22165</v>
      </c>
      <c r="Q10" s="370">
        <v>21454</v>
      </c>
      <c r="R10" s="370">
        <v>19737.599999999999</v>
      </c>
      <c r="T10" s="137"/>
      <c r="U10" s="110"/>
    </row>
    <row r="11" spans="1:21" ht="13.05" customHeight="1" x14ac:dyDescent="0.15">
      <c r="A11" s="129"/>
      <c r="B11" s="29" t="s">
        <v>24</v>
      </c>
      <c r="C11" s="369">
        <v>38590</v>
      </c>
      <c r="D11" s="369">
        <v>39984</v>
      </c>
      <c r="E11" s="369">
        <v>41125</v>
      </c>
      <c r="F11" s="369">
        <v>42224</v>
      </c>
      <c r="G11" s="369">
        <v>42848</v>
      </c>
      <c r="H11" s="369">
        <v>43307</v>
      </c>
      <c r="I11" s="370">
        <v>45452</v>
      </c>
      <c r="J11" s="370">
        <v>45649</v>
      </c>
      <c r="K11" s="369">
        <v>48278</v>
      </c>
      <c r="L11" s="369">
        <v>49237</v>
      </c>
      <c r="M11" s="369">
        <v>50755</v>
      </c>
      <c r="N11" s="292">
        <v>51726</v>
      </c>
      <c r="O11" s="292">
        <v>54880</v>
      </c>
      <c r="P11" s="292">
        <v>55173</v>
      </c>
      <c r="Q11" s="292">
        <v>58195</v>
      </c>
      <c r="R11" s="292">
        <v>60576</v>
      </c>
      <c r="T11" s="137"/>
      <c r="U11" s="110"/>
    </row>
    <row r="12" spans="1:21" ht="13.05" customHeight="1" x14ac:dyDescent="0.15">
      <c r="A12" s="129"/>
      <c r="B12" s="29" t="s">
        <v>25</v>
      </c>
      <c r="C12" s="369">
        <v>137225</v>
      </c>
      <c r="D12" s="369">
        <v>159044</v>
      </c>
      <c r="E12" s="369">
        <v>173505</v>
      </c>
      <c r="F12" s="369">
        <v>168102</v>
      </c>
      <c r="G12" s="369">
        <v>172901</v>
      </c>
      <c r="H12" s="369">
        <v>192200</v>
      </c>
      <c r="I12" s="369">
        <v>204853</v>
      </c>
      <c r="J12" s="369">
        <v>200959</v>
      </c>
      <c r="K12" s="369">
        <v>215540</v>
      </c>
      <c r="L12" s="369">
        <v>223400</v>
      </c>
      <c r="M12" s="369">
        <v>217543</v>
      </c>
      <c r="N12" s="292">
        <v>214187</v>
      </c>
      <c r="O12" s="292">
        <v>210048</v>
      </c>
      <c r="P12" s="292">
        <v>192900</v>
      </c>
      <c r="Q12" s="292">
        <v>196668</v>
      </c>
      <c r="R12" s="292">
        <v>165617</v>
      </c>
      <c r="T12" s="137"/>
      <c r="U12" s="103"/>
    </row>
    <row r="13" spans="1:21" ht="13.05" customHeight="1" x14ac:dyDescent="0.15">
      <c r="A13" s="129"/>
      <c r="B13" s="29" t="s">
        <v>29</v>
      </c>
      <c r="C13" s="369">
        <v>38436</v>
      </c>
      <c r="D13" s="369">
        <v>41714</v>
      </c>
      <c r="E13" s="369">
        <v>41250</v>
      </c>
      <c r="F13" s="369">
        <v>48751</v>
      </c>
      <c r="G13" s="369">
        <v>46747</v>
      </c>
      <c r="H13" s="369">
        <v>52759</v>
      </c>
      <c r="I13" s="369">
        <v>51187</v>
      </c>
      <c r="J13" s="369">
        <v>56188</v>
      </c>
      <c r="K13" s="369">
        <v>56942</v>
      </c>
      <c r="L13" s="369">
        <v>57637</v>
      </c>
      <c r="M13" s="369">
        <v>57779</v>
      </c>
      <c r="N13" s="369">
        <v>58697</v>
      </c>
      <c r="O13" s="369">
        <v>59675</v>
      </c>
      <c r="P13" s="369">
        <v>61709</v>
      </c>
      <c r="Q13" s="369">
        <v>62118</v>
      </c>
      <c r="R13" s="369">
        <v>54126</v>
      </c>
      <c r="T13" s="137"/>
      <c r="U13" s="110"/>
    </row>
    <row r="14" spans="1:21" ht="13.05" customHeight="1" x14ac:dyDescent="0.15">
      <c r="A14" s="129"/>
      <c r="B14" s="29" t="s">
        <v>30</v>
      </c>
      <c r="C14" s="369">
        <v>50607</v>
      </c>
      <c r="D14" s="369">
        <v>52411</v>
      </c>
      <c r="E14" s="369">
        <v>52497</v>
      </c>
      <c r="F14" s="369">
        <v>55602</v>
      </c>
      <c r="G14" s="369">
        <v>56224</v>
      </c>
      <c r="H14" s="369">
        <v>56350</v>
      </c>
      <c r="I14" s="370">
        <v>61256</v>
      </c>
      <c r="J14" s="370">
        <v>63253</v>
      </c>
      <c r="K14" s="370">
        <v>65763</v>
      </c>
      <c r="L14" s="370">
        <v>67129</v>
      </c>
      <c r="M14" s="370">
        <v>69381</v>
      </c>
      <c r="N14" s="292">
        <v>72348</v>
      </c>
      <c r="O14" s="292">
        <v>70685</v>
      </c>
      <c r="P14" s="292">
        <v>71244</v>
      </c>
      <c r="Q14" s="292">
        <v>72763</v>
      </c>
      <c r="R14" s="292">
        <v>68633</v>
      </c>
      <c r="T14" s="137"/>
      <c r="U14" s="110"/>
    </row>
    <row r="15" spans="1:21" ht="13.05" customHeight="1" x14ac:dyDescent="0.15">
      <c r="A15" s="129"/>
      <c r="B15" s="29" t="s">
        <v>31</v>
      </c>
      <c r="C15" s="369">
        <v>106742</v>
      </c>
      <c r="D15" s="369">
        <v>110598</v>
      </c>
      <c r="E15" s="369">
        <v>111846</v>
      </c>
      <c r="F15" s="369">
        <v>106946</v>
      </c>
      <c r="G15" s="369">
        <v>106932</v>
      </c>
      <c r="H15" s="369">
        <v>110315</v>
      </c>
      <c r="I15" s="370">
        <v>112788</v>
      </c>
      <c r="J15" s="370">
        <v>114785</v>
      </c>
      <c r="K15" s="370">
        <v>113303</v>
      </c>
      <c r="L15" s="370">
        <v>113750</v>
      </c>
      <c r="M15" s="370">
        <v>113823</v>
      </c>
      <c r="N15" s="292">
        <v>114444</v>
      </c>
      <c r="O15" s="292">
        <v>116208</v>
      </c>
      <c r="P15" s="292">
        <v>115837</v>
      </c>
      <c r="Q15" s="292">
        <v>113481</v>
      </c>
      <c r="R15" s="292">
        <v>106805</v>
      </c>
      <c r="T15" s="137"/>
      <c r="U15" s="110"/>
    </row>
    <row r="16" spans="1:21" ht="13.05" customHeight="1" x14ac:dyDescent="0.15">
      <c r="A16" s="129"/>
      <c r="B16" s="29" t="s">
        <v>32</v>
      </c>
      <c r="C16" s="369">
        <v>7578</v>
      </c>
      <c r="D16" s="369">
        <v>7754</v>
      </c>
      <c r="E16" s="371">
        <v>8014</v>
      </c>
      <c r="F16" s="371">
        <v>8724</v>
      </c>
      <c r="G16" s="371">
        <v>9240</v>
      </c>
      <c r="H16" s="371">
        <v>10332</v>
      </c>
      <c r="I16" s="370">
        <v>11597</v>
      </c>
      <c r="J16" s="370">
        <v>11731</v>
      </c>
      <c r="K16" s="370">
        <v>12686</v>
      </c>
      <c r="L16" s="370">
        <v>13112</v>
      </c>
      <c r="M16" s="370">
        <v>12407</v>
      </c>
      <c r="N16" s="370">
        <v>13999</v>
      </c>
      <c r="O16" s="370">
        <v>12350</v>
      </c>
      <c r="P16" s="370">
        <v>11880</v>
      </c>
      <c r="Q16" s="370">
        <v>13058</v>
      </c>
      <c r="R16" s="370">
        <v>15834</v>
      </c>
      <c r="T16" s="137"/>
      <c r="U16" s="110"/>
    </row>
    <row r="17" spans="1:21" ht="13.05" customHeight="1" x14ac:dyDescent="0.15">
      <c r="A17" s="129"/>
      <c r="B17" s="29" t="s">
        <v>33</v>
      </c>
      <c r="C17" s="369">
        <v>59649</v>
      </c>
      <c r="D17" s="369">
        <v>63816</v>
      </c>
      <c r="E17" s="369">
        <v>72114</v>
      </c>
      <c r="F17" s="369">
        <v>76355</v>
      </c>
      <c r="G17" s="369">
        <v>79585</v>
      </c>
      <c r="H17" s="369">
        <v>85815</v>
      </c>
      <c r="I17" s="370">
        <v>94930</v>
      </c>
      <c r="J17" s="370">
        <v>114520</v>
      </c>
      <c r="K17" s="370">
        <v>140057</v>
      </c>
      <c r="L17" s="370">
        <v>141250</v>
      </c>
      <c r="M17" s="370">
        <v>144125</v>
      </c>
      <c r="N17" s="292">
        <v>144071</v>
      </c>
      <c r="O17" s="292">
        <v>120539</v>
      </c>
      <c r="P17" s="292">
        <v>146932</v>
      </c>
      <c r="Q17" s="292">
        <v>149251</v>
      </c>
      <c r="R17" s="292">
        <v>148059</v>
      </c>
      <c r="T17" s="137"/>
      <c r="U17" s="110"/>
    </row>
    <row r="18" spans="1:21" ht="13.05" customHeight="1" x14ac:dyDescent="0.15">
      <c r="A18" s="129"/>
      <c r="B18" s="29" t="s">
        <v>34</v>
      </c>
      <c r="C18" s="369">
        <v>24789</v>
      </c>
      <c r="D18" s="369">
        <v>21165</v>
      </c>
      <c r="E18" s="369">
        <v>21528</v>
      </c>
      <c r="F18" s="369">
        <v>21968</v>
      </c>
      <c r="G18" s="369">
        <v>22677</v>
      </c>
      <c r="H18" s="369">
        <v>23684</v>
      </c>
      <c r="I18" s="370">
        <v>23161</v>
      </c>
      <c r="J18" s="370">
        <v>23312</v>
      </c>
      <c r="K18" s="370">
        <v>24007</v>
      </c>
      <c r="L18" s="370">
        <v>22792</v>
      </c>
      <c r="M18" s="370">
        <v>22998</v>
      </c>
      <c r="N18" s="292">
        <v>21400</v>
      </c>
      <c r="O18" s="292">
        <v>21814</v>
      </c>
      <c r="P18" s="292">
        <v>22594</v>
      </c>
      <c r="Q18" s="292">
        <v>23223</v>
      </c>
      <c r="R18" s="292">
        <v>22902</v>
      </c>
      <c r="T18" s="137"/>
      <c r="U18" s="110"/>
    </row>
    <row r="19" spans="1:21" ht="13.05" customHeight="1" x14ac:dyDescent="0.15">
      <c r="A19" s="129"/>
      <c r="B19" s="29" t="s">
        <v>35</v>
      </c>
      <c r="C19" s="369">
        <v>38200</v>
      </c>
      <c r="D19" s="369">
        <v>37880</v>
      </c>
      <c r="E19" s="369">
        <v>39227</v>
      </c>
      <c r="F19" s="369">
        <v>39152</v>
      </c>
      <c r="G19" s="369">
        <v>44461</v>
      </c>
      <c r="H19" s="369">
        <v>49775</v>
      </c>
      <c r="I19" s="370">
        <v>53811</v>
      </c>
      <c r="J19" s="370">
        <v>58536</v>
      </c>
      <c r="K19" s="370">
        <v>61110</v>
      </c>
      <c r="L19" s="370">
        <v>63524</v>
      </c>
      <c r="M19" s="370">
        <v>71403</v>
      </c>
      <c r="N19" s="292">
        <v>72302</v>
      </c>
      <c r="O19" s="292">
        <v>77250</v>
      </c>
      <c r="P19" s="292">
        <v>75790</v>
      </c>
      <c r="Q19" s="292">
        <v>61103</v>
      </c>
      <c r="R19" s="292">
        <v>49952</v>
      </c>
      <c r="T19" s="137"/>
      <c r="U19" s="110"/>
    </row>
    <row r="20" spans="1:21" ht="13.05" customHeight="1" x14ac:dyDescent="0.15">
      <c r="A20" s="129"/>
      <c r="B20" s="29" t="s">
        <v>36</v>
      </c>
      <c r="C20" s="369">
        <v>26421</v>
      </c>
      <c r="D20" s="369">
        <v>24031</v>
      </c>
      <c r="E20" s="369">
        <v>25261</v>
      </c>
      <c r="F20" s="369">
        <v>29845</v>
      </c>
      <c r="G20" s="369">
        <v>31300</v>
      </c>
      <c r="H20" s="369">
        <v>30058</v>
      </c>
      <c r="I20" s="370">
        <v>32977</v>
      </c>
      <c r="J20" s="370">
        <v>34203</v>
      </c>
      <c r="K20" s="370">
        <v>39321</v>
      </c>
      <c r="L20" s="370">
        <v>39774</v>
      </c>
      <c r="M20" s="370">
        <v>38160</v>
      </c>
      <c r="N20" s="292">
        <v>33336</v>
      </c>
      <c r="O20" s="292">
        <v>33790</v>
      </c>
      <c r="P20" s="292">
        <v>31298</v>
      </c>
      <c r="Q20" s="292">
        <v>29731</v>
      </c>
      <c r="R20" s="292">
        <v>28578.550000000003</v>
      </c>
      <c r="T20" s="137"/>
      <c r="U20" s="110"/>
    </row>
    <row r="21" spans="1:21" ht="13.05" customHeight="1" x14ac:dyDescent="0.15">
      <c r="A21" s="129"/>
      <c r="B21" s="29" t="s">
        <v>37</v>
      </c>
      <c r="C21" s="369">
        <v>55525</v>
      </c>
      <c r="D21" s="369">
        <v>55736</v>
      </c>
      <c r="E21" s="369">
        <v>40546</v>
      </c>
      <c r="F21" s="369">
        <v>39625</v>
      </c>
      <c r="G21" s="369">
        <v>33291</v>
      </c>
      <c r="H21" s="369">
        <v>33050</v>
      </c>
      <c r="I21" s="370">
        <v>33713</v>
      </c>
      <c r="J21" s="370">
        <v>35916</v>
      </c>
      <c r="K21" s="370">
        <v>45090</v>
      </c>
      <c r="L21" s="370">
        <v>45436</v>
      </c>
      <c r="M21" s="370">
        <v>43383</v>
      </c>
      <c r="N21" s="292">
        <v>40991</v>
      </c>
      <c r="O21" s="292">
        <v>34053</v>
      </c>
      <c r="P21" s="292">
        <v>34646</v>
      </c>
      <c r="Q21" s="292">
        <v>35096</v>
      </c>
      <c r="R21" s="292">
        <v>28525</v>
      </c>
      <c r="T21" s="137"/>
      <c r="U21" s="110"/>
    </row>
    <row r="22" spans="1:21" ht="13.05" customHeight="1" x14ac:dyDescent="0.15">
      <c r="A22" s="129"/>
      <c r="B22" s="29" t="s">
        <v>38</v>
      </c>
      <c r="C22" s="369">
        <v>6677</v>
      </c>
      <c r="D22" s="369">
        <v>7103</v>
      </c>
      <c r="E22" s="369">
        <v>7311</v>
      </c>
      <c r="F22" s="369">
        <v>6445</v>
      </c>
      <c r="G22" s="369">
        <v>5763</v>
      </c>
      <c r="H22" s="369">
        <v>5342</v>
      </c>
      <c r="I22" s="370">
        <v>5306</v>
      </c>
      <c r="J22" s="370">
        <v>4637</v>
      </c>
      <c r="K22" s="370">
        <v>5008</v>
      </c>
      <c r="L22" s="370">
        <v>5354</v>
      </c>
      <c r="M22" s="370">
        <v>5329</v>
      </c>
      <c r="N22" s="292">
        <v>5114</v>
      </c>
      <c r="O22" s="292">
        <v>4227</v>
      </c>
      <c r="P22" s="292">
        <v>3536</v>
      </c>
      <c r="Q22" s="292">
        <v>3495</v>
      </c>
      <c r="R22" s="292">
        <v>3105</v>
      </c>
      <c r="T22" s="137"/>
      <c r="U22" s="110"/>
    </row>
    <row r="23" spans="1:21" ht="13.05" customHeight="1" x14ac:dyDescent="0.15">
      <c r="A23" s="129"/>
      <c r="B23" s="29" t="s">
        <v>39</v>
      </c>
      <c r="C23" s="369">
        <v>6140</v>
      </c>
      <c r="D23" s="369">
        <v>5963</v>
      </c>
      <c r="E23" s="369">
        <v>6056</v>
      </c>
      <c r="F23" s="369">
        <v>6208</v>
      </c>
      <c r="G23" s="369">
        <v>5910</v>
      </c>
      <c r="H23" s="369">
        <v>5982</v>
      </c>
      <c r="I23" s="370">
        <v>6016</v>
      </c>
      <c r="J23" s="370">
        <v>6451</v>
      </c>
      <c r="K23" s="370">
        <v>5996</v>
      </c>
      <c r="L23" s="370">
        <v>5897</v>
      </c>
      <c r="M23" s="370">
        <v>5465</v>
      </c>
      <c r="N23" s="292">
        <v>5253</v>
      </c>
      <c r="O23" s="292">
        <v>5042</v>
      </c>
      <c r="P23" s="292">
        <v>4960</v>
      </c>
      <c r="Q23" s="292">
        <v>5040</v>
      </c>
      <c r="R23" s="292">
        <v>5096</v>
      </c>
      <c r="T23" s="137"/>
      <c r="U23" s="110"/>
    </row>
    <row r="24" spans="1:21" ht="13.05" customHeight="1" x14ac:dyDescent="0.15">
      <c r="A24" s="129"/>
      <c r="B24" s="29" t="s">
        <v>40</v>
      </c>
      <c r="C24" s="369">
        <v>85922</v>
      </c>
      <c r="D24" s="369">
        <v>79926</v>
      </c>
      <c r="E24" s="369">
        <v>80728</v>
      </c>
      <c r="F24" s="369">
        <v>80999</v>
      </c>
      <c r="G24" s="369">
        <v>86714</v>
      </c>
      <c r="H24" s="369">
        <v>92190</v>
      </c>
      <c r="I24" s="370">
        <v>97108</v>
      </c>
      <c r="J24" s="370">
        <v>102265</v>
      </c>
      <c r="K24" s="370">
        <v>109025</v>
      </c>
      <c r="L24" s="370">
        <v>92924</v>
      </c>
      <c r="M24" s="370">
        <v>93051</v>
      </c>
      <c r="N24" s="292">
        <v>94861</v>
      </c>
      <c r="O24" s="292">
        <v>88827</v>
      </c>
      <c r="P24" s="292">
        <v>89704</v>
      </c>
      <c r="Q24" s="292">
        <v>97165</v>
      </c>
      <c r="R24" s="292">
        <v>82039.34</v>
      </c>
      <c r="T24" s="137"/>
      <c r="U24" s="110"/>
    </row>
    <row r="25" spans="1:21" ht="13.05" customHeight="1" x14ac:dyDescent="0.15">
      <c r="A25" s="129"/>
      <c r="B25" s="29" t="s">
        <v>41</v>
      </c>
      <c r="C25" s="369">
        <v>33857</v>
      </c>
      <c r="D25" s="369">
        <v>41333</v>
      </c>
      <c r="E25" s="369">
        <v>46278</v>
      </c>
      <c r="F25" s="369">
        <v>47821</v>
      </c>
      <c r="G25" s="369">
        <v>48703</v>
      </c>
      <c r="H25" s="369">
        <v>45601</v>
      </c>
      <c r="I25" s="369">
        <v>45634</v>
      </c>
      <c r="J25" s="369">
        <v>45250</v>
      </c>
      <c r="K25" s="369">
        <v>44459</v>
      </c>
      <c r="L25" s="369">
        <v>45263</v>
      </c>
      <c r="M25" s="369">
        <v>45361</v>
      </c>
      <c r="N25" s="292">
        <v>45260</v>
      </c>
      <c r="O25" s="292">
        <v>42914</v>
      </c>
      <c r="P25" s="292">
        <v>42220</v>
      </c>
      <c r="Q25" s="292">
        <v>42496</v>
      </c>
      <c r="R25" s="292">
        <v>41244.61</v>
      </c>
      <c r="T25" s="137"/>
      <c r="U25" s="110"/>
    </row>
    <row r="26" spans="1:21" ht="13.05" customHeight="1" x14ac:dyDescent="0.15">
      <c r="A26" s="129"/>
      <c r="B26" s="29" t="s">
        <v>44</v>
      </c>
      <c r="C26" s="369">
        <v>84508</v>
      </c>
      <c r="D26" s="369">
        <v>95765</v>
      </c>
      <c r="E26" s="369">
        <v>89029</v>
      </c>
      <c r="F26" s="369">
        <v>86572</v>
      </c>
      <c r="G26" s="369">
        <v>86166</v>
      </c>
      <c r="H26" s="369">
        <v>86957</v>
      </c>
      <c r="I26" s="370">
        <v>88230</v>
      </c>
      <c r="J26" s="370">
        <v>90008</v>
      </c>
      <c r="K26" s="370">
        <v>75147</v>
      </c>
      <c r="L26" s="370">
        <v>71466</v>
      </c>
      <c r="M26" s="370">
        <v>68524</v>
      </c>
      <c r="N26" s="292">
        <v>68618</v>
      </c>
      <c r="O26" s="292">
        <v>68573</v>
      </c>
      <c r="P26" s="292">
        <v>69027</v>
      </c>
      <c r="Q26" s="292">
        <v>73001</v>
      </c>
      <c r="R26" s="292">
        <v>70246</v>
      </c>
      <c r="T26" s="137"/>
      <c r="U26" s="110"/>
    </row>
    <row r="27" spans="1:21" ht="13.05" customHeight="1" x14ac:dyDescent="0.15">
      <c r="A27" s="129"/>
      <c r="B27" s="29" t="s">
        <v>45</v>
      </c>
      <c r="C27" s="369">
        <v>119310</v>
      </c>
      <c r="D27" s="369">
        <v>121140</v>
      </c>
      <c r="E27" s="369">
        <v>122560</v>
      </c>
      <c r="F27" s="369">
        <v>127060</v>
      </c>
      <c r="G27" s="369">
        <v>129320</v>
      </c>
      <c r="H27" s="369">
        <v>133250</v>
      </c>
      <c r="I27" s="370">
        <v>137128</v>
      </c>
      <c r="J27" s="370">
        <v>140660</v>
      </c>
      <c r="K27" s="370">
        <v>142495</v>
      </c>
      <c r="L27" s="370">
        <v>146126</v>
      </c>
      <c r="M27" s="370">
        <v>137402</v>
      </c>
      <c r="N27" s="292">
        <v>140346</v>
      </c>
      <c r="O27" s="292">
        <v>142455</v>
      </c>
      <c r="P27" s="292">
        <v>145300</v>
      </c>
      <c r="Q27" s="292">
        <v>146350</v>
      </c>
      <c r="R27" s="292">
        <v>147110</v>
      </c>
      <c r="T27" s="137"/>
      <c r="U27" s="110"/>
    </row>
    <row r="28" spans="1:21" ht="13.05" customHeight="1" x14ac:dyDescent="0.15">
      <c r="A28" s="129"/>
      <c r="B28" s="128" t="s">
        <v>46</v>
      </c>
      <c r="C28" s="369">
        <v>40306</v>
      </c>
      <c r="D28" s="369">
        <v>44465</v>
      </c>
      <c r="E28" s="369">
        <v>45660</v>
      </c>
      <c r="F28" s="369">
        <v>44067</v>
      </c>
      <c r="G28" s="369">
        <v>48183</v>
      </c>
      <c r="H28" s="369">
        <v>51140</v>
      </c>
      <c r="I28" s="370">
        <v>52503</v>
      </c>
      <c r="J28" s="370">
        <v>53694</v>
      </c>
      <c r="K28" s="370">
        <v>53288</v>
      </c>
      <c r="L28" s="370">
        <v>54583</v>
      </c>
      <c r="M28" s="370">
        <v>54676</v>
      </c>
      <c r="N28" s="1033">
        <v>55061</v>
      </c>
      <c r="O28" s="1033">
        <v>53557</v>
      </c>
      <c r="P28" s="1033">
        <v>57922</v>
      </c>
      <c r="Q28" s="1033">
        <v>56686</v>
      </c>
      <c r="R28" s="1033">
        <v>40730</v>
      </c>
      <c r="T28" s="137"/>
      <c r="U28" s="103"/>
    </row>
    <row r="29" spans="1:21" ht="13.05" customHeight="1" x14ac:dyDescent="0.15">
      <c r="A29" s="129"/>
      <c r="B29" s="30" t="s">
        <v>47</v>
      </c>
      <c r="C29" s="369">
        <v>4757</v>
      </c>
      <c r="D29" s="369">
        <v>5098</v>
      </c>
      <c r="E29" s="369">
        <v>5679</v>
      </c>
      <c r="F29" s="369">
        <v>5928</v>
      </c>
      <c r="G29" s="369">
        <v>6411</v>
      </c>
      <c r="H29" s="369">
        <v>6343</v>
      </c>
      <c r="I29" s="370">
        <v>7352</v>
      </c>
      <c r="J29" s="370">
        <v>9248</v>
      </c>
      <c r="K29" s="370">
        <v>10540</v>
      </c>
      <c r="L29" s="370">
        <v>11339</v>
      </c>
      <c r="M29" s="370">
        <v>11456</v>
      </c>
      <c r="N29" s="1033">
        <v>10137</v>
      </c>
      <c r="O29" s="1033">
        <v>10718</v>
      </c>
      <c r="P29" s="1033">
        <v>13930</v>
      </c>
      <c r="Q29" s="1033">
        <v>13923</v>
      </c>
      <c r="R29" s="1033">
        <v>10542</v>
      </c>
      <c r="T29" s="137"/>
      <c r="U29" s="110"/>
    </row>
    <row r="30" spans="1:21" ht="13.05" customHeight="1" x14ac:dyDescent="0.15">
      <c r="A30" s="129"/>
      <c r="B30" s="29" t="s">
        <v>48</v>
      </c>
      <c r="C30" s="369">
        <v>9699</v>
      </c>
      <c r="D30" s="369">
        <v>9643</v>
      </c>
      <c r="E30" s="369">
        <v>9590</v>
      </c>
      <c r="F30" s="369">
        <v>10234</v>
      </c>
      <c r="G30" s="369">
        <v>10803</v>
      </c>
      <c r="H30" s="369">
        <v>11449</v>
      </c>
      <c r="I30" s="370">
        <v>12338</v>
      </c>
      <c r="J30" s="370">
        <v>12029</v>
      </c>
      <c r="K30" s="370">
        <v>12208</v>
      </c>
      <c r="L30" s="370">
        <v>12212</v>
      </c>
      <c r="M30" s="370">
        <v>12803</v>
      </c>
      <c r="N30" s="1033">
        <v>13871</v>
      </c>
      <c r="O30" s="1033">
        <v>15677</v>
      </c>
      <c r="P30" s="1033">
        <v>15092</v>
      </c>
      <c r="Q30" s="1033">
        <v>15802</v>
      </c>
      <c r="R30" s="1033">
        <v>16472.57</v>
      </c>
      <c r="T30" s="137"/>
      <c r="U30" s="110"/>
    </row>
    <row r="31" spans="1:21" ht="13.05" customHeight="1" thickBot="1" x14ac:dyDescent="0.2">
      <c r="A31" s="367"/>
      <c r="B31" s="368" t="s">
        <v>49</v>
      </c>
      <c r="C31" s="372">
        <v>6836</v>
      </c>
      <c r="D31" s="372">
        <v>7770</v>
      </c>
      <c r="E31" s="372">
        <v>8030</v>
      </c>
      <c r="F31" s="372">
        <v>9887</v>
      </c>
      <c r="G31" s="372">
        <v>10167</v>
      </c>
      <c r="H31" s="372">
        <v>10508</v>
      </c>
      <c r="I31" s="372">
        <v>10214</v>
      </c>
      <c r="J31" s="372">
        <v>10276</v>
      </c>
      <c r="K31" s="372">
        <v>10012</v>
      </c>
      <c r="L31" s="372">
        <v>10601</v>
      </c>
      <c r="M31" s="372">
        <v>12103</v>
      </c>
      <c r="N31" s="1034">
        <v>14299</v>
      </c>
      <c r="O31" s="1034">
        <v>14409</v>
      </c>
      <c r="P31" s="1034">
        <v>13908</v>
      </c>
      <c r="Q31" s="1034">
        <v>14653</v>
      </c>
      <c r="R31" s="1034">
        <v>12717</v>
      </c>
      <c r="T31" s="137"/>
      <c r="U31" s="110"/>
    </row>
    <row r="32" spans="1:21" ht="9" customHeight="1" x14ac:dyDescent="0.15">
      <c r="A32" s="28" t="s">
        <v>544</v>
      </c>
      <c r="B32" s="40"/>
      <c r="C32" s="363"/>
      <c r="D32" s="363"/>
      <c r="E32" s="363"/>
      <c r="F32" s="363"/>
      <c r="G32" s="363"/>
      <c r="H32" s="363"/>
      <c r="I32" s="363"/>
      <c r="J32" s="363"/>
      <c r="K32" s="363"/>
      <c r="L32" s="363"/>
      <c r="M32" s="363"/>
      <c r="N32" s="363"/>
      <c r="O32" s="363"/>
      <c r="P32" s="363"/>
      <c r="Q32" s="363"/>
      <c r="R32" s="363"/>
      <c r="T32" s="137"/>
      <c r="U32" s="110"/>
    </row>
    <row r="33" spans="1:21" ht="9" customHeight="1" x14ac:dyDescent="0.15">
      <c r="A33" s="28" t="s">
        <v>428</v>
      </c>
      <c r="B33" s="40"/>
      <c r="C33" s="363"/>
      <c r="D33" s="363"/>
      <c r="E33" s="363"/>
      <c r="F33" s="363"/>
      <c r="G33" s="363"/>
      <c r="H33" s="376"/>
      <c r="I33" s="376"/>
      <c r="J33" s="376"/>
      <c r="K33" s="376"/>
      <c r="L33" s="376"/>
      <c r="M33" s="376"/>
      <c r="N33" s="376"/>
      <c r="O33" s="376"/>
      <c r="P33" s="376"/>
      <c r="Q33" s="376"/>
      <c r="R33" s="376"/>
      <c r="U33" s="110"/>
    </row>
    <row r="34" spans="1:21" ht="9" customHeight="1" x14ac:dyDescent="0.15">
      <c r="A34" s="40" t="s">
        <v>427</v>
      </c>
      <c r="B34" s="290"/>
      <c r="C34" s="363"/>
      <c r="D34" s="363"/>
      <c r="E34" s="363"/>
      <c r="F34" s="363"/>
      <c r="G34" s="363"/>
      <c r="H34" s="376"/>
      <c r="I34" s="376"/>
      <c r="J34" s="376"/>
      <c r="K34" s="376"/>
      <c r="L34" s="376"/>
      <c r="M34" s="376"/>
      <c r="N34" s="376"/>
      <c r="O34" s="376"/>
      <c r="P34" s="376"/>
      <c r="Q34" s="376"/>
      <c r="R34" s="376"/>
      <c r="U34" s="110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">
    <tabColor theme="9" tint="0.59999389629810485"/>
  </sheetPr>
  <dimension ref="A2:T34"/>
  <sheetViews>
    <sheetView showGridLines="0" topLeftCell="A18" zoomScale="150" zoomScaleNormal="150" workbookViewId="0">
      <selection activeCell="A34" sqref="A34"/>
    </sheetView>
  </sheetViews>
  <sheetFormatPr baseColWidth="10" defaultColWidth="7" defaultRowHeight="13.05" customHeight="1" x14ac:dyDescent="0.15"/>
  <cols>
    <col min="1" max="1" width="1.25" style="128" customWidth="1"/>
    <col min="2" max="2" width="10" style="128" customWidth="1"/>
    <col min="3" max="4" width="8" style="128" hidden="1" customWidth="1"/>
    <col min="5" max="18" width="8.375" style="128" customWidth="1"/>
    <col min="19" max="16384" width="7" style="128"/>
  </cols>
  <sheetData>
    <row r="2" spans="1:20" ht="13.05" customHeight="1" x14ac:dyDescent="0.3">
      <c r="A2" s="381" t="s">
        <v>505</v>
      </c>
      <c r="B2" s="382"/>
    </row>
    <row r="3" spans="1:20" ht="13.05" customHeight="1" x14ac:dyDescent="0.15">
      <c r="A3" s="383" t="s">
        <v>273</v>
      </c>
      <c r="B3" s="383"/>
    </row>
    <row r="4" spans="1:20" ht="4.95" customHeight="1" thickBot="1" x14ac:dyDescent="0.2">
      <c r="A4" s="373"/>
      <c r="B4" s="373"/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3"/>
      <c r="P4" s="373"/>
      <c r="Q4" s="373"/>
      <c r="R4" s="373"/>
    </row>
    <row r="5" spans="1:20" ht="15" customHeight="1" x14ac:dyDescent="0.15">
      <c r="A5" s="1128" t="s">
        <v>18</v>
      </c>
      <c r="B5" s="1128"/>
      <c r="C5" s="825">
        <v>2005</v>
      </c>
      <c r="D5" s="825">
        <v>2006</v>
      </c>
      <c r="E5" s="825">
        <v>2007</v>
      </c>
      <c r="F5" s="825">
        <v>2008</v>
      </c>
      <c r="G5" s="825">
        <v>2009</v>
      </c>
      <c r="H5" s="825">
        <v>2010</v>
      </c>
      <c r="I5" s="825">
        <v>2011</v>
      </c>
      <c r="J5" s="825">
        <v>2012</v>
      </c>
      <c r="K5" s="825">
        <v>2013</v>
      </c>
      <c r="L5" s="825">
        <v>2014</v>
      </c>
      <c r="M5" s="825">
        <v>2015</v>
      </c>
      <c r="N5" s="825">
        <v>2016</v>
      </c>
      <c r="O5" s="825">
        <v>2017</v>
      </c>
      <c r="P5" s="825" t="s">
        <v>211</v>
      </c>
      <c r="Q5" s="825" t="s">
        <v>403</v>
      </c>
      <c r="R5" s="825" t="s">
        <v>408</v>
      </c>
    </row>
    <row r="6" spans="1:20" ht="15" customHeight="1" x14ac:dyDescent="0.15">
      <c r="A6" s="1127" t="s">
        <v>106</v>
      </c>
      <c r="B6" s="1127"/>
      <c r="C6" s="854">
        <f t="shared" ref="C6:N6" si="0">(C8+C9+C10+C11+C12+C13+C14+C15+C16+C17+C18+C19+C20+C21+C22+C23+C24+C25+C26+C27+C28+C29+C30+C31)</f>
        <v>152496</v>
      </c>
      <c r="D6" s="854">
        <f t="shared" si="0"/>
        <v>161580</v>
      </c>
      <c r="E6" s="852">
        <f t="shared" si="0"/>
        <v>163237</v>
      </c>
      <c r="F6" s="852">
        <f t="shared" si="0"/>
        <v>163316</v>
      </c>
      <c r="G6" s="852">
        <f t="shared" si="0"/>
        <v>164701</v>
      </c>
      <c r="H6" s="852">
        <f t="shared" si="0"/>
        <v>171872</v>
      </c>
      <c r="I6" s="852">
        <f t="shared" si="0"/>
        <v>179086</v>
      </c>
      <c r="J6" s="852">
        <f t="shared" si="0"/>
        <v>186619</v>
      </c>
      <c r="K6" s="852">
        <f t="shared" si="0"/>
        <v>193088</v>
      </c>
      <c r="L6" s="852">
        <f t="shared" si="0"/>
        <v>196233</v>
      </c>
      <c r="M6" s="852">
        <f t="shared" si="0"/>
        <v>196014</v>
      </c>
      <c r="N6" s="852">
        <f t="shared" si="0"/>
        <v>192705</v>
      </c>
      <c r="O6" s="852">
        <f>(O8+O9+O10+O11+O12+O13+O14+O15+O16+O17+O18+O19+O20+O21+O22+O23+O24+O25+O26+O27+O28+O29+O30+O31)</f>
        <v>188737</v>
      </c>
      <c r="P6" s="852">
        <f>(P8+P9+P10+P11+P12+P13+P14+P15+P16+P17+P18+P19+P20+P21+P22+P23+P24+P25+P26+P27+P28+P29+P30+P31)</f>
        <v>189702</v>
      </c>
      <c r="Q6" s="852">
        <f>(Q8+Q9+Q10+Q11+Q12+Q13+Q14+Q15+Q16+Q17+Q18+Q19+Q20+Q21+Q22+Q23+Q24+Q25+Q26+Q27+Q28+Q29+Q30+Q31)</f>
        <v>192919</v>
      </c>
      <c r="R6" s="852">
        <f>(R8+R9+R10+R11+R12+R13+R14+R15+R16+R17+R18+R19+R20+R21+R22+R23+R24+R25+R26+R27+R28+R29+R30+R31)</f>
        <v>183941.1251822504</v>
      </c>
    </row>
    <row r="7" spans="1:20" ht="4.95" customHeight="1" x14ac:dyDescent="0.15">
      <c r="A7" s="129"/>
      <c r="B7" s="130"/>
      <c r="C7" s="374"/>
      <c r="D7" s="374"/>
      <c r="E7" s="387"/>
      <c r="F7" s="387"/>
      <c r="G7" s="387"/>
      <c r="H7" s="387"/>
      <c r="I7" s="387"/>
      <c r="J7" s="387"/>
      <c r="K7" s="387"/>
      <c r="L7" s="387"/>
      <c r="M7" s="387"/>
      <c r="N7" s="387"/>
      <c r="O7" s="387"/>
      <c r="P7" s="387"/>
      <c r="Q7" s="387"/>
      <c r="R7" s="387"/>
    </row>
    <row r="8" spans="1:20" ht="13.05" customHeight="1" x14ac:dyDescent="0.15">
      <c r="A8" s="129"/>
      <c r="B8" s="29" t="s">
        <v>21</v>
      </c>
      <c r="C8" s="369">
        <v>356</v>
      </c>
      <c r="D8" s="369">
        <v>336</v>
      </c>
      <c r="E8" s="388">
        <v>414</v>
      </c>
      <c r="F8" s="388">
        <v>602</v>
      </c>
      <c r="G8" s="388">
        <v>761</v>
      </c>
      <c r="H8" s="388">
        <v>844</v>
      </c>
      <c r="I8" s="388">
        <v>903</v>
      </c>
      <c r="J8" s="388">
        <v>1034</v>
      </c>
      <c r="K8" s="388">
        <v>1082</v>
      </c>
      <c r="L8" s="388">
        <v>1205</v>
      </c>
      <c r="M8" s="388">
        <v>1154</v>
      </c>
      <c r="N8" s="389">
        <v>590</v>
      </c>
      <c r="O8" s="389">
        <v>880</v>
      </c>
      <c r="P8" s="389">
        <v>766</v>
      </c>
      <c r="Q8" s="389">
        <v>685</v>
      </c>
      <c r="R8" s="389">
        <v>627.00292000000002</v>
      </c>
    </row>
    <row r="9" spans="1:20" ht="13.05" customHeight="1" x14ac:dyDescent="0.15">
      <c r="A9" s="129"/>
      <c r="B9" s="29" t="s">
        <v>22</v>
      </c>
      <c r="C9" s="369">
        <v>10238</v>
      </c>
      <c r="D9" s="369">
        <v>10778</v>
      </c>
      <c r="E9" s="388">
        <v>9985</v>
      </c>
      <c r="F9" s="388">
        <v>9473</v>
      </c>
      <c r="G9" s="388">
        <v>8744</v>
      </c>
      <c r="H9" s="388">
        <v>8810</v>
      </c>
      <c r="I9" s="390">
        <v>8666</v>
      </c>
      <c r="J9" s="390">
        <v>9323</v>
      </c>
      <c r="K9" s="390">
        <v>8970</v>
      </c>
      <c r="L9" s="390">
        <v>9053</v>
      </c>
      <c r="M9" s="390">
        <v>8958</v>
      </c>
      <c r="N9" s="391">
        <v>8460</v>
      </c>
      <c r="O9" s="391">
        <v>7680</v>
      </c>
      <c r="P9" s="391">
        <v>7147</v>
      </c>
      <c r="Q9" s="391">
        <v>7217</v>
      </c>
      <c r="R9" s="391">
        <v>7051.1532279736093</v>
      </c>
    </row>
    <row r="10" spans="1:20" ht="13.05" customHeight="1" x14ac:dyDescent="0.15">
      <c r="A10" s="129"/>
      <c r="B10" s="29" t="s">
        <v>23</v>
      </c>
      <c r="C10" s="369">
        <v>2939</v>
      </c>
      <c r="D10" s="369">
        <v>3172</v>
      </c>
      <c r="E10" s="388">
        <v>3172</v>
      </c>
      <c r="F10" s="388">
        <v>2833</v>
      </c>
      <c r="G10" s="388">
        <v>2782</v>
      </c>
      <c r="H10" s="388">
        <v>2689</v>
      </c>
      <c r="I10" s="390">
        <v>2326</v>
      </c>
      <c r="J10" s="390">
        <v>2504</v>
      </c>
      <c r="K10" s="390">
        <v>2716</v>
      </c>
      <c r="L10" s="390">
        <v>3246</v>
      </c>
      <c r="M10" s="390">
        <v>3220</v>
      </c>
      <c r="N10" s="390">
        <v>3134</v>
      </c>
      <c r="O10" s="390">
        <v>3078</v>
      </c>
      <c r="P10" s="390">
        <v>3130</v>
      </c>
      <c r="Q10" s="390">
        <v>3101</v>
      </c>
      <c r="R10" s="390">
        <v>2872.9791248259853</v>
      </c>
      <c r="T10" s="137"/>
    </row>
    <row r="11" spans="1:20" ht="13.05" customHeight="1" x14ac:dyDescent="0.15">
      <c r="A11" s="129"/>
      <c r="B11" s="29" t="s">
        <v>24</v>
      </c>
      <c r="C11" s="369">
        <v>5255</v>
      </c>
      <c r="D11" s="369">
        <v>5492</v>
      </c>
      <c r="E11" s="388">
        <v>5648</v>
      </c>
      <c r="F11" s="388">
        <v>5783</v>
      </c>
      <c r="G11" s="388">
        <v>5901</v>
      </c>
      <c r="H11" s="388">
        <v>5963</v>
      </c>
      <c r="I11" s="390">
        <v>6233</v>
      </c>
      <c r="J11" s="390">
        <v>6309</v>
      </c>
      <c r="K11" s="388">
        <v>6715</v>
      </c>
      <c r="L11" s="388">
        <v>6893</v>
      </c>
      <c r="M11" s="388">
        <v>7093</v>
      </c>
      <c r="N11" s="389">
        <v>7246</v>
      </c>
      <c r="O11" s="389">
        <v>7718</v>
      </c>
      <c r="P11" s="389">
        <v>7798</v>
      </c>
      <c r="Q11" s="389">
        <v>8227</v>
      </c>
      <c r="R11" s="389">
        <v>8574.347307</v>
      </c>
      <c r="T11" s="137"/>
    </row>
    <row r="12" spans="1:20" ht="13.05" customHeight="1" x14ac:dyDescent="0.15">
      <c r="A12" s="129"/>
      <c r="B12" s="29" t="s">
        <v>25</v>
      </c>
      <c r="C12" s="369">
        <v>20836</v>
      </c>
      <c r="D12" s="369">
        <v>24037</v>
      </c>
      <c r="E12" s="388">
        <v>25896</v>
      </c>
      <c r="F12" s="388">
        <v>23904</v>
      </c>
      <c r="G12" s="388">
        <v>24466</v>
      </c>
      <c r="H12" s="388">
        <v>27368</v>
      </c>
      <c r="I12" s="388">
        <v>29302</v>
      </c>
      <c r="J12" s="388">
        <v>28012</v>
      </c>
      <c r="K12" s="388">
        <v>29741</v>
      </c>
      <c r="L12" s="388">
        <v>31983</v>
      </c>
      <c r="M12" s="388">
        <v>31499</v>
      </c>
      <c r="N12" s="389">
        <v>28488</v>
      </c>
      <c r="O12" s="389">
        <v>26794</v>
      </c>
      <c r="P12" s="389">
        <v>24002</v>
      </c>
      <c r="Q12" s="389">
        <v>24659</v>
      </c>
      <c r="R12" s="389">
        <v>21897.775168848599</v>
      </c>
      <c r="T12" s="137"/>
    </row>
    <row r="13" spans="1:20" ht="13.05" customHeight="1" x14ac:dyDescent="0.15">
      <c r="A13" s="129"/>
      <c r="B13" s="29" t="s">
        <v>29</v>
      </c>
      <c r="C13" s="369">
        <v>5682</v>
      </c>
      <c r="D13" s="369">
        <v>6278</v>
      </c>
      <c r="E13" s="388">
        <v>6442</v>
      </c>
      <c r="F13" s="388">
        <v>7343</v>
      </c>
      <c r="G13" s="388">
        <v>7030</v>
      </c>
      <c r="H13" s="388">
        <v>7988</v>
      </c>
      <c r="I13" s="388">
        <v>7584</v>
      </c>
      <c r="J13" s="388">
        <v>8320</v>
      </c>
      <c r="K13" s="388">
        <v>8354</v>
      </c>
      <c r="L13" s="388">
        <v>8431</v>
      </c>
      <c r="M13" s="388">
        <v>8486</v>
      </c>
      <c r="N13" s="388">
        <v>8616</v>
      </c>
      <c r="O13" s="388">
        <v>8885</v>
      </c>
      <c r="P13" s="388">
        <v>9087</v>
      </c>
      <c r="Q13" s="388">
        <v>9172</v>
      </c>
      <c r="R13" s="388">
        <v>8181.5494099999996</v>
      </c>
      <c r="T13" s="137"/>
    </row>
    <row r="14" spans="1:20" ht="13.05" customHeight="1" x14ac:dyDescent="0.15">
      <c r="A14" s="129"/>
      <c r="B14" s="29" t="s">
        <v>30</v>
      </c>
      <c r="C14" s="369">
        <v>6599</v>
      </c>
      <c r="D14" s="369">
        <v>6835</v>
      </c>
      <c r="E14" s="388">
        <v>6846</v>
      </c>
      <c r="F14" s="388">
        <v>7238</v>
      </c>
      <c r="G14" s="388">
        <v>7285</v>
      </c>
      <c r="H14" s="388">
        <v>7189</v>
      </c>
      <c r="I14" s="390">
        <v>7608</v>
      </c>
      <c r="J14" s="390">
        <v>7847</v>
      </c>
      <c r="K14" s="390">
        <v>8176</v>
      </c>
      <c r="L14" s="390">
        <v>8321</v>
      </c>
      <c r="M14" s="390">
        <v>8600</v>
      </c>
      <c r="N14" s="389">
        <v>8975</v>
      </c>
      <c r="O14" s="389">
        <v>9019</v>
      </c>
      <c r="P14" s="389">
        <v>9598</v>
      </c>
      <c r="Q14" s="389">
        <v>9831</v>
      </c>
      <c r="R14" s="389">
        <v>9772.974586602184</v>
      </c>
      <c r="T14" s="137"/>
    </row>
    <row r="15" spans="1:20" ht="13.05" customHeight="1" x14ac:dyDescent="0.15">
      <c r="A15" s="129"/>
      <c r="B15" s="29" t="s">
        <v>31</v>
      </c>
      <c r="C15" s="369">
        <v>19359</v>
      </c>
      <c r="D15" s="369">
        <v>20479</v>
      </c>
      <c r="E15" s="388">
        <v>20915</v>
      </c>
      <c r="F15" s="388">
        <v>19931</v>
      </c>
      <c r="G15" s="388">
        <v>20243</v>
      </c>
      <c r="H15" s="388">
        <v>20937</v>
      </c>
      <c r="I15" s="390">
        <v>21509</v>
      </c>
      <c r="J15" s="390">
        <v>21696</v>
      </c>
      <c r="K15" s="390">
        <v>21295</v>
      </c>
      <c r="L15" s="390">
        <v>21390</v>
      </c>
      <c r="M15" s="390">
        <v>21553</v>
      </c>
      <c r="N15" s="389">
        <v>21548</v>
      </c>
      <c r="O15" s="389">
        <v>21842</v>
      </c>
      <c r="P15" s="389">
        <v>21736</v>
      </c>
      <c r="Q15" s="389">
        <v>21608</v>
      </c>
      <c r="R15" s="389">
        <v>20562.920468999997</v>
      </c>
      <c r="T15" s="137"/>
    </row>
    <row r="16" spans="1:20" ht="13.05" customHeight="1" x14ac:dyDescent="0.15">
      <c r="A16" s="129"/>
      <c r="B16" s="29" t="s">
        <v>32</v>
      </c>
      <c r="C16" s="369">
        <v>1092</v>
      </c>
      <c r="D16" s="369">
        <v>1134</v>
      </c>
      <c r="E16" s="392">
        <v>1181</v>
      </c>
      <c r="F16" s="392">
        <v>1339</v>
      </c>
      <c r="G16" s="392">
        <v>1387</v>
      </c>
      <c r="H16" s="392">
        <v>1640</v>
      </c>
      <c r="I16" s="390">
        <v>1764</v>
      </c>
      <c r="J16" s="390">
        <v>1765</v>
      </c>
      <c r="K16" s="390">
        <v>1979</v>
      </c>
      <c r="L16" s="390">
        <v>2023</v>
      </c>
      <c r="M16" s="390">
        <v>2027</v>
      </c>
      <c r="N16" s="390">
        <v>2203</v>
      </c>
      <c r="O16" s="390">
        <v>2006</v>
      </c>
      <c r="P16" s="390">
        <v>1820</v>
      </c>
      <c r="Q16" s="390">
        <v>1992</v>
      </c>
      <c r="R16" s="390">
        <v>2158.7320494000005</v>
      </c>
      <c r="T16" s="137"/>
    </row>
    <row r="17" spans="1:20" ht="13.05" customHeight="1" x14ac:dyDescent="0.15">
      <c r="A17" s="129"/>
      <c r="B17" s="29" t="s">
        <v>33</v>
      </c>
      <c r="C17" s="369">
        <v>9010</v>
      </c>
      <c r="D17" s="369">
        <v>10026</v>
      </c>
      <c r="E17" s="388">
        <v>11491</v>
      </c>
      <c r="F17" s="388">
        <v>11902</v>
      </c>
      <c r="G17" s="388">
        <v>11645</v>
      </c>
      <c r="H17" s="388">
        <v>11851</v>
      </c>
      <c r="I17" s="390">
        <v>13732</v>
      </c>
      <c r="J17" s="390">
        <v>16459</v>
      </c>
      <c r="K17" s="390">
        <v>19399</v>
      </c>
      <c r="L17" s="390">
        <v>19575</v>
      </c>
      <c r="M17" s="390">
        <v>20069</v>
      </c>
      <c r="N17" s="389">
        <v>20246</v>
      </c>
      <c r="O17" s="389">
        <v>18495</v>
      </c>
      <c r="P17" s="389">
        <v>21638</v>
      </c>
      <c r="Q17" s="389">
        <v>22966</v>
      </c>
      <c r="R17" s="389">
        <v>24853.591829999998</v>
      </c>
      <c r="T17" s="137"/>
    </row>
    <row r="18" spans="1:20" ht="13.05" customHeight="1" x14ac:dyDescent="0.15">
      <c r="A18" s="129"/>
      <c r="B18" s="29" t="s">
        <v>34</v>
      </c>
      <c r="C18" s="369">
        <v>3372</v>
      </c>
      <c r="D18" s="369">
        <v>3040</v>
      </c>
      <c r="E18" s="388">
        <v>3054</v>
      </c>
      <c r="F18" s="388">
        <v>3394</v>
      </c>
      <c r="G18" s="388">
        <v>3435</v>
      </c>
      <c r="H18" s="388">
        <v>3704</v>
      </c>
      <c r="I18" s="390">
        <v>3789</v>
      </c>
      <c r="J18" s="390">
        <v>3753</v>
      </c>
      <c r="K18" s="390">
        <v>3966</v>
      </c>
      <c r="L18" s="390">
        <v>3588</v>
      </c>
      <c r="M18" s="390">
        <v>3565</v>
      </c>
      <c r="N18" s="389">
        <v>3417</v>
      </c>
      <c r="O18" s="389">
        <v>3407</v>
      </c>
      <c r="P18" s="389">
        <v>3520</v>
      </c>
      <c r="Q18" s="389">
        <v>3680</v>
      </c>
      <c r="R18" s="389">
        <v>3675.9781376999999</v>
      </c>
      <c r="T18" s="137"/>
    </row>
    <row r="19" spans="1:20" ht="13.05" customHeight="1" x14ac:dyDescent="0.15">
      <c r="A19" s="129"/>
      <c r="B19" s="29" t="s">
        <v>35</v>
      </c>
      <c r="C19" s="369">
        <v>4781</v>
      </c>
      <c r="D19" s="369">
        <v>4782</v>
      </c>
      <c r="E19" s="388">
        <v>4957</v>
      </c>
      <c r="F19" s="388">
        <v>5005</v>
      </c>
      <c r="G19" s="388">
        <v>5730</v>
      </c>
      <c r="H19" s="388">
        <v>6441</v>
      </c>
      <c r="I19" s="390">
        <v>6782</v>
      </c>
      <c r="J19" s="390">
        <v>7435</v>
      </c>
      <c r="K19" s="390">
        <v>7701</v>
      </c>
      <c r="L19" s="390">
        <v>8058</v>
      </c>
      <c r="M19" s="390">
        <v>9117</v>
      </c>
      <c r="N19" s="389">
        <v>8937</v>
      </c>
      <c r="O19" s="389">
        <v>9511</v>
      </c>
      <c r="P19" s="389">
        <v>9437</v>
      </c>
      <c r="Q19" s="389">
        <v>7969</v>
      </c>
      <c r="R19" s="389">
        <v>6555.8612999999996</v>
      </c>
      <c r="T19" s="137"/>
    </row>
    <row r="20" spans="1:20" ht="13.05" customHeight="1" x14ac:dyDescent="0.15">
      <c r="A20" s="129"/>
      <c r="B20" s="29" t="s">
        <v>36</v>
      </c>
      <c r="C20" s="369">
        <v>2855</v>
      </c>
      <c r="D20" s="369">
        <v>2597</v>
      </c>
      <c r="E20" s="388">
        <v>2730</v>
      </c>
      <c r="F20" s="388">
        <v>3199</v>
      </c>
      <c r="G20" s="388">
        <v>3262</v>
      </c>
      <c r="H20" s="388">
        <v>3163</v>
      </c>
      <c r="I20" s="390">
        <v>3429</v>
      </c>
      <c r="J20" s="390">
        <v>3555</v>
      </c>
      <c r="K20" s="390">
        <v>4096</v>
      </c>
      <c r="L20" s="390">
        <v>4252</v>
      </c>
      <c r="M20" s="390">
        <v>4100</v>
      </c>
      <c r="N20" s="389">
        <v>3974</v>
      </c>
      <c r="O20" s="389">
        <v>3884</v>
      </c>
      <c r="P20" s="389">
        <v>3630</v>
      </c>
      <c r="Q20" s="389">
        <v>3496</v>
      </c>
      <c r="R20" s="389">
        <v>3323.0409320000003</v>
      </c>
      <c r="T20" s="137"/>
    </row>
    <row r="21" spans="1:20" ht="13.05" customHeight="1" x14ac:dyDescent="0.15">
      <c r="A21" s="129"/>
      <c r="B21" s="29" t="s">
        <v>37</v>
      </c>
      <c r="C21" s="369">
        <v>8733</v>
      </c>
      <c r="D21" s="369">
        <v>8763</v>
      </c>
      <c r="E21" s="388">
        <v>6341</v>
      </c>
      <c r="F21" s="388">
        <v>6052</v>
      </c>
      <c r="G21" s="388">
        <v>5060</v>
      </c>
      <c r="H21" s="388">
        <v>4921</v>
      </c>
      <c r="I21" s="390">
        <v>5081</v>
      </c>
      <c r="J21" s="390">
        <v>6005</v>
      </c>
      <c r="K21" s="390">
        <v>7096</v>
      </c>
      <c r="L21" s="390">
        <v>7142</v>
      </c>
      <c r="M21" s="390">
        <v>7114</v>
      </c>
      <c r="N21" s="389">
        <v>6533</v>
      </c>
      <c r="O21" s="389">
        <v>5488</v>
      </c>
      <c r="P21" s="389">
        <v>5558</v>
      </c>
      <c r="Q21" s="389">
        <v>5490</v>
      </c>
      <c r="R21" s="389">
        <v>4659.8589999999995</v>
      </c>
      <c r="T21" s="137"/>
    </row>
    <row r="22" spans="1:20" ht="13.05" customHeight="1" x14ac:dyDescent="0.15">
      <c r="A22" s="129"/>
      <c r="B22" s="29" t="s">
        <v>38</v>
      </c>
      <c r="C22" s="369">
        <v>1355</v>
      </c>
      <c r="D22" s="369">
        <v>1429</v>
      </c>
      <c r="E22" s="388">
        <v>1492</v>
      </c>
      <c r="F22" s="388">
        <v>1315</v>
      </c>
      <c r="G22" s="388">
        <v>1214</v>
      </c>
      <c r="H22" s="388">
        <v>1175</v>
      </c>
      <c r="I22" s="390">
        <v>1208</v>
      </c>
      <c r="J22" s="390">
        <v>1049</v>
      </c>
      <c r="K22" s="390">
        <v>1112</v>
      </c>
      <c r="L22" s="390">
        <v>1163</v>
      </c>
      <c r="M22" s="390">
        <v>1172</v>
      </c>
      <c r="N22" s="389">
        <v>1214</v>
      </c>
      <c r="O22" s="389">
        <v>986</v>
      </c>
      <c r="P22" s="389">
        <v>770</v>
      </c>
      <c r="Q22" s="389">
        <v>749</v>
      </c>
      <c r="R22" s="389">
        <v>641.27801599999998</v>
      </c>
      <c r="T22" s="137"/>
    </row>
    <row r="23" spans="1:20" ht="13.05" customHeight="1" x14ac:dyDescent="0.15">
      <c r="A23" s="129"/>
      <c r="B23" s="29" t="s">
        <v>39</v>
      </c>
      <c r="C23" s="369">
        <v>1093</v>
      </c>
      <c r="D23" s="369">
        <v>1071</v>
      </c>
      <c r="E23" s="388">
        <v>1099</v>
      </c>
      <c r="F23" s="388">
        <v>1156</v>
      </c>
      <c r="G23" s="388">
        <v>1062</v>
      </c>
      <c r="H23" s="388">
        <v>1069</v>
      </c>
      <c r="I23" s="390">
        <v>1069</v>
      </c>
      <c r="J23" s="390">
        <v>1181</v>
      </c>
      <c r="K23" s="390">
        <v>1140</v>
      </c>
      <c r="L23" s="390">
        <v>1112</v>
      </c>
      <c r="M23" s="390">
        <v>1039</v>
      </c>
      <c r="N23" s="389">
        <v>1001</v>
      </c>
      <c r="O23" s="389">
        <v>970</v>
      </c>
      <c r="P23" s="389">
        <v>956</v>
      </c>
      <c r="Q23" s="389">
        <v>971</v>
      </c>
      <c r="R23" s="389">
        <v>971.88914999999997</v>
      </c>
      <c r="T23" s="137"/>
    </row>
    <row r="24" spans="1:20" ht="13.05" customHeight="1" x14ac:dyDescent="0.15">
      <c r="A24" s="129"/>
      <c r="B24" s="29" t="s">
        <v>40</v>
      </c>
      <c r="C24" s="369">
        <v>9405</v>
      </c>
      <c r="D24" s="369">
        <v>8786</v>
      </c>
      <c r="E24" s="388">
        <v>8954</v>
      </c>
      <c r="F24" s="388">
        <v>9611</v>
      </c>
      <c r="G24" s="388">
        <v>10631</v>
      </c>
      <c r="H24" s="388">
        <v>11250</v>
      </c>
      <c r="I24" s="390">
        <v>11628</v>
      </c>
      <c r="J24" s="390">
        <v>12463</v>
      </c>
      <c r="K24" s="390">
        <v>13236</v>
      </c>
      <c r="L24" s="390">
        <v>11571</v>
      </c>
      <c r="M24" s="390">
        <v>11665</v>
      </c>
      <c r="N24" s="389">
        <v>11725</v>
      </c>
      <c r="O24" s="389">
        <v>11418</v>
      </c>
      <c r="P24" s="389">
        <v>11172</v>
      </c>
      <c r="Q24" s="389">
        <v>12261</v>
      </c>
      <c r="R24" s="389">
        <v>10118.903946300001</v>
      </c>
      <c r="T24" s="137"/>
    </row>
    <row r="25" spans="1:20" ht="13.05" customHeight="1" x14ac:dyDescent="0.15">
      <c r="A25" s="129"/>
      <c r="B25" s="29" t="s">
        <v>41</v>
      </c>
      <c r="C25" s="369">
        <v>3879</v>
      </c>
      <c r="D25" s="369">
        <v>4268</v>
      </c>
      <c r="E25" s="388">
        <v>4817</v>
      </c>
      <c r="F25" s="388">
        <v>5160</v>
      </c>
      <c r="G25" s="388">
        <v>4795</v>
      </c>
      <c r="H25" s="388">
        <v>4661</v>
      </c>
      <c r="I25" s="388">
        <v>4878</v>
      </c>
      <c r="J25" s="388">
        <v>4923</v>
      </c>
      <c r="K25" s="388">
        <v>4841</v>
      </c>
      <c r="L25" s="388">
        <v>4923</v>
      </c>
      <c r="M25" s="388">
        <v>4885</v>
      </c>
      <c r="N25" s="389">
        <v>4851</v>
      </c>
      <c r="O25" s="389">
        <v>4699</v>
      </c>
      <c r="P25" s="389">
        <v>4685</v>
      </c>
      <c r="Q25" s="389">
        <v>4670</v>
      </c>
      <c r="R25" s="389">
        <v>4559.6581000000006</v>
      </c>
      <c r="T25" s="137"/>
    </row>
    <row r="26" spans="1:20" ht="13.05" customHeight="1" x14ac:dyDescent="0.15">
      <c r="A26" s="129"/>
      <c r="B26" s="29" t="s">
        <v>44</v>
      </c>
      <c r="C26" s="369">
        <v>10312</v>
      </c>
      <c r="D26" s="369">
        <v>11894</v>
      </c>
      <c r="E26" s="388">
        <v>11040</v>
      </c>
      <c r="F26" s="388">
        <v>11172</v>
      </c>
      <c r="G26" s="388">
        <v>11541</v>
      </c>
      <c r="H26" s="388">
        <v>11848</v>
      </c>
      <c r="I26" s="390">
        <v>12012</v>
      </c>
      <c r="J26" s="390">
        <v>12415</v>
      </c>
      <c r="K26" s="390">
        <v>10615</v>
      </c>
      <c r="L26" s="390">
        <v>10637</v>
      </c>
      <c r="M26" s="390">
        <v>10012</v>
      </c>
      <c r="N26" s="389">
        <v>9860</v>
      </c>
      <c r="O26" s="389">
        <v>9850</v>
      </c>
      <c r="P26" s="389">
        <v>10304</v>
      </c>
      <c r="Q26" s="389">
        <v>10865</v>
      </c>
      <c r="R26" s="389">
        <v>10731.90552</v>
      </c>
      <c r="T26" s="137"/>
    </row>
    <row r="27" spans="1:20" ht="13.05" customHeight="1" x14ac:dyDescent="0.15">
      <c r="A27" s="129"/>
      <c r="B27" s="29" t="s">
        <v>45</v>
      </c>
      <c r="C27" s="369">
        <v>17230</v>
      </c>
      <c r="D27" s="369">
        <v>17401</v>
      </c>
      <c r="E27" s="388">
        <v>17642</v>
      </c>
      <c r="F27" s="388">
        <v>18033</v>
      </c>
      <c r="G27" s="388">
        <v>18529</v>
      </c>
      <c r="H27" s="388">
        <v>19048</v>
      </c>
      <c r="I27" s="390">
        <v>19643</v>
      </c>
      <c r="J27" s="390">
        <v>20153</v>
      </c>
      <c r="K27" s="390">
        <v>20444</v>
      </c>
      <c r="L27" s="390">
        <v>20934</v>
      </c>
      <c r="M27" s="390">
        <v>19676</v>
      </c>
      <c r="N27" s="389">
        <v>20154</v>
      </c>
      <c r="O27" s="389">
        <v>20418</v>
      </c>
      <c r="P27" s="389">
        <v>20864</v>
      </c>
      <c r="Q27" s="389">
        <v>21025</v>
      </c>
      <c r="R27" s="389">
        <v>21151.6872</v>
      </c>
      <c r="T27" s="137"/>
    </row>
    <row r="28" spans="1:20" ht="13.05" customHeight="1" x14ac:dyDescent="0.15">
      <c r="A28" s="129"/>
      <c r="B28" s="128" t="s">
        <v>46</v>
      </c>
      <c r="C28" s="369">
        <v>4917</v>
      </c>
      <c r="D28" s="369">
        <v>5575</v>
      </c>
      <c r="E28" s="388">
        <v>5612</v>
      </c>
      <c r="F28" s="388">
        <v>5267</v>
      </c>
      <c r="G28" s="388">
        <v>5459</v>
      </c>
      <c r="H28" s="388">
        <v>5346</v>
      </c>
      <c r="I28" s="390">
        <v>5620</v>
      </c>
      <c r="J28" s="390">
        <v>5884</v>
      </c>
      <c r="K28" s="390">
        <v>5732</v>
      </c>
      <c r="L28" s="390">
        <v>5928</v>
      </c>
      <c r="M28" s="390">
        <v>5934</v>
      </c>
      <c r="N28" s="391">
        <v>6041</v>
      </c>
      <c r="O28" s="391">
        <v>5801</v>
      </c>
      <c r="P28" s="391">
        <v>6288</v>
      </c>
      <c r="Q28" s="391">
        <v>6255</v>
      </c>
      <c r="R28" s="391">
        <v>5442.5965800000004</v>
      </c>
      <c r="T28" s="137"/>
    </row>
    <row r="29" spans="1:20" ht="13.05" customHeight="1" x14ac:dyDescent="0.15">
      <c r="A29" s="129"/>
      <c r="B29" s="30" t="s">
        <v>47</v>
      </c>
      <c r="C29" s="369">
        <v>520</v>
      </c>
      <c r="D29" s="369">
        <v>561</v>
      </c>
      <c r="E29" s="388">
        <v>625</v>
      </c>
      <c r="F29" s="388">
        <v>695</v>
      </c>
      <c r="G29" s="388">
        <v>757</v>
      </c>
      <c r="H29" s="388">
        <v>841</v>
      </c>
      <c r="I29" s="390">
        <v>978</v>
      </c>
      <c r="J29" s="390">
        <v>1266</v>
      </c>
      <c r="K29" s="390">
        <v>1410</v>
      </c>
      <c r="L29" s="390">
        <v>1524</v>
      </c>
      <c r="M29" s="390">
        <v>1517</v>
      </c>
      <c r="N29" s="391">
        <v>1344</v>
      </c>
      <c r="O29" s="391">
        <v>1503</v>
      </c>
      <c r="P29" s="391">
        <v>1573</v>
      </c>
      <c r="Q29" s="391">
        <v>1631</v>
      </c>
      <c r="R29" s="391">
        <v>1412.18184</v>
      </c>
      <c r="T29" s="137"/>
    </row>
    <row r="30" spans="1:20" ht="13.05" customHeight="1" x14ac:dyDescent="0.15">
      <c r="A30" s="129"/>
      <c r="B30" s="29" t="s">
        <v>48</v>
      </c>
      <c r="C30" s="369">
        <v>1585</v>
      </c>
      <c r="D30" s="369">
        <v>1581</v>
      </c>
      <c r="E30" s="388">
        <v>1596</v>
      </c>
      <c r="F30" s="388">
        <v>1280</v>
      </c>
      <c r="G30" s="388">
        <v>1346</v>
      </c>
      <c r="H30" s="388">
        <v>1451</v>
      </c>
      <c r="I30" s="390">
        <v>1622</v>
      </c>
      <c r="J30" s="390">
        <v>1561</v>
      </c>
      <c r="K30" s="390">
        <v>1606</v>
      </c>
      <c r="L30" s="390">
        <v>1557</v>
      </c>
      <c r="M30" s="390">
        <v>1630</v>
      </c>
      <c r="N30" s="391">
        <v>1775</v>
      </c>
      <c r="O30" s="391">
        <v>2016</v>
      </c>
      <c r="P30" s="391">
        <v>1967</v>
      </c>
      <c r="Q30" s="391">
        <v>2026</v>
      </c>
      <c r="R30" s="391">
        <v>2081.7141972999998</v>
      </c>
      <c r="T30" s="137"/>
    </row>
    <row r="31" spans="1:20" ht="13.05" customHeight="1" thickBot="1" x14ac:dyDescent="0.2">
      <c r="A31" s="367"/>
      <c r="B31" s="368" t="s">
        <v>49</v>
      </c>
      <c r="C31" s="372">
        <v>1093</v>
      </c>
      <c r="D31" s="372">
        <v>1265</v>
      </c>
      <c r="E31" s="393">
        <v>1288</v>
      </c>
      <c r="F31" s="393">
        <v>1629</v>
      </c>
      <c r="G31" s="393">
        <v>1636</v>
      </c>
      <c r="H31" s="393">
        <v>1675</v>
      </c>
      <c r="I31" s="393">
        <v>1720</v>
      </c>
      <c r="J31" s="393">
        <v>1707</v>
      </c>
      <c r="K31" s="393">
        <v>1666</v>
      </c>
      <c r="L31" s="393">
        <v>1724</v>
      </c>
      <c r="M31" s="393">
        <v>1929</v>
      </c>
      <c r="N31" s="394">
        <v>2373</v>
      </c>
      <c r="O31" s="394">
        <v>2389</v>
      </c>
      <c r="P31" s="394">
        <v>2256</v>
      </c>
      <c r="Q31" s="394">
        <v>2373</v>
      </c>
      <c r="R31" s="394">
        <v>2061.5451693000005</v>
      </c>
      <c r="T31" s="137"/>
    </row>
    <row r="32" spans="1:20" ht="9" customHeight="1" x14ac:dyDescent="0.15">
      <c r="A32" s="28" t="s">
        <v>544</v>
      </c>
      <c r="B32" s="40"/>
      <c r="C32" s="363"/>
      <c r="D32" s="363"/>
      <c r="E32" s="363"/>
      <c r="F32" s="363"/>
      <c r="G32" s="363"/>
      <c r="H32" s="363"/>
      <c r="I32" s="363"/>
      <c r="J32" s="363"/>
      <c r="K32" s="363"/>
      <c r="L32" s="363"/>
      <c r="M32" s="363"/>
      <c r="N32" s="363"/>
      <c r="O32" s="363"/>
      <c r="P32" s="363"/>
      <c r="Q32" s="363"/>
      <c r="R32" s="363"/>
      <c r="T32" s="137"/>
    </row>
    <row r="33" spans="1:18" ht="9" customHeight="1" x14ac:dyDescent="0.15">
      <c r="A33" s="28" t="s">
        <v>428</v>
      </c>
      <c r="B33" s="40"/>
      <c r="C33" s="363"/>
      <c r="D33" s="363"/>
      <c r="E33" s="363"/>
      <c r="F33" s="363"/>
      <c r="G33" s="363"/>
      <c r="H33" s="376"/>
      <c r="I33" s="376"/>
      <c r="J33" s="376"/>
      <c r="K33" s="376"/>
      <c r="L33" s="376"/>
      <c r="M33" s="376"/>
      <c r="N33" s="376"/>
      <c r="O33" s="376"/>
      <c r="P33" s="376"/>
      <c r="Q33" s="376"/>
      <c r="R33" s="376"/>
    </row>
    <row r="34" spans="1:18" ht="9" customHeight="1" x14ac:dyDescent="0.15">
      <c r="A34" s="40" t="s">
        <v>427</v>
      </c>
      <c r="B34" s="290"/>
      <c r="C34" s="363"/>
      <c r="D34" s="363"/>
      <c r="E34" s="363"/>
      <c r="F34" s="363"/>
      <c r="G34" s="363"/>
      <c r="H34" s="376"/>
      <c r="I34" s="376"/>
      <c r="J34" s="376"/>
      <c r="K34" s="376"/>
      <c r="L34" s="376"/>
      <c r="M34" s="376"/>
      <c r="N34" s="376"/>
      <c r="O34" s="376"/>
      <c r="P34" s="376"/>
      <c r="Q34" s="376"/>
      <c r="R34" s="376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">
    <tabColor theme="9" tint="0.59999389629810485"/>
  </sheetPr>
  <dimension ref="A2:R36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.25" style="128" customWidth="1"/>
    <col min="2" max="2" width="9.625" style="128" customWidth="1"/>
    <col min="3" max="4" width="8" style="128" hidden="1" customWidth="1"/>
    <col min="5" max="18" width="8.375" style="128" customWidth="1"/>
    <col min="19" max="16384" width="7" style="128"/>
  </cols>
  <sheetData>
    <row r="2" spans="1:18" ht="15" customHeight="1" x14ac:dyDescent="0.3">
      <c r="A2" s="381" t="s">
        <v>504</v>
      </c>
      <c r="B2" s="382"/>
    </row>
    <row r="3" spans="1:18" ht="13.05" customHeight="1" x14ac:dyDescent="0.15">
      <c r="A3" s="383" t="s">
        <v>284</v>
      </c>
      <c r="B3" s="383"/>
    </row>
    <row r="4" spans="1:18" ht="4.95" customHeight="1" thickBot="1" x14ac:dyDescent="0.2">
      <c r="A4" s="271"/>
      <c r="B4" s="271"/>
      <c r="C4" s="271"/>
      <c r="D4" s="271"/>
      <c r="E4" s="271"/>
      <c r="F4" s="271"/>
      <c r="G4" s="271"/>
      <c r="H4" s="271"/>
      <c r="I4" s="271"/>
      <c r="J4" s="271"/>
      <c r="K4" s="271"/>
      <c r="L4" s="271"/>
      <c r="M4" s="271"/>
      <c r="N4" s="271"/>
      <c r="O4" s="271"/>
      <c r="P4" s="271"/>
      <c r="Q4" s="271"/>
      <c r="R4" s="271"/>
    </row>
    <row r="5" spans="1:18" ht="15" customHeight="1" x14ac:dyDescent="0.15">
      <c r="A5" s="1128" t="s">
        <v>18</v>
      </c>
      <c r="B5" s="1128"/>
      <c r="C5" s="825">
        <v>2005</v>
      </c>
      <c r="D5" s="825">
        <v>2006</v>
      </c>
      <c r="E5" s="825">
        <v>2007</v>
      </c>
      <c r="F5" s="825">
        <v>2008</v>
      </c>
      <c r="G5" s="825">
        <v>2009</v>
      </c>
      <c r="H5" s="825">
        <v>2010</v>
      </c>
      <c r="I5" s="825">
        <v>2011</v>
      </c>
      <c r="J5" s="825">
        <v>2012</v>
      </c>
      <c r="K5" s="825">
        <v>2013</v>
      </c>
      <c r="L5" s="825">
        <v>2014</v>
      </c>
      <c r="M5" s="825">
        <v>2015</v>
      </c>
      <c r="N5" s="825">
        <v>2016</v>
      </c>
      <c r="O5" s="825">
        <v>2017</v>
      </c>
      <c r="P5" s="825" t="s">
        <v>211</v>
      </c>
      <c r="Q5" s="825" t="s">
        <v>404</v>
      </c>
      <c r="R5" s="825" t="s">
        <v>408</v>
      </c>
    </row>
    <row r="6" spans="1:18" ht="15" customHeight="1" x14ac:dyDescent="0.15">
      <c r="A6" s="1127" t="s">
        <v>113</v>
      </c>
      <c r="B6" s="1127"/>
      <c r="C6" s="850">
        <v>3.36</v>
      </c>
      <c r="D6" s="850">
        <v>3.4</v>
      </c>
      <c r="E6" s="850">
        <v>3.5</v>
      </c>
      <c r="F6" s="850">
        <v>3.77</v>
      </c>
      <c r="G6" s="850">
        <v>4.08</v>
      </c>
      <c r="H6" s="850">
        <v>4.0999999999999996</v>
      </c>
      <c r="I6" s="850">
        <v>4.25</v>
      </c>
      <c r="J6" s="850">
        <v>4.6900000000000004</v>
      </c>
      <c r="K6" s="850">
        <v>4.84</v>
      </c>
      <c r="L6" s="850">
        <v>5.23</v>
      </c>
      <c r="M6" s="850">
        <v>5.42</v>
      </c>
      <c r="N6" s="850">
        <v>5.63</v>
      </c>
      <c r="O6" s="850">
        <v>5.53</v>
      </c>
      <c r="P6" s="850">
        <v>5.64</v>
      </c>
      <c r="Q6" s="850">
        <v>5.68</v>
      </c>
      <c r="R6" s="850">
        <v>5.725242906847404</v>
      </c>
    </row>
    <row r="7" spans="1:18" ht="4.95" customHeight="1" x14ac:dyDescent="0.15">
      <c r="A7" s="129"/>
      <c r="B7" s="130"/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3"/>
      <c r="O7" s="403"/>
      <c r="P7" s="403"/>
      <c r="Q7" s="403"/>
      <c r="R7" s="403"/>
    </row>
    <row r="8" spans="1:18" ht="13.05" customHeight="1" x14ac:dyDescent="0.15">
      <c r="A8" s="129"/>
      <c r="B8" s="29" t="s">
        <v>21</v>
      </c>
      <c r="C8" s="404">
        <v>3.57</v>
      </c>
      <c r="D8" s="404">
        <v>3.39</v>
      </c>
      <c r="E8" s="404">
        <v>3.62</v>
      </c>
      <c r="F8" s="404">
        <v>3.66</v>
      </c>
      <c r="G8" s="404">
        <v>3.69</v>
      </c>
      <c r="H8" s="404">
        <v>3.5</v>
      </c>
      <c r="I8" s="404">
        <v>3.58</v>
      </c>
      <c r="J8" s="404">
        <v>3.62</v>
      </c>
      <c r="K8" s="404">
        <v>3.51</v>
      </c>
      <c r="L8" s="404">
        <v>4.47</v>
      </c>
      <c r="M8" s="404">
        <v>5.74</v>
      </c>
      <c r="N8" s="404">
        <v>5.67</v>
      </c>
      <c r="O8" s="404">
        <v>5.41</v>
      </c>
      <c r="P8" s="404">
        <v>5.42</v>
      </c>
      <c r="Q8" s="404">
        <v>5.58</v>
      </c>
      <c r="R8" s="404">
        <v>5.6413353897777698</v>
      </c>
    </row>
    <row r="9" spans="1:18" ht="13.05" customHeight="1" x14ac:dyDescent="0.15">
      <c r="A9" s="129"/>
      <c r="B9" s="29" t="s">
        <v>22</v>
      </c>
      <c r="C9" s="404">
        <v>3.4</v>
      </c>
      <c r="D9" s="404">
        <v>3.4</v>
      </c>
      <c r="E9" s="404">
        <v>3.75</v>
      </c>
      <c r="F9" s="404">
        <v>3.82</v>
      </c>
      <c r="G9" s="404">
        <v>4.0199999999999996</v>
      </c>
      <c r="H9" s="404">
        <v>3.92</v>
      </c>
      <c r="I9" s="404">
        <v>3.76</v>
      </c>
      <c r="J9" s="404">
        <v>4.01</v>
      </c>
      <c r="K9" s="404">
        <v>4.55</v>
      </c>
      <c r="L9" s="404">
        <v>4.7699999999999996</v>
      </c>
      <c r="M9" s="404">
        <v>5.0599999999999996</v>
      </c>
      <c r="N9" s="404">
        <v>5.56</v>
      </c>
      <c r="O9" s="404">
        <v>5.49</v>
      </c>
      <c r="P9" s="404">
        <v>5.65</v>
      </c>
      <c r="Q9" s="404">
        <v>5.67</v>
      </c>
      <c r="R9" s="404">
        <v>5.7373505474434694</v>
      </c>
    </row>
    <row r="10" spans="1:18" ht="13.05" customHeight="1" x14ac:dyDescent="0.15">
      <c r="A10" s="129"/>
      <c r="B10" s="29" t="s">
        <v>23</v>
      </c>
      <c r="C10" s="404">
        <v>3.31</v>
      </c>
      <c r="D10" s="404">
        <v>3.54</v>
      </c>
      <c r="E10" s="404">
        <v>3.43</v>
      </c>
      <c r="F10" s="404">
        <v>3.62</v>
      </c>
      <c r="G10" s="404">
        <v>4.2300000000000004</v>
      </c>
      <c r="H10" s="404">
        <v>4.03</v>
      </c>
      <c r="I10" s="404">
        <v>3.97</v>
      </c>
      <c r="J10" s="404">
        <v>4.07</v>
      </c>
      <c r="K10" s="404">
        <v>4.34</v>
      </c>
      <c r="L10" s="404">
        <v>4.88</v>
      </c>
      <c r="M10" s="404">
        <v>5.18</v>
      </c>
      <c r="N10" s="404">
        <v>5.62</v>
      </c>
      <c r="O10" s="404">
        <v>5.52</v>
      </c>
      <c r="P10" s="404">
        <v>5.72</v>
      </c>
      <c r="Q10" s="404">
        <v>5.8</v>
      </c>
      <c r="R10" s="404">
        <v>5.8658705747486088</v>
      </c>
    </row>
    <row r="11" spans="1:18" ht="13.05" customHeight="1" x14ac:dyDescent="0.15">
      <c r="A11" s="129"/>
      <c r="B11" s="29" t="s">
        <v>24</v>
      </c>
      <c r="C11" s="404">
        <v>3.1</v>
      </c>
      <c r="D11" s="404">
        <v>3.13</v>
      </c>
      <c r="E11" s="404">
        <v>3.67</v>
      </c>
      <c r="F11" s="404">
        <v>3.78</v>
      </c>
      <c r="G11" s="404">
        <v>4.4400000000000004</v>
      </c>
      <c r="H11" s="404">
        <v>4.2300000000000004</v>
      </c>
      <c r="I11" s="404">
        <v>4.05</v>
      </c>
      <c r="J11" s="404">
        <v>3.86</v>
      </c>
      <c r="K11" s="404">
        <v>4.05</v>
      </c>
      <c r="L11" s="404">
        <v>4.05</v>
      </c>
      <c r="M11" s="404">
        <v>5.98</v>
      </c>
      <c r="N11" s="404">
        <v>6.87</v>
      </c>
      <c r="O11" s="404">
        <v>6.11</v>
      </c>
      <c r="P11" s="404">
        <v>6.07</v>
      </c>
      <c r="Q11" s="404">
        <v>6.12</v>
      </c>
      <c r="R11" s="404">
        <v>6.2009860812578852</v>
      </c>
    </row>
    <row r="12" spans="1:18" ht="13.05" customHeight="1" x14ac:dyDescent="0.15">
      <c r="A12" s="129"/>
      <c r="B12" s="29" t="s">
        <v>25</v>
      </c>
      <c r="C12" s="404">
        <v>3.81</v>
      </c>
      <c r="D12" s="404">
        <v>3.94</v>
      </c>
      <c r="E12" s="404">
        <v>3.7</v>
      </c>
      <c r="F12" s="404">
        <v>3.85</v>
      </c>
      <c r="G12" s="404">
        <v>4.1399999999999997</v>
      </c>
      <c r="H12" s="404">
        <v>4.0999999999999996</v>
      </c>
      <c r="I12" s="404">
        <v>4.0599999999999996</v>
      </c>
      <c r="J12" s="404">
        <v>5.21</v>
      </c>
      <c r="K12" s="404">
        <v>4.74</v>
      </c>
      <c r="L12" s="404">
        <v>5.16</v>
      </c>
      <c r="M12" s="404">
        <v>4.93</v>
      </c>
      <c r="N12" s="404">
        <v>5.08</v>
      </c>
      <c r="O12" s="404">
        <v>5.48</v>
      </c>
      <c r="P12" s="404">
        <v>5.4</v>
      </c>
      <c r="Q12" s="404">
        <v>5.6</v>
      </c>
      <c r="R12" s="404">
        <v>5.7053431685900104</v>
      </c>
    </row>
    <row r="13" spans="1:18" ht="13.05" customHeight="1" x14ac:dyDescent="0.15">
      <c r="A13" s="129"/>
      <c r="B13" s="29" t="s">
        <v>29</v>
      </c>
      <c r="C13" s="404">
        <v>3.42</v>
      </c>
      <c r="D13" s="404">
        <v>3.55</v>
      </c>
      <c r="E13" s="404">
        <v>3.86</v>
      </c>
      <c r="F13" s="404">
        <v>3.82</v>
      </c>
      <c r="G13" s="404">
        <v>4</v>
      </c>
      <c r="H13" s="404">
        <v>4.08</v>
      </c>
      <c r="I13" s="404">
        <v>4.53</v>
      </c>
      <c r="J13" s="404">
        <v>4.5599999999999996</v>
      </c>
      <c r="K13" s="404">
        <v>5.58</v>
      </c>
      <c r="L13" s="404">
        <v>5.89</v>
      </c>
      <c r="M13" s="404">
        <v>5.04</v>
      </c>
      <c r="N13" s="404">
        <v>5.61</v>
      </c>
      <c r="O13" s="404">
        <v>5.47</v>
      </c>
      <c r="P13" s="404">
        <v>5.53</v>
      </c>
      <c r="Q13" s="404">
        <v>5.52</v>
      </c>
      <c r="R13" s="404">
        <v>5.5489969598032411</v>
      </c>
    </row>
    <row r="14" spans="1:18" ht="13.05" customHeight="1" x14ac:dyDescent="0.15">
      <c r="A14" s="129"/>
      <c r="B14" s="29" t="s">
        <v>30</v>
      </c>
      <c r="C14" s="404">
        <v>3.88</v>
      </c>
      <c r="D14" s="404">
        <v>3.53</v>
      </c>
      <c r="E14" s="404">
        <v>3.55</v>
      </c>
      <c r="F14" s="404">
        <v>3.81</v>
      </c>
      <c r="G14" s="404">
        <v>4.0999999999999996</v>
      </c>
      <c r="H14" s="404">
        <v>3.43</v>
      </c>
      <c r="I14" s="404">
        <v>4.09</v>
      </c>
      <c r="J14" s="404">
        <v>4.21</v>
      </c>
      <c r="K14" s="404">
        <v>4.46</v>
      </c>
      <c r="L14" s="404">
        <v>5.24</v>
      </c>
      <c r="M14" s="404">
        <v>5.62</v>
      </c>
      <c r="N14" s="404">
        <v>5.57</v>
      </c>
      <c r="O14" s="404">
        <v>5</v>
      </c>
      <c r="P14" s="404">
        <v>5.16</v>
      </c>
      <c r="Q14" s="404">
        <v>5.1100000000000003</v>
      </c>
      <c r="R14" s="404">
        <v>5.2219920639836603</v>
      </c>
    </row>
    <row r="15" spans="1:18" ht="13.05" customHeight="1" x14ac:dyDescent="0.15">
      <c r="A15" s="129"/>
      <c r="B15" s="29" t="s">
        <v>31</v>
      </c>
      <c r="C15" s="404">
        <v>3.4</v>
      </c>
      <c r="D15" s="404">
        <v>3.49</v>
      </c>
      <c r="E15" s="404">
        <v>3.46</v>
      </c>
      <c r="F15" s="404">
        <v>4</v>
      </c>
      <c r="G15" s="404">
        <v>4.34</v>
      </c>
      <c r="H15" s="404">
        <v>3.66</v>
      </c>
      <c r="I15" s="404">
        <v>3.73</v>
      </c>
      <c r="J15" s="404">
        <v>4.05</v>
      </c>
      <c r="K15" s="404">
        <v>4.26</v>
      </c>
      <c r="L15" s="404">
        <v>4.59</v>
      </c>
      <c r="M15" s="404">
        <v>4.8499999999999996</v>
      </c>
      <c r="N15" s="404">
        <v>5.65</v>
      </c>
      <c r="O15" s="404">
        <v>5.78</v>
      </c>
      <c r="P15" s="404">
        <v>5.72</v>
      </c>
      <c r="Q15" s="404">
        <v>5.9</v>
      </c>
      <c r="R15" s="404">
        <v>5.9822052903549814</v>
      </c>
    </row>
    <row r="16" spans="1:18" ht="13.05" customHeight="1" x14ac:dyDescent="0.15">
      <c r="A16" s="129"/>
      <c r="B16" s="29" t="s">
        <v>32</v>
      </c>
      <c r="C16" s="404">
        <v>2.83</v>
      </c>
      <c r="D16" s="404">
        <v>3.05</v>
      </c>
      <c r="E16" s="404">
        <v>3.24</v>
      </c>
      <c r="F16" s="404">
        <v>3.84</v>
      </c>
      <c r="G16" s="404">
        <v>4.2300000000000004</v>
      </c>
      <c r="H16" s="404">
        <v>4.3899999999999997</v>
      </c>
      <c r="I16" s="404">
        <v>4.74</v>
      </c>
      <c r="J16" s="404">
        <v>4.9800000000000004</v>
      </c>
      <c r="K16" s="404">
        <v>5.1100000000000003</v>
      </c>
      <c r="L16" s="404">
        <v>5.57</v>
      </c>
      <c r="M16" s="404">
        <v>5.68</v>
      </c>
      <c r="N16" s="404">
        <v>5.18</v>
      </c>
      <c r="O16" s="404">
        <v>5.16</v>
      </c>
      <c r="P16" s="404">
        <v>5.28</v>
      </c>
      <c r="Q16" s="404">
        <v>5.23</v>
      </c>
      <c r="R16" s="404">
        <v>5.3504151477257897</v>
      </c>
    </row>
    <row r="17" spans="1:18" ht="13.05" customHeight="1" x14ac:dyDescent="0.15">
      <c r="A17" s="129"/>
      <c r="B17" s="29" t="s">
        <v>33</v>
      </c>
      <c r="C17" s="404">
        <v>3.51</v>
      </c>
      <c r="D17" s="404">
        <v>3.54</v>
      </c>
      <c r="E17" s="404">
        <v>3.56</v>
      </c>
      <c r="F17" s="404">
        <v>3.65</v>
      </c>
      <c r="G17" s="404">
        <v>4.04</v>
      </c>
      <c r="H17" s="404">
        <v>4.4400000000000004</v>
      </c>
      <c r="I17" s="404">
        <v>4.5999999999999996</v>
      </c>
      <c r="J17" s="404">
        <v>4.47</v>
      </c>
      <c r="K17" s="404">
        <v>5.15</v>
      </c>
      <c r="L17" s="404">
        <v>5.09</v>
      </c>
      <c r="M17" s="404">
        <v>5.58</v>
      </c>
      <c r="N17" s="404">
        <v>5.42</v>
      </c>
      <c r="O17" s="404">
        <v>5.47</v>
      </c>
      <c r="P17" s="404">
        <v>5.6</v>
      </c>
      <c r="Q17" s="404">
        <v>5.56</v>
      </c>
      <c r="R17" s="404">
        <v>5.6569949351206512</v>
      </c>
    </row>
    <row r="18" spans="1:18" ht="13.05" customHeight="1" x14ac:dyDescent="0.15">
      <c r="A18" s="129"/>
      <c r="B18" s="29" t="s">
        <v>34</v>
      </c>
      <c r="C18" s="404">
        <v>2.65</v>
      </c>
      <c r="D18" s="404">
        <v>2.84</v>
      </c>
      <c r="E18" s="404">
        <v>3.41</v>
      </c>
      <c r="F18" s="404">
        <v>3.66</v>
      </c>
      <c r="G18" s="404">
        <v>3.7</v>
      </c>
      <c r="H18" s="404">
        <v>4.12</v>
      </c>
      <c r="I18" s="404">
        <v>4.3899999999999997</v>
      </c>
      <c r="J18" s="404">
        <v>4.5</v>
      </c>
      <c r="K18" s="404">
        <v>4.79</v>
      </c>
      <c r="L18" s="404">
        <v>4.66</v>
      </c>
      <c r="M18" s="404">
        <v>4.79</v>
      </c>
      <c r="N18" s="404">
        <v>5.12</v>
      </c>
      <c r="O18" s="404">
        <v>5.01</v>
      </c>
      <c r="P18" s="404">
        <v>5.18</v>
      </c>
      <c r="Q18" s="404">
        <v>5.61</v>
      </c>
      <c r="R18" s="404">
        <v>5.5737094110822252</v>
      </c>
    </row>
    <row r="19" spans="1:18" ht="13.05" customHeight="1" x14ac:dyDescent="0.15">
      <c r="A19" s="129"/>
      <c r="B19" s="29" t="s">
        <v>35</v>
      </c>
      <c r="C19" s="404">
        <v>3.15</v>
      </c>
      <c r="D19" s="404">
        <v>3.11</v>
      </c>
      <c r="E19" s="404">
        <v>3.12</v>
      </c>
      <c r="F19" s="404">
        <v>3.68</v>
      </c>
      <c r="G19" s="404">
        <v>3.74</v>
      </c>
      <c r="H19" s="404">
        <v>4.9000000000000004</v>
      </c>
      <c r="I19" s="404">
        <v>5.1100000000000003</v>
      </c>
      <c r="J19" s="404">
        <v>5.25</v>
      </c>
      <c r="K19" s="404">
        <v>5.49</v>
      </c>
      <c r="L19" s="404">
        <v>5.69</v>
      </c>
      <c r="M19" s="404">
        <v>6.1</v>
      </c>
      <c r="N19" s="404">
        <v>6.47</v>
      </c>
      <c r="O19" s="404">
        <v>6.05</v>
      </c>
      <c r="P19" s="404">
        <v>6.26</v>
      </c>
      <c r="Q19" s="404">
        <v>6.15</v>
      </c>
      <c r="R19" s="404">
        <v>6.1820444652238145</v>
      </c>
    </row>
    <row r="20" spans="1:18" ht="13.05" customHeight="1" x14ac:dyDescent="0.15">
      <c r="A20" s="129"/>
      <c r="B20" s="29" t="s">
        <v>36</v>
      </c>
      <c r="C20" s="404">
        <v>3.59</v>
      </c>
      <c r="D20" s="404">
        <v>3.49</v>
      </c>
      <c r="E20" s="404">
        <v>3.48</v>
      </c>
      <c r="F20" s="404">
        <v>3.67</v>
      </c>
      <c r="G20" s="404">
        <v>3.69</v>
      </c>
      <c r="H20" s="404">
        <v>3.8</v>
      </c>
      <c r="I20" s="404">
        <v>3.92</v>
      </c>
      <c r="J20" s="404">
        <v>5.33</v>
      </c>
      <c r="K20" s="404">
        <v>4.7</v>
      </c>
      <c r="L20" s="404">
        <v>5.08</v>
      </c>
      <c r="M20" s="404">
        <v>5.7</v>
      </c>
      <c r="N20" s="404">
        <v>5.63</v>
      </c>
      <c r="O20" s="404">
        <v>5.45</v>
      </c>
      <c r="P20" s="404">
        <v>5.53</v>
      </c>
      <c r="Q20" s="404">
        <v>5.46</v>
      </c>
      <c r="R20" s="404">
        <v>5.4458131656458333</v>
      </c>
    </row>
    <row r="21" spans="1:18" ht="13.05" customHeight="1" x14ac:dyDescent="0.15">
      <c r="A21" s="129"/>
      <c r="B21" s="29" t="s">
        <v>37</v>
      </c>
      <c r="C21" s="404">
        <v>3.14</v>
      </c>
      <c r="D21" s="404">
        <v>2.96</v>
      </c>
      <c r="E21" s="404">
        <v>3.02</v>
      </c>
      <c r="F21" s="404">
        <v>3.76</v>
      </c>
      <c r="G21" s="404">
        <v>4.1399999999999997</v>
      </c>
      <c r="H21" s="404">
        <v>4.42</v>
      </c>
      <c r="I21" s="404">
        <v>4.4400000000000004</v>
      </c>
      <c r="J21" s="404">
        <v>5.4</v>
      </c>
      <c r="K21" s="404">
        <v>5.45</v>
      </c>
      <c r="L21" s="404">
        <v>5.31</v>
      </c>
      <c r="M21" s="404">
        <v>5.57</v>
      </c>
      <c r="N21" s="404">
        <v>5.58</v>
      </c>
      <c r="O21" s="404">
        <v>5.5</v>
      </c>
      <c r="P21" s="404">
        <v>5.68</v>
      </c>
      <c r="Q21" s="404">
        <v>5.73</v>
      </c>
      <c r="R21" s="404">
        <v>5.7674979282849543</v>
      </c>
    </row>
    <row r="22" spans="1:18" ht="13.05" customHeight="1" x14ac:dyDescent="0.15">
      <c r="A22" s="129"/>
      <c r="B22" s="29" t="s">
        <v>38</v>
      </c>
      <c r="C22" s="404">
        <v>3.8</v>
      </c>
      <c r="D22" s="404">
        <v>3.77</v>
      </c>
      <c r="E22" s="404">
        <v>3.65</v>
      </c>
      <c r="F22" s="404">
        <v>3.63</v>
      </c>
      <c r="G22" s="404">
        <v>3.82</v>
      </c>
      <c r="H22" s="404">
        <v>3.92</v>
      </c>
      <c r="I22" s="404">
        <v>3.86</v>
      </c>
      <c r="J22" s="404">
        <v>4.3099999999999996</v>
      </c>
      <c r="K22" s="404">
        <v>4.55</v>
      </c>
      <c r="L22" s="404">
        <v>4.95</v>
      </c>
      <c r="M22" s="404">
        <v>5.1100000000000003</v>
      </c>
      <c r="N22" s="404">
        <v>5.23</v>
      </c>
      <c r="O22" s="404">
        <v>5.1100000000000003</v>
      </c>
      <c r="P22" s="404">
        <v>5.47</v>
      </c>
      <c r="Q22" s="404">
        <v>5.46</v>
      </c>
      <c r="R22" s="404">
        <v>5.4793110554190596</v>
      </c>
    </row>
    <row r="23" spans="1:18" ht="13.05" customHeight="1" x14ac:dyDescent="0.15">
      <c r="A23" s="129"/>
      <c r="B23" s="29" t="s">
        <v>39</v>
      </c>
      <c r="C23" s="404">
        <v>3.52</v>
      </c>
      <c r="D23" s="404">
        <v>3.54</v>
      </c>
      <c r="E23" s="404">
        <v>3.67</v>
      </c>
      <c r="F23" s="404">
        <v>3.7</v>
      </c>
      <c r="G23" s="404">
        <v>3.79</v>
      </c>
      <c r="H23" s="404">
        <v>3.59</v>
      </c>
      <c r="I23" s="404">
        <v>4.1399999999999997</v>
      </c>
      <c r="J23" s="404">
        <v>4.47</v>
      </c>
      <c r="K23" s="404">
        <v>4.7</v>
      </c>
      <c r="L23" s="404">
        <v>5.08</v>
      </c>
      <c r="M23" s="404">
        <v>5.82</v>
      </c>
      <c r="N23" s="404">
        <v>5.83</v>
      </c>
      <c r="O23" s="404">
        <v>5.68</v>
      </c>
      <c r="P23" s="404">
        <v>5.77</v>
      </c>
      <c r="Q23" s="404">
        <v>5.76</v>
      </c>
      <c r="R23" s="404">
        <v>5.7689578829437496</v>
      </c>
    </row>
    <row r="24" spans="1:18" ht="13.05" customHeight="1" x14ac:dyDescent="0.15">
      <c r="A24" s="129"/>
      <c r="B24" s="29" t="s">
        <v>40</v>
      </c>
      <c r="C24" s="404">
        <v>3.56</v>
      </c>
      <c r="D24" s="404">
        <v>3.54</v>
      </c>
      <c r="E24" s="404">
        <v>3.61</v>
      </c>
      <c r="F24" s="404">
        <v>3.78</v>
      </c>
      <c r="G24" s="404">
        <v>4.04</v>
      </c>
      <c r="H24" s="404">
        <v>3.85</v>
      </c>
      <c r="I24" s="404">
        <v>4.3899999999999997</v>
      </c>
      <c r="J24" s="404">
        <v>5.16</v>
      </c>
      <c r="K24" s="404">
        <v>5.32</v>
      </c>
      <c r="L24" s="404">
        <v>5.27</v>
      </c>
      <c r="M24" s="404">
        <v>5.49</v>
      </c>
      <c r="N24" s="404">
        <v>5.29</v>
      </c>
      <c r="O24" s="404">
        <v>5.49</v>
      </c>
      <c r="P24" s="404">
        <v>5.65</v>
      </c>
      <c r="Q24" s="404">
        <v>5.67</v>
      </c>
      <c r="R24" s="404">
        <v>5.5006518006016263</v>
      </c>
    </row>
    <row r="25" spans="1:18" ht="13.05" customHeight="1" x14ac:dyDescent="0.15">
      <c r="A25" s="129"/>
      <c r="B25" s="29" t="s">
        <v>41</v>
      </c>
      <c r="C25" s="404">
        <v>3.49</v>
      </c>
      <c r="D25" s="404">
        <v>3.5</v>
      </c>
      <c r="E25" s="404">
        <v>3.65</v>
      </c>
      <c r="F25" s="404">
        <v>3.41</v>
      </c>
      <c r="G25" s="404">
        <v>3.48</v>
      </c>
      <c r="H25" s="404">
        <v>3.58</v>
      </c>
      <c r="I25" s="404">
        <v>4.0999999999999996</v>
      </c>
      <c r="J25" s="404">
        <v>5.05</v>
      </c>
      <c r="K25" s="404">
        <v>4.8899999999999997</v>
      </c>
      <c r="L25" s="404">
        <v>5.31</v>
      </c>
      <c r="M25" s="404">
        <v>5.23</v>
      </c>
      <c r="N25" s="404">
        <v>5.08</v>
      </c>
      <c r="O25" s="404">
        <v>5.0599999999999996</v>
      </c>
      <c r="P25" s="404">
        <v>5.24</v>
      </c>
      <c r="Q25" s="404">
        <v>5.17</v>
      </c>
      <c r="R25" s="404">
        <v>5.1662910428963951</v>
      </c>
    </row>
    <row r="26" spans="1:18" ht="13.05" customHeight="1" x14ac:dyDescent="0.15">
      <c r="A26" s="129"/>
      <c r="B26" s="29" t="s">
        <v>44</v>
      </c>
      <c r="C26" s="404">
        <v>3.45</v>
      </c>
      <c r="D26" s="404">
        <v>3.5</v>
      </c>
      <c r="E26" s="404">
        <v>3.57</v>
      </c>
      <c r="F26" s="404">
        <v>3.86</v>
      </c>
      <c r="G26" s="404">
        <v>4.1399999999999997</v>
      </c>
      <c r="H26" s="404">
        <v>4.1500000000000004</v>
      </c>
      <c r="I26" s="404">
        <v>4.3899999999999997</v>
      </c>
      <c r="J26" s="404">
        <v>4.6399999999999997</v>
      </c>
      <c r="K26" s="404">
        <v>4.8600000000000003</v>
      </c>
      <c r="L26" s="404">
        <v>5.07</v>
      </c>
      <c r="M26" s="404">
        <v>5.31</v>
      </c>
      <c r="N26" s="404">
        <v>5.49</v>
      </c>
      <c r="O26" s="404">
        <v>5.6</v>
      </c>
      <c r="P26" s="404">
        <v>5.77</v>
      </c>
      <c r="Q26" s="404">
        <v>5.88</v>
      </c>
      <c r="R26" s="404">
        <v>5.9365912604372246</v>
      </c>
    </row>
    <row r="27" spans="1:18" ht="13.05" customHeight="1" x14ac:dyDescent="0.15">
      <c r="A27" s="129"/>
      <c r="B27" s="29" t="s">
        <v>45</v>
      </c>
      <c r="C27" s="404">
        <v>2.82</v>
      </c>
      <c r="D27" s="404">
        <v>2.86</v>
      </c>
      <c r="E27" s="404">
        <v>3.18</v>
      </c>
      <c r="F27" s="404">
        <v>3.62</v>
      </c>
      <c r="G27" s="404">
        <v>4.0599999999999996</v>
      </c>
      <c r="H27" s="404">
        <v>4.67</v>
      </c>
      <c r="I27" s="404">
        <v>4.07</v>
      </c>
      <c r="J27" s="404">
        <v>4.53</v>
      </c>
      <c r="K27" s="404">
        <v>4.49</v>
      </c>
      <c r="L27" s="404">
        <v>6.22</v>
      </c>
      <c r="M27" s="404">
        <v>5.8</v>
      </c>
      <c r="N27" s="404">
        <v>6.28</v>
      </c>
      <c r="O27" s="404">
        <v>5.4</v>
      </c>
      <c r="P27" s="404">
        <v>5.65</v>
      </c>
      <c r="Q27" s="404">
        <v>5.84</v>
      </c>
      <c r="R27" s="404">
        <v>5.8064256407829244</v>
      </c>
    </row>
    <row r="28" spans="1:18" ht="13.05" customHeight="1" x14ac:dyDescent="0.15">
      <c r="A28" s="129"/>
      <c r="B28" s="128" t="s">
        <v>46</v>
      </c>
      <c r="C28" s="404">
        <v>2.88</v>
      </c>
      <c r="D28" s="404">
        <v>2.93</v>
      </c>
      <c r="E28" s="404">
        <v>3.19</v>
      </c>
      <c r="F28" s="404">
        <v>3.68</v>
      </c>
      <c r="G28" s="404">
        <v>4.16</v>
      </c>
      <c r="H28" s="404">
        <v>3.63</v>
      </c>
      <c r="I28" s="404">
        <v>5.8</v>
      </c>
      <c r="J28" s="404">
        <v>5.95</v>
      </c>
      <c r="K28" s="404">
        <v>6.04</v>
      </c>
      <c r="L28" s="404">
        <v>5.93</v>
      </c>
      <c r="M28" s="404">
        <v>5.46</v>
      </c>
      <c r="N28" s="404">
        <v>5.95</v>
      </c>
      <c r="O28" s="404">
        <v>5.63</v>
      </c>
      <c r="P28" s="404">
        <v>5.62</v>
      </c>
      <c r="Q28" s="404">
        <v>5.57</v>
      </c>
      <c r="R28" s="404">
        <v>5.5707659144069792</v>
      </c>
    </row>
    <row r="29" spans="1:18" ht="13.05" customHeight="1" x14ac:dyDescent="0.15">
      <c r="A29" s="129"/>
      <c r="B29" s="30" t="s">
        <v>47</v>
      </c>
      <c r="C29" s="404">
        <v>3.55</v>
      </c>
      <c r="D29" s="404">
        <v>3.42</v>
      </c>
      <c r="E29" s="404">
        <v>3.67</v>
      </c>
      <c r="F29" s="404">
        <v>3.93</v>
      </c>
      <c r="G29" s="404">
        <v>4.3899999999999997</v>
      </c>
      <c r="H29" s="404">
        <v>4.51</v>
      </c>
      <c r="I29" s="404">
        <v>4.6500000000000004</v>
      </c>
      <c r="J29" s="404">
        <v>5.25</v>
      </c>
      <c r="K29" s="404">
        <v>5.45</v>
      </c>
      <c r="L29" s="404">
        <v>6.29</v>
      </c>
      <c r="M29" s="404">
        <v>6.63</v>
      </c>
      <c r="N29" s="404">
        <v>6.03</v>
      </c>
      <c r="O29" s="404">
        <v>5.32</v>
      </c>
      <c r="P29" s="404">
        <v>5.51</v>
      </c>
      <c r="Q29" s="404">
        <v>5.76</v>
      </c>
      <c r="R29" s="404">
        <v>5.8676623458279273</v>
      </c>
    </row>
    <row r="30" spans="1:18" ht="13.05" customHeight="1" x14ac:dyDescent="0.15">
      <c r="A30" s="129"/>
      <c r="B30" s="29" t="s">
        <v>48</v>
      </c>
      <c r="C30" s="404">
        <v>2.94</v>
      </c>
      <c r="D30" s="404">
        <v>2.89</v>
      </c>
      <c r="E30" s="404">
        <v>3.44</v>
      </c>
      <c r="F30" s="404">
        <v>3.92</v>
      </c>
      <c r="G30" s="404">
        <v>4.26</v>
      </c>
      <c r="H30" s="404">
        <v>4.8499999999999996</v>
      </c>
      <c r="I30" s="404">
        <v>5.12</v>
      </c>
      <c r="J30" s="404">
        <v>5.47</v>
      </c>
      <c r="K30" s="404">
        <v>5.65</v>
      </c>
      <c r="L30" s="404">
        <v>5.83</v>
      </c>
      <c r="M30" s="404">
        <v>5.87</v>
      </c>
      <c r="N30" s="404">
        <v>6.08</v>
      </c>
      <c r="O30" s="404">
        <v>5.54</v>
      </c>
      <c r="P30" s="404">
        <v>5.35</v>
      </c>
      <c r="Q30" s="404">
        <v>5.43</v>
      </c>
      <c r="R30" s="404">
        <v>5.5572138310121915</v>
      </c>
    </row>
    <row r="31" spans="1:18" ht="13.05" customHeight="1" thickBot="1" x14ac:dyDescent="0.2">
      <c r="A31" s="367"/>
      <c r="B31" s="368" t="s">
        <v>49</v>
      </c>
      <c r="C31" s="405">
        <v>3.28</v>
      </c>
      <c r="D31" s="405">
        <v>3.1</v>
      </c>
      <c r="E31" s="405">
        <v>3.25</v>
      </c>
      <c r="F31" s="405">
        <v>3.42</v>
      </c>
      <c r="G31" s="405">
        <v>3.93</v>
      </c>
      <c r="H31" s="405">
        <v>4.43</v>
      </c>
      <c r="I31" s="405">
        <v>4.8099999999999996</v>
      </c>
      <c r="J31" s="405">
        <v>4.25</v>
      </c>
      <c r="K31" s="405">
        <v>4.21</v>
      </c>
      <c r="L31" s="405">
        <v>5.2</v>
      </c>
      <c r="M31" s="405">
        <v>4.46</v>
      </c>
      <c r="N31" s="405">
        <v>4.57</v>
      </c>
      <c r="O31" s="405">
        <v>5.61</v>
      </c>
      <c r="P31" s="405">
        <v>5.52</v>
      </c>
      <c r="Q31" s="405">
        <v>5.57</v>
      </c>
      <c r="R31" s="405">
        <v>5.5995440112731742</v>
      </c>
    </row>
    <row r="32" spans="1:18" ht="9" customHeight="1" x14ac:dyDescent="0.15">
      <c r="A32" s="28" t="s">
        <v>544</v>
      </c>
      <c r="B32" s="40"/>
      <c r="C32" s="363"/>
      <c r="D32" s="363"/>
      <c r="E32" s="363"/>
      <c r="F32" s="363"/>
      <c r="G32" s="363"/>
      <c r="H32" s="363"/>
      <c r="I32" s="363"/>
      <c r="J32" s="363"/>
      <c r="K32" s="363"/>
      <c r="L32" s="363"/>
      <c r="M32" s="363"/>
      <c r="N32" s="363"/>
      <c r="O32" s="363"/>
      <c r="P32" s="363"/>
      <c r="Q32" s="363"/>
      <c r="R32" s="363"/>
    </row>
    <row r="33" spans="1:18" ht="9" customHeight="1" x14ac:dyDescent="0.15">
      <c r="A33" s="28" t="s">
        <v>428</v>
      </c>
      <c r="B33" s="40"/>
      <c r="C33" s="363"/>
      <c r="D33" s="363"/>
      <c r="E33" s="363"/>
      <c r="F33" s="363"/>
      <c r="G33" s="363"/>
      <c r="H33" s="376"/>
      <c r="I33" s="376"/>
      <c r="J33" s="376"/>
      <c r="K33" s="376"/>
      <c r="L33" s="376"/>
      <c r="M33" s="376"/>
      <c r="N33" s="376"/>
      <c r="O33" s="376"/>
      <c r="P33" s="377"/>
      <c r="Q33" s="377"/>
      <c r="R33" s="377"/>
    </row>
    <row r="34" spans="1:18" ht="9" customHeight="1" x14ac:dyDescent="0.15">
      <c r="A34" s="40" t="s">
        <v>427</v>
      </c>
      <c r="B34" s="290"/>
      <c r="C34" s="363"/>
      <c r="D34" s="363"/>
      <c r="E34" s="363"/>
      <c r="F34" s="363"/>
      <c r="G34" s="363"/>
      <c r="H34" s="376"/>
      <c r="I34" s="376"/>
      <c r="J34" s="376"/>
      <c r="K34" s="376"/>
      <c r="L34" s="376"/>
      <c r="M34" s="376"/>
      <c r="N34" s="376"/>
      <c r="O34" s="376"/>
      <c r="P34" s="377"/>
      <c r="Q34" s="377"/>
      <c r="R34" s="377"/>
    </row>
    <row r="36" spans="1:18" ht="13.05" customHeight="1" x14ac:dyDescent="0.15"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">
    <tabColor theme="9" tint="0.59999389629810485"/>
  </sheetPr>
  <dimension ref="A2:R34"/>
  <sheetViews>
    <sheetView showGridLines="0" topLeftCell="A13" zoomScale="150" zoomScaleNormal="150" workbookViewId="0">
      <selection activeCell="A34" sqref="A34"/>
    </sheetView>
  </sheetViews>
  <sheetFormatPr baseColWidth="10" defaultColWidth="7" defaultRowHeight="13.05" customHeight="1" x14ac:dyDescent="0.15"/>
  <cols>
    <col min="1" max="1" width="1.25" style="128" customWidth="1"/>
    <col min="2" max="2" width="9.625" style="128" customWidth="1"/>
    <col min="3" max="4" width="8" style="128" hidden="1" customWidth="1"/>
    <col min="5" max="18" width="8.375" style="128" customWidth="1"/>
    <col min="19" max="19" width="8.25" style="128" customWidth="1"/>
    <col min="20" max="16384" width="7" style="128"/>
  </cols>
  <sheetData>
    <row r="2" spans="1:18" ht="13.05" customHeight="1" x14ac:dyDescent="0.3">
      <c r="A2" s="381" t="s">
        <v>503</v>
      </c>
      <c r="B2" s="382"/>
    </row>
    <row r="3" spans="1:18" ht="13.05" customHeight="1" x14ac:dyDescent="0.15">
      <c r="A3" s="383"/>
      <c r="B3" s="383" t="s">
        <v>266</v>
      </c>
    </row>
    <row r="4" spans="1:18" ht="4.95" customHeight="1" thickBot="1" x14ac:dyDescent="0.2">
      <c r="A4" s="373"/>
      <c r="B4" s="373"/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3"/>
      <c r="P4" s="373"/>
      <c r="Q4" s="373"/>
      <c r="R4" s="373"/>
    </row>
    <row r="5" spans="1:18" ht="15" customHeight="1" x14ac:dyDescent="0.15">
      <c r="A5" s="1128" t="s">
        <v>18</v>
      </c>
      <c r="B5" s="1128"/>
      <c r="C5" s="825">
        <v>2005</v>
      </c>
      <c r="D5" s="825">
        <v>2006</v>
      </c>
      <c r="E5" s="825">
        <v>2007</v>
      </c>
      <c r="F5" s="825">
        <v>2008</v>
      </c>
      <c r="G5" s="825">
        <v>2009</v>
      </c>
      <c r="H5" s="825">
        <v>2010</v>
      </c>
      <c r="I5" s="825">
        <v>2011</v>
      </c>
      <c r="J5" s="825">
        <v>2012</v>
      </c>
      <c r="K5" s="825">
        <v>2013</v>
      </c>
      <c r="L5" s="825">
        <v>2014</v>
      </c>
      <c r="M5" s="825">
        <v>2015</v>
      </c>
      <c r="N5" s="825">
        <v>2016</v>
      </c>
      <c r="O5" s="825">
        <v>2017</v>
      </c>
      <c r="P5" s="825" t="s">
        <v>211</v>
      </c>
      <c r="Q5" s="825" t="s">
        <v>403</v>
      </c>
      <c r="R5" s="825" t="s">
        <v>408</v>
      </c>
    </row>
    <row r="6" spans="1:18" ht="15" customHeight="1" x14ac:dyDescent="0.15">
      <c r="A6" s="1127" t="s">
        <v>106</v>
      </c>
      <c r="B6" s="1127"/>
      <c r="C6" s="854">
        <f t="shared" ref="C6:N6" si="0">(C8+C9+C10+C11+C12+C13+C14+C15+C16+C17+C18+C19+C20+C21+C22+C23+C24+C25+C26+C27+C28+C29+C30+C31)</f>
        <v>708119</v>
      </c>
      <c r="D6" s="854">
        <f t="shared" si="0"/>
        <v>743672</v>
      </c>
      <c r="E6" s="852">
        <f t="shared" si="0"/>
        <v>753192</v>
      </c>
      <c r="F6" s="852">
        <f t="shared" si="0"/>
        <v>769582</v>
      </c>
      <c r="G6" s="852">
        <f t="shared" si="0"/>
        <v>787010</v>
      </c>
      <c r="H6" s="852">
        <f t="shared" si="0"/>
        <v>787601</v>
      </c>
      <c r="I6" s="852">
        <f t="shared" si="0"/>
        <v>815395</v>
      </c>
      <c r="J6" s="852">
        <f t="shared" si="0"/>
        <v>859630</v>
      </c>
      <c r="K6" s="852">
        <f t="shared" si="0"/>
        <v>859465</v>
      </c>
      <c r="L6" s="852">
        <f t="shared" si="0"/>
        <v>874940</v>
      </c>
      <c r="M6" s="852">
        <f t="shared" si="0"/>
        <v>886143</v>
      </c>
      <c r="N6" s="852">
        <f t="shared" si="0"/>
        <v>895718</v>
      </c>
      <c r="O6" s="852">
        <f>(O8+O9+O10+O11+O12+O13+O14+O15+O16+O17+O18+O19+O20+O21+O22+O23+O24+O25+O26+O27+O28+O29+O30+O31)</f>
        <v>890155</v>
      </c>
      <c r="P6" s="852">
        <f>(P8+P9+P10+P11+P12+P13+P14+P15+P16+P17+P18+P19+P20+P21+P22+P23+P24+P25+P26+P27+P28+P29+P30+P31)</f>
        <v>896708</v>
      </c>
      <c r="Q6" s="852">
        <f>(Q8+Q9+Q10+Q11+Q12+Q13+Q14+Q15+Q16+Q17+Q18+Q19+Q20+Q21+Q22+Q23+Q24+Q25+Q26+Q27+Q28+Q29+Q30+Q31)</f>
        <v>905817.25288921921</v>
      </c>
      <c r="R6" s="852">
        <f>(R8+R9+R10+R11+R12+R13+R14+R15+R16+R17+R18+R19+R20+R21+R22+R23+R24+R25+R26+R27+R28+R29+R30+R31)</f>
        <v>906688.63105782855</v>
      </c>
    </row>
    <row r="7" spans="1:18" ht="4.95" customHeight="1" x14ac:dyDescent="0.15">
      <c r="A7" s="129"/>
      <c r="B7" s="130"/>
      <c r="C7" s="374"/>
      <c r="D7" s="374"/>
      <c r="E7" s="387"/>
      <c r="F7" s="387"/>
      <c r="G7" s="387"/>
      <c r="H7" s="387"/>
      <c r="I7" s="387"/>
      <c r="J7" s="387"/>
      <c r="K7" s="387"/>
      <c r="L7" s="387"/>
      <c r="M7" s="387"/>
      <c r="N7" s="387"/>
      <c r="O7" s="387"/>
      <c r="P7" s="387"/>
      <c r="Q7" s="387"/>
      <c r="R7" s="387"/>
    </row>
    <row r="8" spans="1:18" ht="13.05" customHeight="1" x14ac:dyDescent="0.15">
      <c r="A8" s="129"/>
      <c r="B8" s="29" t="s">
        <v>21</v>
      </c>
      <c r="C8" s="369">
        <v>205</v>
      </c>
      <c r="D8" s="369">
        <v>274</v>
      </c>
      <c r="E8" s="388">
        <v>312</v>
      </c>
      <c r="F8" s="388">
        <v>386</v>
      </c>
      <c r="G8" s="388">
        <v>468</v>
      </c>
      <c r="H8" s="388">
        <v>503</v>
      </c>
      <c r="I8" s="388">
        <v>513</v>
      </c>
      <c r="J8" s="388">
        <v>548</v>
      </c>
      <c r="K8" s="388">
        <v>618</v>
      </c>
      <c r="L8" s="388">
        <v>638</v>
      </c>
      <c r="M8" s="389">
        <v>607</v>
      </c>
      <c r="N8" s="389">
        <v>422</v>
      </c>
      <c r="O8" s="389">
        <v>389</v>
      </c>
      <c r="P8" s="389">
        <v>373</v>
      </c>
      <c r="Q8" s="389">
        <v>361.5</v>
      </c>
      <c r="R8" s="389">
        <v>310.45</v>
      </c>
    </row>
    <row r="9" spans="1:18" ht="13.05" customHeight="1" x14ac:dyDescent="0.15">
      <c r="A9" s="129"/>
      <c r="B9" s="29" t="s">
        <v>22</v>
      </c>
      <c r="C9" s="369">
        <v>30800</v>
      </c>
      <c r="D9" s="369">
        <v>35139</v>
      </c>
      <c r="E9" s="388">
        <v>34728</v>
      </c>
      <c r="F9" s="388">
        <v>33772</v>
      </c>
      <c r="G9" s="388">
        <v>34191</v>
      </c>
      <c r="H9" s="390">
        <v>30208</v>
      </c>
      <c r="I9" s="390">
        <v>35419</v>
      </c>
      <c r="J9" s="390">
        <v>38995</v>
      </c>
      <c r="K9" s="390">
        <v>34915</v>
      </c>
      <c r="L9" s="390">
        <v>34685</v>
      </c>
      <c r="M9" s="391">
        <v>31861</v>
      </c>
      <c r="N9" s="391">
        <v>30915</v>
      </c>
      <c r="O9" s="391">
        <v>24275</v>
      </c>
      <c r="P9" s="391">
        <v>23642</v>
      </c>
      <c r="Q9" s="391">
        <v>24072.115577134333</v>
      </c>
      <c r="R9" s="391">
        <v>24007.677057828627</v>
      </c>
    </row>
    <row r="10" spans="1:18" ht="13.05" customHeight="1" x14ac:dyDescent="0.15">
      <c r="A10" s="129"/>
      <c r="B10" s="29" t="s">
        <v>23</v>
      </c>
      <c r="C10" s="369">
        <v>11495</v>
      </c>
      <c r="D10" s="369">
        <v>13733</v>
      </c>
      <c r="E10" s="388">
        <v>11917</v>
      </c>
      <c r="F10" s="388">
        <v>12100</v>
      </c>
      <c r="G10" s="388">
        <v>12432</v>
      </c>
      <c r="H10" s="390">
        <v>13419</v>
      </c>
      <c r="I10" s="390">
        <v>15349</v>
      </c>
      <c r="J10" s="390">
        <v>16016</v>
      </c>
      <c r="K10" s="390">
        <v>15929</v>
      </c>
      <c r="L10" s="390">
        <v>18394</v>
      </c>
      <c r="M10" s="390">
        <v>18602</v>
      </c>
      <c r="N10" s="390">
        <v>20306</v>
      </c>
      <c r="O10" s="390">
        <v>18913</v>
      </c>
      <c r="P10" s="390">
        <v>18456</v>
      </c>
      <c r="Q10" s="390">
        <v>17837.166666666668</v>
      </c>
      <c r="R10" s="390">
        <v>17819.716666666667</v>
      </c>
    </row>
    <row r="11" spans="1:18" ht="13.05" customHeight="1" x14ac:dyDescent="0.15">
      <c r="A11" s="129"/>
      <c r="B11" s="29" t="s">
        <v>24</v>
      </c>
      <c r="C11" s="369">
        <v>31910</v>
      </c>
      <c r="D11" s="369">
        <v>33386</v>
      </c>
      <c r="E11" s="388">
        <v>34127</v>
      </c>
      <c r="F11" s="388">
        <v>34893</v>
      </c>
      <c r="G11" s="388">
        <v>35121</v>
      </c>
      <c r="H11" s="390">
        <v>35989</v>
      </c>
      <c r="I11" s="390">
        <v>37489</v>
      </c>
      <c r="J11" s="388">
        <v>38090</v>
      </c>
      <c r="K11" s="388">
        <v>38786</v>
      </c>
      <c r="L11" s="388">
        <v>39057</v>
      </c>
      <c r="M11" s="389">
        <v>41974</v>
      </c>
      <c r="N11" s="389">
        <v>43042</v>
      </c>
      <c r="O11" s="389">
        <v>44082</v>
      </c>
      <c r="P11" s="389">
        <v>45118</v>
      </c>
      <c r="Q11" s="389">
        <v>48823.25</v>
      </c>
      <c r="R11" s="389">
        <v>49775</v>
      </c>
    </row>
    <row r="12" spans="1:18" ht="13.05" customHeight="1" x14ac:dyDescent="0.15">
      <c r="A12" s="129"/>
      <c r="B12" s="29" t="s">
        <v>25</v>
      </c>
      <c r="C12" s="369">
        <v>110070</v>
      </c>
      <c r="D12" s="369">
        <v>111986</v>
      </c>
      <c r="E12" s="388">
        <v>122855</v>
      </c>
      <c r="F12" s="388">
        <v>123702</v>
      </c>
      <c r="G12" s="388">
        <v>133538</v>
      </c>
      <c r="H12" s="388">
        <v>131082</v>
      </c>
      <c r="I12" s="388">
        <v>136630</v>
      </c>
      <c r="J12" s="388">
        <v>140044</v>
      </c>
      <c r="K12" s="388">
        <v>142803</v>
      </c>
      <c r="L12" s="388">
        <v>146401</v>
      </c>
      <c r="M12" s="389">
        <v>152976</v>
      </c>
      <c r="N12" s="389">
        <v>159826</v>
      </c>
      <c r="O12" s="389">
        <v>162289</v>
      </c>
      <c r="P12" s="389">
        <v>162487</v>
      </c>
      <c r="Q12" s="389">
        <v>164222.08333333334</v>
      </c>
      <c r="R12" s="389">
        <v>164025.33666666667</v>
      </c>
    </row>
    <row r="13" spans="1:18" ht="13.05" customHeight="1" x14ac:dyDescent="0.15">
      <c r="A13" s="129"/>
      <c r="B13" s="29" t="s">
        <v>29</v>
      </c>
      <c r="C13" s="369">
        <v>57182</v>
      </c>
      <c r="D13" s="369">
        <v>55010</v>
      </c>
      <c r="E13" s="388">
        <v>54898</v>
      </c>
      <c r="F13" s="388">
        <v>58893</v>
      </c>
      <c r="G13" s="388">
        <v>59729</v>
      </c>
      <c r="H13" s="388">
        <v>60701</v>
      </c>
      <c r="I13" s="388">
        <v>59696</v>
      </c>
      <c r="J13" s="388">
        <v>60572</v>
      </c>
      <c r="K13" s="388">
        <v>63081</v>
      </c>
      <c r="L13" s="388">
        <v>64800</v>
      </c>
      <c r="M13" s="388">
        <v>67566</v>
      </c>
      <c r="N13" s="388">
        <v>71212</v>
      </c>
      <c r="O13" s="388">
        <v>74885</v>
      </c>
      <c r="P13" s="388">
        <v>78673</v>
      </c>
      <c r="Q13" s="388">
        <v>79622.666666666672</v>
      </c>
      <c r="R13" s="388">
        <v>79621.833333333328</v>
      </c>
    </row>
    <row r="14" spans="1:18" ht="13.05" customHeight="1" x14ac:dyDescent="0.15">
      <c r="A14" s="129"/>
      <c r="B14" s="29" t="s">
        <v>30</v>
      </c>
      <c r="C14" s="369">
        <v>15138</v>
      </c>
      <c r="D14" s="369">
        <v>15084</v>
      </c>
      <c r="E14" s="388">
        <v>15428</v>
      </c>
      <c r="F14" s="388">
        <v>15207</v>
      </c>
      <c r="G14" s="388">
        <v>14076</v>
      </c>
      <c r="H14" s="390">
        <v>14449</v>
      </c>
      <c r="I14" s="390">
        <v>14358</v>
      </c>
      <c r="J14" s="390">
        <v>14592</v>
      </c>
      <c r="K14" s="390">
        <v>13862</v>
      </c>
      <c r="L14" s="390">
        <v>14497</v>
      </c>
      <c r="M14" s="389">
        <v>12680</v>
      </c>
      <c r="N14" s="389">
        <v>13073</v>
      </c>
      <c r="O14" s="389">
        <v>13463</v>
      </c>
      <c r="P14" s="389">
        <v>14783</v>
      </c>
      <c r="Q14" s="389">
        <v>14846.666666666666</v>
      </c>
      <c r="R14" s="389">
        <v>14894.083333333334</v>
      </c>
    </row>
    <row r="15" spans="1:18" ht="13.05" customHeight="1" x14ac:dyDescent="0.15">
      <c r="A15" s="129"/>
      <c r="B15" s="29" t="s">
        <v>31</v>
      </c>
      <c r="C15" s="369">
        <v>72396</v>
      </c>
      <c r="D15" s="369">
        <v>73854</v>
      </c>
      <c r="E15" s="388">
        <v>74318</v>
      </c>
      <c r="F15" s="388">
        <v>73291</v>
      </c>
      <c r="G15" s="388">
        <v>74109</v>
      </c>
      <c r="H15" s="390">
        <v>75086</v>
      </c>
      <c r="I15" s="390">
        <v>75684</v>
      </c>
      <c r="J15" s="390">
        <v>75347</v>
      </c>
      <c r="K15" s="390">
        <v>75768</v>
      </c>
      <c r="L15" s="390">
        <v>78501</v>
      </c>
      <c r="M15" s="389">
        <v>79149</v>
      </c>
      <c r="N15" s="389">
        <v>77763</v>
      </c>
      <c r="O15" s="389">
        <v>76070</v>
      </c>
      <c r="P15" s="389">
        <v>74764</v>
      </c>
      <c r="Q15" s="389">
        <v>71091.56041666666</v>
      </c>
      <c r="R15" s="389">
        <v>71842.291666666657</v>
      </c>
    </row>
    <row r="16" spans="1:18" ht="13.05" customHeight="1" x14ac:dyDescent="0.15">
      <c r="A16" s="129"/>
      <c r="B16" s="29" t="s">
        <v>32</v>
      </c>
      <c r="C16" s="369">
        <v>6635</v>
      </c>
      <c r="D16" s="371">
        <v>6646</v>
      </c>
      <c r="E16" s="392">
        <v>6730</v>
      </c>
      <c r="F16" s="392">
        <v>7086</v>
      </c>
      <c r="G16" s="392">
        <v>7588</v>
      </c>
      <c r="H16" s="390">
        <v>7724</v>
      </c>
      <c r="I16" s="390">
        <v>7811</v>
      </c>
      <c r="J16" s="390">
        <v>8270</v>
      </c>
      <c r="K16" s="390">
        <v>8929</v>
      </c>
      <c r="L16" s="390">
        <v>9578</v>
      </c>
      <c r="M16" s="390">
        <v>9480</v>
      </c>
      <c r="N16" s="390">
        <v>10349</v>
      </c>
      <c r="O16" s="390">
        <v>11507</v>
      </c>
      <c r="P16" s="390">
        <v>11962</v>
      </c>
      <c r="Q16" s="390">
        <v>12537.166666666666</v>
      </c>
      <c r="R16" s="390">
        <v>14028.083333333334</v>
      </c>
    </row>
    <row r="17" spans="1:18" ht="13.05" customHeight="1" x14ac:dyDescent="0.15">
      <c r="A17" s="129"/>
      <c r="B17" s="29" t="s">
        <v>33</v>
      </c>
      <c r="C17" s="369">
        <v>25270</v>
      </c>
      <c r="D17" s="369">
        <v>28936</v>
      </c>
      <c r="E17" s="388">
        <v>29011</v>
      </c>
      <c r="F17" s="388">
        <v>30504</v>
      </c>
      <c r="G17" s="388">
        <v>32688</v>
      </c>
      <c r="H17" s="390">
        <v>33823</v>
      </c>
      <c r="I17" s="390">
        <v>32902</v>
      </c>
      <c r="J17" s="390">
        <v>31689</v>
      </c>
      <c r="K17" s="390">
        <v>29252</v>
      </c>
      <c r="L17" s="390">
        <v>28250</v>
      </c>
      <c r="M17" s="389">
        <v>31466</v>
      </c>
      <c r="N17" s="389">
        <v>31905</v>
      </c>
      <c r="O17" s="389">
        <v>32349</v>
      </c>
      <c r="P17" s="389">
        <v>32464</v>
      </c>
      <c r="Q17" s="389">
        <v>34915.583333333336</v>
      </c>
      <c r="R17" s="389">
        <v>37713.416666666664</v>
      </c>
    </row>
    <row r="18" spans="1:18" ht="13.05" customHeight="1" x14ac:dyDescent="0.15">
      <c r="A18" s="129"/>
      <c r="B18" s="29" t="s">
        <v>34</v>
      </c>
      <c r="C18" s="369">
        <v>21448</v>
      </c>
      <c r="D18" s="369">
        <v>28867</v>
      </c>
      <c r="E18" s="388">
        <v>28841</v>
      </c>
      <c r="F18" s="388">
        <v>24494</v>
      </c>
      <c r="G18" s="388">
        <v>25378</v>
      </c>
      <c r="H18" s="390">
        <v>25471</v>
      </c>
      <c r="I18" s="390">
        <v>24424</v>
      </c>
      <c r="J18" s="390">
        <v>25984</v>
      </c>
      <c r="K18" s="390">
        <v>25040</v>
      </c>
      <c r="L18" s="390">
        <v>24350</v>
      </c>
      <c r="M18" s="389">
        <v>26278</v>
      </c>
      <c r="N18" s="389">
        <v>26348</v>
      </c>
      <c r="O18" s="389">
        <v>28427</v>
      </c>
      <c r="P18" s="389">
        <v>29170</v>
      </c>
      <c r="Q18" s="389">
        <v>29614.166666666668</v>
      </c>
      <c r="R18" s="389">
        <v>29894</v>
      </c>
    </row>
    <row r="19" spans="1:18" ht="13.05" customHeight="1" x14ac:dyDescent="0.15">
      <c r="A19" s="129"/>
      <c r="B19" s="29" t="s">
        <v>35</v>
      </c>
      <c r="C19" s="369">
        <v>23080</v>
      </c>
      <c r="D19" s="369">
        <v>23360</v>
      </c>
      <c r="E19" s="388">
        <v>22937</v>
      </c>
      <c r="F19" s="388">
        <v>23588</v>
      </c>
      <c r="G19" s="388">
        <v>22699</v>
      </c>
      <c r="H19" s="390">
        <v>22013</v>
      </c>
      <c r="I19" s="390">
        <v>28327</v>
      </c>
      <c r="J19" s="390">
        <v>29927</v>
      </c>
      <c r="K19" s="390">
        <v>30607</v>
      </c>
      <c r="L19" s="390">
        <v>31721</v>
      </c>
      <c r="M19" s="389">
        <v>32903</v>
      </c>
      <c r="N19" s="389">
        <v>36691</v>
      </c>
      <c r="O19" s="389">
        <v>37386</v>
      </c>
      <c r="P19" s="389">
        <v>38296</v>
      </c>
      <c r="Q19" s="389">
        <v>40669.493562084914</v>
      </c>
      <c r="R19" s="389">
        <v>41323.916666666664</v>
      </c>
    </row>
    <row r="20" spans="1:18" ht="13.05" customHeight="1" x14ac:dyDescent="0.15">
      <c r="A20" s="129"/>
      <c r="B20" s="29" t="s">
        <v>36</v>
      </c>
      <c r="C20" s="369">
        <v>14683</v>
      </c>
      <c r="D20" s="369">
        <v>16772</v>
      </c>
      <c r="E20" s="388">
        <v>16696</v>
      </c>
      <c r="F20" s="388">
        <v>13553</v>
      </c>
      <c r="G20" s="388">
        <v>12204</v>
      </c>
      <c r="H20" s="390">
        <v>13750</v>
      </c>
      <c r="I20" s="390">
        <v>16366</v>
      </c>
      <c r="J20" s="390">
        <v>18523</v>
      </c>
      <c r="K20" s="390">
        <v>20593</v>
      </c>
      <c r="L20" s="390">
        <v>20205</v>
      </c>
      <c r="M20" s="389">
        <v>19884</v>
      </c>
      <c r="N20" s="389">
        <v>16134</v>
      </c>
      <c r="O20" s="389">
        <v>12803</v>
      </c>
      <c r="P20" s="389">
        <v>12755</v>
      </c>
      <c r="Q20" s="389">
        <v>12119.833333333334</v>
      </c>
      <c r="R20" s="389">
        <v>12124.986666666664</v>
      </c>
    </row>
    <row r="21" spans="1:18" ht="13.05" customHeight="1" x14ac:dyDescent="0.15">
      <c r="A21" s="129"/>
      <c r="B21" s="29" t="s">
        <v>37</v>
      </c>
      <c r="C21" s="369">
        <v>84419</v>
      </c>
      <c r="D21" s="369">
        <v>85869</v>
      </c>
      <c r="E21" s="388">
        <v>79079</v>
      </c>
      <c r="F21" s="388">
        <v>78782</v>
      </c>
      <c r="G21" s="388">
        <v>79665</v>
      </c>
      <c r="H21" s="390">
        <v>69701</v>
      </c>
      <c r="I21" s="390">
        <v>69147</v>
      </c>
      <c r="J21" s="390">
        <v>80214</v>
      </c>
      <c r="K21" s="390">
        <v>73334</v>
      </c>
      <c r="L21" s="390">
        <v>75738</v>
      </c>
      <c r="M21" s="389">
        <v>76215</v>
      </c>
      <c r="N21" s="389">
        <v>74287</v>
      </c>
      <c r="O21" s="389">
        <v>75027</v>
      </c>
      <c r="P21" s="389">
        <v>75377</v>
      </c>
      <c r="Q21" s="389">
        <v>75737.416666666672</v>
      </c>
      <c r="R21" s="389">
        <v>75698.583333333328</v>
      </c>
    </row>
    <row r="22" spans="1:18" ht="13.05" customHeight="1" x14ac:dyDescent="0.15">
      <c r="A22" s="129"/>
      <c r="B22" s="29" t="s">
        <v>38</v>
      </c>
      <c r="C22" s="369">
        <v>6870</v>
      </c>
      <c r="D22" s="369">
        <v>6669</v>
      </c>
      <c r="E22" s="388">
        <v>6181</v>
      </c>
      <c r="F22" s="388">
        <v>5751</v>
      </c>
      <c r="G22" s="388">
        <v>5607</v>
      </c>
      <c r="H22" s="390">
        <v>5608</v>
      </c>
      <c r="I22" s="390">
        <v>5406</v>
      </c>
      <c r="J22" s="390">
        <v>5106</v>
      </c>
      <c r="K22" s="390">
        <v>5294</v>
      </c>
      <c r="L22" s="390">
        <v>5306</v>
      </c>
      <c r="M22" s="389">
        <v>5220</v>
      </c>
      <c r="N22" s="389">
        <v>5302</v>
      </c>
      <c r="O22" s="389">
        <v>5297</v>
      </c>
      <c r="P22" s="389">
        <v>5428</v>
      </c>
      <c r="Q22" s="389">
        <v>5670.75</v>
      </c>
      <c r="R22" s="389">
        <v>5636.5</v>
      </c>
    </row>
    <row r="23" spans="1:18" ht="13.05" customHeight="1" x14ac:dyDescent="0.15">
      <c r="A23" s="129"/>
      <c r="B23" s="29" t="s">
        <v>39</v>
      </c>
      <c r="C23" s="369">
        <v>7044</v>
      </c>
      <c r="D23" s="369">
        <v>7115</v>
      </c>
      <c r="E23" s="388">
        <v>7516</v>
      </c>
      <c r="F23" s="388">
        <v>7336</v>
      </c>
      <c r="G23" s="388">
        <v>7311</v>
      </c>
      <c r="H23" s="390">
        <v>7154</v>
      </c>
      <c r="I23" s="390">
        <v>7075</v>
      </c>
      <c r="J23" s="390">
        <v>6168</v>
      </c>
      <c r="K23" s="390">
        <v>6027</v>
      </c>
      <c r="L23" s="390">
        <v>6061</v>
      </c>
      <c r="M23" s="389">
        <v>5831</v>
      </c>
      <c r="N23" s="389">
        <v>5702</v>
      </c>
      <c r="O23" s="389">
        <v>5666</v>
      </c>
      <c r="P23" s="389">
        <v>5647</v>
      </c>
      <c r="Q23" s="389">
        <v>5692.25</v>
      </c>
      <c r="R23" s="389">
        <v>5574.166666666667</v>
      </c>
    </row>
    <row r="24" spans="1:18" ht="13.05" customHeight="1" x14ac:dyDescent="0.15">
      <c r="A24" s="129"/>
      <c r="B24" s="29" t="s">
        <v>40</v>
      </c>
      <c r="C24" s="369">
        <v>25778</v>
      </c>
      <c r="D24" s="369">
        <v>22789</v>
      </c>
      <c r="E24" s="388">
        <v>24300</v>
      </c>
      <c r="F24" s="388">
        <v>24706</v>
      </c>
      <c r="G24" s="388">
        <v>26416</v>
      </c>
      <c r="H24" s="390">
        <v>31807</v>
      </c>
      <c r="I24" s="390">
        <v>33551</v>
      </c>
      <c r="J24" s="390">
        <v>34782</v>
      </c>
      <c r="K24" s="390">
        <v>34138</v>
      </c>
      <c r="L24" s="390">
        <v>34747</v>
      </c>
      <c r="M24" s="389">
        <v>32215</v>
      </c>
      <c r="N24" s="389">
        <v>30053</v>
      </c>
      <c r="O24" s="389">
        <v>29964</v>
      </c>
      <c r="P24" s="389">
        <v>30896</v>
      </c>
      <c r="Q24" s="389">
        <v>33695.416666666664</v>
      </c>
      <c r="R24" s="389">
        <v>28386.333333333332</v>
      </c>
    </row>
    <row r="25" spans="1:18" ht="13.05" customHeight="1" x14ac:dyDescent="0.15">
      <c r="A25" s="129"/>
      <c r="B25" s="29" t="s">
        <v>41</v>
      </c>
      <c r="C25" s="369">
        <v>36043</v>
      </c>
      <c r="D25" s="369">
        <v>41675</v>
      </c>
      <c r="E25" s="388">
        <v>47110</v>
      </c>
      <c r="F25" s="388">
        <v>48083</v>
      </c>
      <c r="G25" s="388">
        <v>45615</v>
      </c>
      <c r="H25" s="388">
        <v>42573</v>
      </c>
      <c r="I25" s="388">
        <v>34656</v>
      </c>
      <c r="J25" s="388">
        <v>30971</v>
      </c>
      <c r="K25" s="388">
        <v>31026</v>
      </c>
      <c r="L25" s="388">
        <v>32875</v>
      </c>
      <c r="M25" s="389">
        <v>32395</v>
      </c>
      <c r="N25" s="389">
        <v>32542</v>
      </c>
      <c r="O25" s="389">
        <v>32433</v>
      </c>
      <c r="P25" s="389">
        <v>32126</v>
      </c>
      <c r="Q25" s="389">
        <v>31824.5</v>
      </c>
      <c r="R25" s="389">
        <v>31233.119000000002</v>
      </c>
    </row>
    <row r="26" spans="1:18" ht="13.05" customHeight="1" x14ac:dyDescent="0.15">
      <c r="A26" s="129"/>
      <c r="B26" s="29" t="s">
        <v>44</v>
      </c>
      <c r="C26" s="369">
        <v>29092</v>
      </c>
      <c r="D26" s="369">
        <v>35232</v>
      </c>
      <c r="E26" s="388">
        <v>30059</v>
      </c>
      <c r="F26" s="388">
        <v>35433</v>
      </c>
      <c r="G26" s="388">
        <v>35565</v>
      </c>
      <c r="H26" s="390">
        <v>40723</v>
      </c>
      <c r="I26" s="390">
        <v>53373</v>
      </c>
      <c r="J26" s="390">
        <v>77508</v>
      </c>
      <c r="K26" s="390">
        <v>82300</v>
      </c>
      <c r="L26" s="390">
        <v>84286</v>
      </c>
      <c r="M26" s="389">
        <v>84714</v>
      </c>
      <c r="N26" s="389">
        <v>80923</v>
      </c>
      <c r="O26" s="389">
        <v>79822</v>
      </c>
      <c r="P26" s="389">
        <v>79903</v>
      </c>
      <c r="Q26" s="389">
        <v>80569.583333333328</v>
      </c>
      <c r="R26" s="389">
        <v>82653.166666666672</v>
      </c>
    </row>
    <row r="27" spans="1:18" ht="13.05" customHeight="1" x14ac:dyDescent="0.15">
      <c r="A27" s="129"/>
      <c r="B27" s="29" t="s">
        <v>45</v>
      </c>
      <c r="C27" s="369">
        <v>85930</v>
      </c>
      <c r="D27" s="369">
        <v>87943</v>
      </c>
      <c r="E27" s="388">
        <v>91148</v>
      </c>
      <c r="F27" s="388">
        <v>96740</v>
      </c>
      <c r="G27" s="388">
        <v>98240</v>
      </c>
      <c r="H27" s="390">
        <v>101723</v>
      </c>
      <c r="I27" s="390">
        <v>101006</v>
      </c>
      <c r="J27" s="390">
        <v>100734</v>
      </c>
      <c r="K27" s="390">
        <v>100971</v>
      </c>
      <c r="L27" s="390">
        <v>98742</v>
      </c>
      <c r="M27" s="389">
        <v>98288</v>
      </c>
      <c r="N27" s="389">
        <v>102805</v>
      </c>
      <c r="O27" s="389">
        <v>99130</v>
      </c>
      <c r="P27" s="389">
        <v>98100</v>
      </c>
      <c r="Q27" s="389">
        <v>95949.166666666672</v>
      </c>
      <c r="R27" s="389">
        <v>95302.5</v>
      </c>
    </row>
    <row r="28" spans="1:18" ht="13.05" customHeight="1" x14ac:dyDescent="0.15">
      <c r="A28" s="129"/>
      <c r="B28" s="128" t="s">
        <v>46</v>
      </c>
      <c r="C28" s="369">
        <v>7617</v>
      </c>
      <c r="D28" s="369">
        <v>7362</v>
      </c>
      <c r="E28" s="388">
        <v>8608</v>
      </c>
      <c r="F28" s="388">
        <v>14692</v>
      </c>
      <c r="G28" s="388">
        <v>17362</v>
      </c>
      <c r="H28" s="390">
        <v>17224</v>
      </c>
      <c r="I28" s="390">
        <v>18300</v>
      </c>
      <c r="J28" s="390">
        <v>17898</v>
      </c>
      <c r="K28" s="390">
        <v>17882</v>
      </c>
      <c r="L28" s="390">
        <v>17920</v>
      </c>
      <c r="M28" s="391">
        <v>17969</v>
      </c>
      <c r="N28" s="391">
        <v>18813</v>
      </c>
      <c r="O28" s="391">
        <v>19453</v>
      </c>
      <c r="P28" s="391">
        <v>19803</v>
      </c>
      <c r="Q28" s="391">
        <v>19731.5</v>
      </c>
      <c r="R28" s="391">
        <v>19157.666666666668</v>
      </c>
    </row>
    <row r="29" spans="1:18" ht="13.05" customHeight="1" x14ac:dyDescent="0.15">
      <c r="A29" s="129"/>
      <c r="B29" s="30" t="s">
        <v>47</v>
      </c>
      <c r="C29" s="369">
        <v>599</v>
      </c>
      <c r="D29" s="369">
        <v>949</v>
      </c>
      <c r="E29" s="388">
        <v>1112</v>
      </c>
      <c r="F29" s="388">
        <v>1281</v>
      </c>
      <c r="G29" s="388">
        <v>1475</v>
      </c>
      <c r="H29" s="390">
        <v>1465</v>
      </c>
      <c r="I29" s="390">
        <v>1741</v>
      </c>
      <c r="J29" s="390">
        <v>1452</v>
      </c>
      <c r="K29" s="390">
        <v>1479</v>
      </c>
      <c r="L29" s="390">
        <v>1434</v>
      </c>
      <c r="M29" s="391">
        <v>1347</v>
      </c>
      <c r="N29" s="391">
        <v>1254</v>
      </c>
      <c r="O29" s="391">
        <v>1253</v>
      </c>
      <c r="P29" s="391">
        <v>1269</v>
      </c>
      <c r="Q29" s="391">
        <v>1228.25</v>
      </c>
      <c r="R29" s="391">
        <v>1180.75</v>
      </c>
    </row>
    <row r="30" spans="1:18" ht="13.05" customHeight="1" x14ac:dyDescent="0.15">
      <c r="A30" s="129"/>
      <c r="B30" s="29" t="s">
        <v>48</v>
      </c>
      <c r="C30" s="369">
        <v>3057</v>
      </c>
      <c r="D30" s="369">
        <v>3562</v>
      </c>
      <c r="E30" s="388">
        <v>3732</v>
      </c>
      <c r="F30" s="388">
        <v>3346</v>
      </c>
      <c r="G30" s="388">
        <v>3445</v>
      </c>
      <c r="H30" s="390">
        <v>3387</v>
      </c>
      <c r="I30" s="390">
        <v>3508</v>
      </c>
      <c r="J30" s="390">
        <v>3362</v>
      </c>
      <c r="K30" s="390">
        <v>3357</v>
      </c>
      <c r="L30" s="390">
        <v>3354</v>
      </c>
      <c r="M30" s="391">
        <v>3588</v>
      </c>
      <c r="N30" s="391">
        <v>4441</v>
      </c>
      <c r="O30" s="391">
        <v>3920</v>
      </c>
      <c r="P30" s="391">
        <v>3887</v>
      </c>
      <c r="Q30" s="391">
        <v>3631.1666666666665</v>
      </c>
      <c r="R30" s="391">
        <v>3479.3866666666668</v>
      </c>
    </row>
    <row r="31" spans="1:18" ht="13.05" customHeight="1" thickBot="1" x14ac:dyDescent="0.2">
      <c r="A31" s="367"/>
      <c r="B31" s="368" t="s">
        <v>49</v>
      </c>
      <c r="C31" s="372">
        <v>1358</v>
      </c>
      <c r="D31" s="372">
        <v>1460</v>
      </c>
      <c r="E31" s="393">
        <v>1549</v>
      </c>
      <c r="F31" s="393">
        <v>1963</v>
      </c>
      <c r="G31" s="393">
        <v>2088</v>
      </c>
      <c r="H31" s="393">
        <v>2018</v>
      </c>
      <c r="I31" s="393">
        <v>2664</v>
      </c>
      <c r="J31" s="393">
        <v>2838</v>
      </c>
      <c r="K31" s="393">
        <v>3474</v>
      </c>
      <c r="L31" s="393">
        <v>3400</v>
      </c>
      <c r="M31" s="394">
        <v>2935</v>
      </c>
      <c r="N31" s="394">
        <v>1610</v>
      </c>
      <c r="O31" s="394">
        <v>1352</v>
      </c>
      <c r="P31" s="394">
        <v>1329</v>
      </c>
      <c r="Q31" s="394">
        <v>1354</v>
      </c>
      <c r="R31" s="394">
        <v>1005.6666666666666</v>
      </c>
    </row>
    <row r="32" spans="1:18" ht="9" customHeight="1" x14ac:dyDescent="0.15">
      <c r="A32" s="28" t="s">
        <v>544</v>
      </c>
      <c r="B32" s="40"/>
      <c r="C32" s="363"/>
      <c r="D32" s="363"/>
      <c r="E32" s="363"/>
      <c r="F32" s="363"/>
      <c r="G32" s="363"/>
      <c r="H32" s="363"/>
      <c r="I32" s="363"/>
      <c r="J32" s="363"/>
      <c r="K32" s="363"/>
      <c r="L32" s="363"/>
      <c r="M32" s="363"/>
      <c r="N32" s="363"/>
      <c r="O32" s="363"/>
      <c r="P32" s="363"/>
      <c r="Q32" s="363"/>
      <c r="R32" s="363"/>
    </row>
    <row r="33" spans="1:18" ht="9" customHeight="1" x14ac:dyDescent="0.15">
      <c r="A33" s="28" t="s">
        <v>428</v>
      </c>
      <c r="B33" s="40"/>
      <c r="C33" s="363"/>
      <c r="D33" s="363"/>
      <c r="E33" s="363"/>
      <c r="F33" s="363"/>
      <c r="G33" s="363"/>
      <c r="H33" s="376"/>
      <c r="I33" s="376"/>
      <c r="J33" s="376"/>
      <c r="K33" s="376"/>
      <c r="L33" s="376"/>
      <c r="M33" s="376"/>
      <c r="N33" s="376"/>
      <c r="O33" s="376"/>
      <c r="P33" s="376"/>
      <c r="Q33" s="376"/>
      <c r="R33" s="376"/>
    </row>
    <row r="34" spans="1:18" ht="9" customHeight="1" x14ac:dyDescent="0.15">
      <c r="A34" s="40" t="s">
        <v>427</v>
      </c>
      <c r="B34" s="290"/>
      <c r="C34" s="363"/>
      <c r="D34" s="363"/>
      <c r="E34" s="363"/>
      <c r="F34" s="363"/>
      <c r="G34" s="363"/>
      <c r="H34" s="376"/>
      <c r="I34" s="376"/>
      <c r="J34" s="376"/>
      <c r="K34" s="376"/>
      <c r="L34" s="376"/>
      <c r="M34" s="376"/>
      <c r="N34" s="376"/>
      <c r="O34" s="376"/>
      <c r="P34" s="376"/>
      <c r="Q34" s="376"/>
      <c r="R34" s="376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">
    <tabColor theme="9" tint="0.59999389629810485"/>
  </sheetPr>
  <dimension ref="A2:T62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.25" style="128" customWidth="1"/>
    <col min="2" max="2" width="9.625" style="128" customWidth="1"/>
    <col min="3" max="4" width="8" style="128" hidden="1" customWidth="1"/>
    <col min="5" max="19" width="8.375" style="128" customWidth="1"/>
    <col min="20" max="16384" width="7" style="128"/>
  </cols>
  <sheetData>
    <row r="2" spans="1:20" ht="13.05" customHeight="1" x14ac:dyDescent="0.3">
      <c r="A2" s="381" t="s">
        <v>502</v>
      </c>
      <c r="B2" s="382"/>
    </row>
    <row r="3" spans="1:20" ht="13.05" customHeight="1" x14ac:dyDescent="0.15">
      <c r="A3" s="383" t="s">
        <v>273</v>
      </c>
      <c r="B3" s="383"/>
    </row>
    <row r="4" spans="1:20" ht="4.95" customHeight="1" thickBot="1" x14ac:dyDescent="0.2">
      <c r="A4" s="373"/>
      <c r="B4" s="373"/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3"/>
      <c r="P4" s="373"/>
      <c r="Q4" s="373"/>
      <c r="R4" s="373"/>
    </row>
    <row r="5" spans="1:20" ht="15" customHeight="1" x14ac:dyDescent="0.15">
      <c r="A5" s="1128" t="s">
        <v>18</v>
      </c>
      <c r="B5" s="1128"/>
      <c r="C5" s="825">
        <v>2005</v>
      </c>
      <c r="D5" s="825">
        <v>2006</v>
      </c>
      <c r="E5" s="825">
        <v>2007</v>
      </c>
      <c r="F5" s="825">
        <v>2008</v>
      </c>
      <c r="G5" s="825">
        <v>2009</v>
      </c>
      <c r="H5" s="825">
        <v>2010</v>
      </c>
      <c r="I5" s="825">
        <v>2011</v>
      </c>
      <c r="J5" s="825">
        <v>2012</v>
      </c>
      <c r="K5" s="825">
        <v>2013</v>
      </c>
      <c r="L5" s="825">
        <v>2014</v>
      </c>
      <c r="M5" s="825">
        <v>2015</v>
      </c>
      <c r="N5" s="825">
        <v>2016</v>
      </c>
      <c r="O5" s="825">
        <v>2017</v>
      </c>
      <c r="P5" s="825" t="s">
        <v>211</v>
      </c>
      <c r="Q5" s="825" t="s">
        <v>403</v>
      </c>
      <c r="R5" s="825" t="s">
        <v>408</v>
      </c>
    </row>
    <row r="6" spans="1:20" ht="15" customHeight="1" x14ac:dyDescent="0.15">
      <c r="A6" s="1129" t="s">
        <v>106</v>
      </c>
      <c r="B6" s="1129"/>
      <c r="C6" s="854">
        <f t="shared" ref="C6:N6" si="0">(C8+C9+C10+C11+C12+C13+C14+C15+C16+C17+C18+C19+C20+C21+C22+C23+C24+C25+C26+C27+C28+C29+C30+C31)</f>
        <v>1236833</v>
      </c>
      <c r="D6" s="854">
        <f t="shared" si="0"/>
        <v>1346991</v>
      </c>
      <c r="E6" s="854">
        <f t="shared" si="0"/>
        <v>1455814</v>
      </c>
      <c r="F6" s="854">
        <f t="shared" si="0"/>
        <v>1565531</v>
      </c>
      <c r="G6" s="854">
        <f t="shared" si="0"/>
        <v>1652112</v>
      </c>
      <c r="H6" s="854">
        <f t="shared" si="0"/>
        <v>1678373</v>
      </c>
      <c r="I6" s="854">
        <f t="shared" si="0"/>
        <v>1755528</v>
      </c>
      <c r="J6" s="854">
        <f t="shared" si="0"/>
        <v>1790672</v>
      </c>
      <c r="K6" s="854">
        <f t="shared" si="0"/>
        <v>1807808</v>
      </c>
      <c r="L6" s="854">
        <f t="shared" si="0"/>
        <v>1840227</v>
      </c>
      <c r="M6" s="854">
        <f t="shared" si="0"/>
        <v>1903176</v>
      </c>
      <c r="N6" s="854">
        <f t="shared" si="0"/>
        <v>1954231</v>
      </c>
      <c r="O6" s="854">
        <f>(O8+O9+O10+O11+O12+O13+O14+O15+O16+O17+O18+O19+O20+O21+O22+O23+O24+O25+O26+O27+O28+O29+O30+O31)</f>
        <v>2013674</v>
      </c>
      <c r="P6" s="854">
        <f>(P8+P9+P10+P11+P12+P13+P14+P15+P16+P17+P18+P19+P20+P21+P22+P23+P24+P25+P26+P27+P28+P29+P30+P31)</f>
        <v>2067144</v>
      </c>
      <c r="Q6" s="854">
        <f>(Q8+Q9+Q10+Q11+Q12+Q13+Q14+Q15+Q16+Q17+Q18+Q19+Q20+Q21+Q22+Q23+Q24+Q25+Q26+Q27+Q28+Q29+Q30+Q31)</f>
        <v>2121365.8522205013</v>
      </c>
      <c r="R6" s="854">
        <f>(R8+R9+R10+R11+R12+R13+R14+R15+R16+R17+R18+R19+R20+R21+R22+R23+R24+R25+R26+R27+R28+R29+R30+R31)</f>
        <v>2135881.3208302036</v>
      </c>
    </row>
    <row r="7" spans="1:20" ht="4.95" customHeight="1" x14ac:dyDescent="0.15">
      <c r="A7" s="129"/>
      <c r="B7" s="130"/>
      <c r="C7" s="374"/>
      <c r="D7" s="374"/>
      <c r="E7" s="374"/>
      <c r="F7" s="374"/>
      <c r="G7" s="374"/>
      <c r="H7" s="374"/>
      <c r="I7" s="374"/>
      <c r="J7" s="374"/>
      <c r="K7" s="374"/>
      <c r="L7" s="374"/>
      <c r="M7" s="374"/>
      <c r="N7" s="374"/>
      <c r="O7" s="374"/>
      <c r="P7" s="374"/>
      <c r="Q7" s="374"/>
      <c r="R7" s="374"/>
    </row>
    <row r="8" spans="1:20" ht="13.05" customHeight="1" x14ac:dyDescent="0.15">
      <c r="A8" s="129"/>
      <c r="B8" s="29" t="s">
        <v>21</v>
      </c>
      <c r="C8" s="369">
        <v>362</v>
      </c>
      <c r="D8" s="369">
        <v>397</v>
      </c>
      <c r="E8" s="369">
        <v>421</v>
      </c>
      <c r="F8" s="369">
        <v>460</v>
      </c>
      <c r="G8" s="369">
        <v>517</v>
      </c>
      <c r="H8" s="369">
        <v>568</v>
      </c>
      <c r="I8" s="369">
        <v>601</v>
      </c>
      <c r="J8" s="369">
        <v>651</v>
      </c>
      <c r="K8" s="369">
        <v>790</v>
      </c>
      <c r="L8" s="369">
        <v>692</v>
      </c>
      <c r="M8" s="292">
        <v>659</v>
      </c>
      <c r="N8" s="292">
        <v>409</v>
      </c>
      <c r="O8" s="292">
        <v>412</v>
      </c>
      <c r="P8" s="292">
        <v>385</v>
      </c>
      <c r="Q8" s="292">
        <v>374.31659639999998</v>
      </c>
      <c r="R8" s="292">
        <v>343.13042999999999</v>
      </c>
    </row>
    <row r="9" spans="1:20" ht="13.05" customHeight="1" x14ac:dyDescent="0.15">
      <c r="A9" s="129"/>
      <c r="B9" s="29" t="s">
        <v>22</v>
      </c>
      <c r="C9" s="369">
        <v>29012</v>
      </c>
      <c r="D9" s="369">
        <v>33615</v>
      </c>
      <c r="E9" s="369">
        <v>35006</v>
      </c>
      <c r="F9" s="369">
        <v>36402</v>
      </c>
      <c r="G9" s="369">
        <v>37152</v>
      </c>
      <c r="H9" s="370">
        <v>31497</v>
      </c>
      <c r="I9" s="370">
        <v>43867</v>
      </c>
      <c r="J9" s="370">
        <v>47125</v>
      </c>
      <c r="K9" s="370">
        <v>47581</v>
      </c>
      <c r="L9" s="370">
        <v>50081</v>
      </c>
      <c r="M9" s="1033">
        <v>41556</v>
      </c>
      <c r="N9" s="1033">
        <v>42578</v>
      </c>
      <c r="O9" s="1033">
        <v>37240</v>
      </c>
      <c r="P9" s="1033">
        <v>41416</v>
      </c>
      <c r="Q9" s="1033">
        <v>42121.71450830964</v>
      </c>
      <c r="R9" s="1033">
        <v>42903.994588908441</v>
      </c>
      <c r="T9" s="137"/>
    </row>
    <row r="10" spans="1:20" ht="13.05" customHeight="1" x14ac:dyDescent="0.15">
      <c r="A10" s="129"/>
      <c r="B10" s="29" t="s">
        <v>23</v>
      </c>
      <c r="C10" s="369">
        <v>29656</v>
      </c>
      <c r="D10" s="369">
        <v>28602</v>
      </c>
      <c r="E10" s="369">
        <v>30980</v>
      </c>
      <c r="F10" s="369">
        <v>33397</v>
      </c>
      <c r="G10" s="369">
        <v>36814</v>
      </c>
      <c r="H10" s="370">
        <v>39517</v>
      </c>
      <c r="I10" s="370">
        <v>37262</v>
      </c>
      <c r="J10" s="370">
        <v>39291</v>
      </c>
      <c r="K10" s="370">
        <v>45080</v>
      </c>
      <c r="L10" s="370">
        <v>49837</v>
      </c>
      <c r="M10" s="370">
        <v>53136</v>
      </c>
      <c r="N10" s="370">
        <v>59215</v>
      </c>
      <c r="O10" s="370">
        <v>55426</v>
      </c>
      <c r="P10" s="370">
        <v>56242</v>
      </c>
      <c r="Q10" s="370">
        <v>56664.945999999996</v>
      </c>
      <c r="R10" s="370">
        <v>54175.9787</v>
      </c>
      <c r="T10" s="137"/>
    </row>
    <row r="11" spans="1:20" ht="13.05" customHeight="1" x14ac:dyDescent="0.15">
      <c r="A11" s="129"/>
      <c r="B11" s="29" t="s">
        <v>24</v>
      </c>
      <c r="C11" s="369">
        <v>79695</v>
      </c>
      <c r="D11" s="369">
        <v>90775</v>
      </c>
      <c r="E11" s="369">
        <v>94476</v>
      </c>
      <c r="F11" s="369">
        <v>99405</v>
      </c>
      <c r="G11" s="369">
        <v>98524</v>
      </c>
      <c r="H11" s="370">
        <v>100618</v>
      </c>
      <c r="I11" s="370">
        <v>113502</v>
      </c>
      <c r="J11" s="369">
        <v>116710</v>
      </c>
      <c r="K11" s="369">
        <v>118937</v>
      </c>
      <c r="L11" s="369">
        <v>121501</v>
      </c>
      <c r="M11" s="292">
        <v>125366</v>
      </c>
      <c r="N11" s="292">
        <v>129501</v>
      </c>
      <c r="O11" s="292">
        <v>132475</v>
      </c>
      <c r="P11" s="292">
        <v>135964</v>
      </c>
      <c r="Q11" s="292">
        <v>151171.35508000004</v>
      </c>
      <c r="R11" s="292">
        <v>157622.84043650003</v>
      </c>
      <c r="T11" s="137"/>
    </row>
    <row r="12" spans="1:20" ht="13.05" customHeight="1" x14ac:dyDescent="0.15">
      <c r="A12" s="129"/>
      <c r="B12" s="29" t="s">
        <v>25</v>
      </c>
      <c r="C12" s="369">
        <v>225648</v>
      </c>
      <c r="D12" s="369">
        <v>239969</v>
      </c>
      <c r="E12" s="369">
        <v>262632</v>
      </c>
      <c r="F12" s="369">
        <v>277900</v>
      </c>
      <c r="G12" s="369">
        <v>304884</v>
      </c>
      <c r="H12" s="369">
        <v>303449</v>
      </c>
      <c r="I12" s="369">
        <v>310629</v>
      </c>
      <c r="J12" s="369">
        <v>318594</v>
      </c>
      <c r="K12" s="369">
        <v>324862</v>
      </c>
      <c r="L12" s="369">
        <v>323687</v>
      </c>
      <c r="M12" s="292">
        <v>345029</v>
      </c>
      <c r="N12" s="292">
        <v>352076</v>
      </c>
      <c r="O12" s="292">
        <v>360200</v>
      </c>
      <c r="P12" s="292">
        <v>367092</v>
      </c>
      <c r="Q12" s="292">
        <v>383135.70026262605</v>
      </c>
      <c r="R12" s="292">
        <v>367230.58973561204</v>
      </c>
      <c r="T12" s="137"/>
    </row>
    <row r="13" spans="1:20" ht="13.05" customHeight="1" x14ac:dyDescent="0.15">
      <c r="A13" s="129"/>
      <c r="B13" s="29" t="s">
        <v>29</v>
      </c>
      <c r="C13" s="369">
        <v>58117</v>
      </c>
      <c r="D13" s="369">
        <v>59002</v>
      </c>
      <c r="E13" s="369">
        <v>62315</v>
      </c>
      <c r="F13" s="369">
        <v>65354</v>
      </c>
      <c r="G13" s="369">
        <v>75111</v>
      </c>
      <c r="H13" s="369">
        <v>75125</v>
      </c>
      <c r="I13" s="369">
        <v>74369</v>
      </c>
      <c r="J13" s="369">
        <v>76184</v>
      </c>
      <c r="K13" s="369">
        <v>80358</v>
      </c>
      <c r="L13" s="369">
        <v>76093</v>
      </c>
      <c r="M13" s="369">
        <v>79208</v>
      </c>
      <c r="N13" s="369">
        <v>83366</v>
      </c>
      <c r="O13" s="369">
        <v>93894</v>
      </c>
      <c r="P13" s="369">
        <v>97640</v>
      </c>
      <c r="Q13" s="369">
        <v>98574.14841210001</v>
      </c>
      <c r="R13" s="369">
        <v>100570.0498794</v>
      </c>
      <c r="T13" s="137"/>
    </row>
    <row r="14" spans="1:20" ht="13.05" customHeight="1" x14ac:dyDescent="0.15">
      <c r="A14" s="129"/>
      <c r="B14" s="29" t="s">
        <v>30</v>
      </c>
      <c r="C14" s="369">
        <v>17683</v>
      </c>
      <c r="D14" s="369">
        <v>17603</v>
      </c>
      <c r="E14" s="369">
        <v>18003</v>
      </c>
      <c r="F14" s="369">
        <v>17748</v>
      </c>
      <c r="G14" s="369">
        <v>16439</v>
      </c>
      <c r="H14" s="370">
        <v>16921</v>
      </c>
      <c r="I14" s="370">
        <v>16803</v>
      </c>
      <c r="J14" s="370">
        <v>17356</v>
      </c>
      <c r="K14" s="370">
        <v>16635</v>
      </c>
      <c r="L14" s="370">
        <v>17456</v>
      </c>
      <c r="M14" s="292">
        <v>15271</v>
      </c>
      <c r="N14" s="292">
        <v>15749</v>
      </c>
      <c r="O14" s="292">
        <v>16107</v>
      </c>
      <c r="P14" s="292">
        <v>18170</v>
      </c>
      <c r="Q14" s="292">
        <v>18180.571300000003</v>
      </c>
      <c r="R14" s="292">
        <v>18261.06485075827</v>
      </c>
      <c r="T14" s="137"/>
    </row>
    <row r="15" spans="1:20" ht="13.05" customHeight="1" x14ac:dyDescent="0.15">
      <c r="A15" s="129"/>
      <c r="B15" s="29" t="s">
        <v>31</v>
      </c>
      <c r="C15" s="369">
        <v>222553</v>
      </c>
      <c r="D15" s="369">
        <v>238193</v>
      </c>
      <c r="E15" s="369">
        <v>245491</v>
      </c>
      <c r="F15" s="369">
        <v>272994</v>
      </c>
      <c r="G15" s="369">
        <v>286719</v>
      </c>
      <c r="H15" s="370">
        <v>306876</v>
      </c>
      <c r="I15" s="370">
        <v>322678</v>
      </c>
      <c r="J15" s="370">
        <v>318263</v>
      </c>
      <c r="K15" s="370">
        <v>329311</v>
      </c>
      <c r="L15" s="370">
        <v>335970</v>
      </c>
      <c r="M15" s="292">
        <v>342846</v>
      </c>
      <c r="N15" s="292">
        <v>348518</v>
      </c>
      <c r="O15" s="292">
        <v>354148</v>
      </c>
      <c r="P15" s="292">
        <v>362066</v>
      </c>
      <c r="Q15" s="292">
        <v>352867.93064082501</v>
      </c>
      <c r="R15" s="292">
        <v>362239.61479589099</v>
      </c>
      <c r="T15" s="137"/>
    </row>
    <row r="16" spans="1:20" ht="13.05" customHeight="1" x14ac:dyDescent="0.15">
      <c r="A16" s="129"/>
      <c r="B16" s="29" t="s">
        <v>32</v>
      </c>
      <c r="C16" s="369">
        <v>17112</v>
      </c>
      <c r="D16" s="371">
        <v>18626</v>
      </c>
      <c r="E16" s="371">
        <v>20790</v>
      </c>
      <c r="F16" s="371">
        <v>23872</v>
      </c>
      <c r="G16" s="371">
        <v>27723</v>
      </c>
      <c r="H16" s="370">
        <v>30278</v>
      </c>
      <c r="I16" s="370">
        <v>32109</v>
      </c>
      <c r="J16" s="370">
        <v>35909</v>
      </c>
      <c r="K16" s="370">
        <v>43361</v>
      </c>
      <c r="L16" s="370">
        <v>48046</v>
      </c>
      <c r="M16" s="370">
        <v>51005</v>
      </c>
      <c r="N16" s="370">
        <v>57139</v>
      </c>
      <c r="O16" s="370">
        <v>64979</v>
      </c>
      <c r="P16" s="370">
        <v>66143</v>
      </c>
      <c r="Q16" s="370">
        <v>68271.025268700003</v>
      </c>
      <c r="R16" s="370">
        <v>78920.452980900009</v>
      </c>
      <c r="T16" s="137"/>
    </row>
    <row r="17" spans="1:20" ht="13.05" customHeight="1" x14ac:dyDescent="0.15">
      <c r="A17" s="129"/>
      <c r="B17" s="29" t="s">
        <v>33</v>
      </c>
      <c r="C17" s="369">
        <v>21338</v>
      </c>
      <c r="D17" s="369">
        <v>25715</v>
      </c>
      <c r="E17" s="369">
        <v>30707</v>
      </c>
      <c r="F17" s="369">
        <v>35193</v>
      </c>
      <c r="G17" s="369">
        <v>35814</v>
      </c>
      <c r="H17" s="370">
        <v>39413</v>
      </c>
      <c r="I17" s="370">
        <v>40474</v>
      </c>
      <c r="J17" s="370">
        <v>44517</v>
      </c>
      <c r="K17" s="370">
        <v>39187</v>
      </c>
      <c r="L17" s="370">
        <v>38576</v>
      </c>
      <c r="M17" s="292">
        <v>42249</v>
      </c>
      <c r="N17" s="292">
        <v>44955</v>
      </c>
      <c r="O17" s="292">
        <v>48243</v>
      </c>
      <c r="P17" s="292">
        <v>49492</v>
      </c>
      <c r="Q17" s="292">
        <v>54681.512412005999</v>
      </c>
      <c r="R17" s="292">
        <v>58774.760252153996</v>
      </c>
      <c r="T17" s="137"/>
    </row>
    <row r="18" spans="1:20" ht="13.05" customHeight="1" x14ac:dyDescent="0.15">
      <c r="A18" s="129"/>
      <c r="B18" s="29" t="s">
        <v>34</v>
      </c>
      <c r="C18" s="369">
        <v>18055</v>
      </c>
      <c r="D18" s="369">
        <v>18298</v>
      </c>
      <c r="E18" s="369">
        <v>18532</v>
      </c>
      <c r="F18" s="369">
        <v>18672</v>
      </c>
      <c r="G18" s="369">
        <v>18021</v>
      </c>
      <c r="H18" s="370">
        <v>18178</v>
      </c>
      <c r="I18" s="370">
        <v>18249</v>
      </c>
      <c r="J18" s="370">
        <v>25461</v>
      </c>
      <c r="K18" s="370">
        <v>24602</v>
      </c>
      <c r="L18" s="370">
        <v>24127</v>
      </c>
      <c r="M18" s="292">
        <v>26339</v>
      </c>
      <c r="N18" s="292">
        <v>25296</v>
      </c>
      <c r="O18" s="292">
        <v>32145</v>
      </c>
      <c r="P18" s="292">
        <v>31232</v>
      </c>
      <c r="Q18" s="292">
        <v>34999.069031432002</v>
      </c>
      <c r="R18" s="292">
        <v>38241.537055460998</v>
      </c>
      <c r="T18" s="137"/>
    </row>
    <row r="19" spans="1:20" ht="13.05" customHeight="1" x14ac:dyDescent="0.15">
      <c r="A19" s="129"/>
      <c r="B19" s="29" t="s">
        <v>35</v>
      </c>
      <c r="C19" s="369">
        <v>18612</v>
      </c>
      <c r="D19" s="369">
        <v>19206</v>
      </c>
      <c r="E19" s="369">
        <v>20850</v>
      </c>
      <c r="F19" s="369">
        <v>23613</v>
      </c>
      <c r="G19" s="369">
        <v>27223</v>
      </c>
      <c r="H19" s="370">
        <v>31111</v>
      </c>
      <c r="I19" s="370">
        <v>39435</v>
      </c>
      <c r="J19" s="370">
        <v>42385</v>
      </c>
      <c r="K19" s="370">
        <v>46276</v>
      </c>
      <c r="L19" s="370">
        <v>46710</v>
      </c>
      <c r="M19" s="292">
        <v>47870</v>
      </c>
      <c r="N19" s="292">
        <v>51250</v>
      </c>
      <c r="O19" s="292">
        <v>52094</v>
      </c>
      <c r="P19" s="292">
        <v>53135</v>
      </c>
      <c r="Q19" s="292">
        <v>57189.615938706011</v>
      </c>
      <c r="R19" s="292">
        <v>58617.823832999995</v>
      </c>
      <c r="T19" s="137"/>
    </row>
    <row r="20" spans="1:20" ht="13.05" customHeight="1" x14ac:dyDescent="0.15">
      <c r="A20" s="129"/>
      <c r="B20" s="29" t="s">
        <v>36</v>
      </c>
      <c r="C20" s="369">
        <v>13276</v>
      </c>
      <c r="D20" s="369">
        <v>14808</v>
      </c>
      <c r="E20" s="369">
        <v>15820</v>
      </c>
      <c r="F20" s="369">
        <v>16073</v>
      </c>
      <c r="G20" s="369">
        <v>15876</v>
      </c>
      <c r="H20" s="370">
        <v>17193</v>
      </c>
      <c r="I20" s="370">
        <v>20183</v>
      </c>
      <c r="J20" s="370">
        <v>24180</v>
      </c>
      <c r="K20" s="370">
        <v>22443</v>
      </c>
      <c r="L20" s="370">
        <v>22555</v>
      </c>
      <c r="M20" s="292">
        <v>24890</v>
      </c>
      <c r="N20" s="292">
        <v>20916</v>
      </c>
      <c r="O20" s="292">
        <v>21810</v>
      </c>
      <c r="P20" s="292">
        <v>23675</v>
      </c>
      <c r="Q20" s="292">
        <v>23253.801153102009</v>
      </c>
      <c r="R20" s="292">
        <v>22796.7886315</v>
      </c>
      <c r="T20" s="137"/>
    </row>
    <row r="21" spans="1:20" ht="13.05" customHeight="1" x14ac:dyDescent="0.15">
      <c r="A21" s="129"/>
      <c r="B21" s="29" t="s">
        <v>37</v>
      </c>
      <c r="C21" s="369">
        <v>296833</v>
      </c>
      <c r="D21" s="369">
        <v>328025</v>
      </c>
      <c r="E21" s="369">
        <v>365749</v>
      </c>
      <c r="F21" s="369">
        <v>379884</v>
      </c>
      <c r="G21" s="369">
        <v>387317</v>
      </c>
      <c r="H21" s="370">
        <v>355013</v>
      </c>
      <c r="I21" s="370">
        <v>363668</v>
      </c>
      <c r="J21" s="370">
        <v>352406</v>
      </c>
      <c r="K21" s="370">
        <v>315380</v>
      </c>
      <c r="L21" s="370">
        <v>325253</v>
      </c>
      <c r="M21" s="292">
        <v>335534</v>
      </c>
      <c r="N21" s="292">
        <v>348889</v>
      </c>
      <c r="O21" s="292">
        <v>353749</v>
      </c>
      <c r="P21" s="292">
        <v>363930</v>
      </c>
      <c r="Q21" s="292">
        <v>357459.77828999999</v>
      </c>
      <c r="R21" s="292">
        <v>358534.99282000004</v>
      </c>
      <c r="T21" s="137"/>
    </row>
    <row r="22" spans="1:20" ht="13.05" customHeight="1" x14ac:dyDescent="0.15">
      <c r="A22" s="129"/>
      <c r="B22" s="29" t="s">
        <v>38</v>
      </c>
      <c r="C22" s="369">
        <v>16361</v>
      </c>
      <c r="D22" s="369">
        <v>16034</v>
      </c>
      <c r="E22" s="369">
        <v>15270</v>
      </c>
      <c r="F22" s="369">
        <v>15342</v>
      </c>
      <c r="G22" s="369">
        <v>15123</v>
      </c>
      <c r="H22" s="370">
        <v>15262</v>
      </c>
      <c r="I22" s="370">
        <v>15212</v>
      </c>
      <c r="J22" s="370">
        <v>14737</v>
      </c>
      <c r="K22" s="370">
        <v>17539</v>
      </c>
      <c r="L22" s="370">
        <v>16273</v>
      </c>
      <c r="M22" s="292">
        <v>15891</v>
      </c>
      <c r="N22" s="292">
        <v>16222</v>
      </c>
      <c r="O22" s="292">
        <v>16648</v>
      </c>
      <c r="P22" s="292">
        <v>16966</v>
      </c>
      <c r="Q22" s="292">
        <v>17576.1958104</v>
      </c>
      <c r="R22" s="292">
        <v>17617.130630600001</v>
      </c>
      <c r="T22" s="137"/>
    </row>
    <row r="23" spans="1:20" ht="13.05" customHeight="1" x14ac:dyDescent="0.15">
      <c r="A23" s="129"/>
      <c r="B23" s="29" t="s">
        <v>39</v>
      </c>
      <c r="C23" s="369">
        <v>21868</v>
      </c>
      <c r="D23" s="369">
        <v>22100</v>
      </c>
      <c r="E23" s="369">
        <v>22863</v>
      </c>
      <c r="F23" s="369">
        <v>23223</v>
      </c>
      <c r="G23" s="369">
        <v>25982</v>
      </c>
      <c r="H23" s="370">
        <v>26224</v>
      </c>
      <c r="I23" s="370">
        <v>26356</v>
      </c>
      <c r="J23" s="370">
        <v>24983</v>
      </c>
      <c r="K23" s="370">
        <v>25138</v>
      </c>
      <c r="L23" s="370">
        <v>25042</v>
      </c>
      <c r="M23" s="292">
        <v>23487</v>
      </c>
      <c r="N23" s="292">
        <v>23610</v>
      </c>
      <c r="O23" s="292">
        <v>23406</v>
      </c>
      <c r="P23" s="292">
        <v>23452</v>
      </c>
      <c r="Q23" s="292">
        <v>24451.253937000005</v>
      </c>
      <c r="R23" s="292">
        <v>24486.999389100001</v>
      </c>
      <c r="T23" s="137"/>
    </row>
    <row r="24" spans="1:20" ht="13.05" customHeight="1" x14ac:dyDescent="0.15">
      <c r="A24" s="129"/>
      <c r="B24" s="29" t="s">
        <v>40</v>
      </c>
      <c r="C24" s="369">
        <v>22805</v>
      </c>
      <c r="D24" s="369">
        <v>22700</v>
      </c>
      <c r="E24" s="369">
        <v>24626</v>
      </c>
      <c r="F24" s="369">
        <v>33825</v>
      </c>
      <c r="G24" s="369">
        <v>40950</v>
      </c>
      <c r="H24" s="370">
        <v>43482</v>
      </c>
      <c r="I24" s="370">
        <v>50138</v>
      </c>
      <c r="J24" s="370">
        <v>51424</v>
      </c>
      <c r="K24" s="370">
        <v>50147</v>
      </c>
      <c r="L24" s="370">
        <v>51788</v>
      </c>
      <c r="M24" s="292">
        <v>47122</v>
      </c>
      <c r="N24" s="292">
        <v>45151</v>
      </c>
      <c r="O24" s="292">
        <v>57449</v>
      </c>
      <c r="P24" s="292">
        <v>56910</v>
      </c>
      <c r="Q24" s="292">
        <v>66387.474301499999</v>
      </c>
      <c r="R24" s="292">
        <v>52260.540288899996</v>
      </c>
      <c r="T24" s="137"/>
    </row>
    <row r="25" spans="1:20" ht="13.05" customHeight="1" x14ac:dyDescent="0.15">
      <c r="A25" s="129"/>
      <c r="B25" s="29" t="s">
        <v>41</v>
      </c>
      <c r="C25" s="369">
        <v>29143</v>
      </c>
      <c r="D25" s="369">
        <v>34380</v>
      </c>
      <c r="E25" s="369">
        <v>39401</v>
      </c>
      <c r="F25" s="369">
        <v>43526</v>
      </c>
      <c r="G25" s="369">
        <v>42248</v>
      </c>
      <c r="H25" s="369">
        <v>42392</v>
      </c>
      <c r="I25" s="369">
        <v>40770</v>
      </c>
      <c r="J25" s="369">
        <v>33104</v>
      </c>
      <c r="K25" s="369">
        <v>32122</v>
      </c>
      <c r="L25" s="369">
        <v>32593</v>
      </c>
      <c r="M25" s="292">
        <v>32659</v>
      </c>
      <c r="N25" s="292">
        <v>32365</v>
      </c>
      <c r="O25" s="292">
        <v>32468</v>
      </c>
      <c r="P25" s="292">
        <v>32982</v>
      </c>
      <c r="Q25" s="292">
        <v>33399.52044</v>
      </c>
      <c r="R25" s="292">
        <v>33475.562129999998</v>
      </c>
      <c r="T25" s="137"/>
    </row>
    <row r="26" spans="1:20" ht="13.05" customHeight="1" x14ac:dyDescent="0.15">
      <c r="A26" s="129"/>
      <c r="B26" s="29" t="s">
        <v>44</v>
      </c>
      <c r="C26" s="369">
        <v>30479</v>
      </c>
      <c r="D26" s="369">
        <v>35953</v>
      </c>
      <c r="E26" s="369">
        <v>41622</v>
      </c>
      <c r="F26" s="369">
        <v>47739</v>
      </c>
      <c r="G26" s="369">
        <v>50955</v>
      </c>
      <c r="H26" s="370">
        <v>68452</v>
      </c>
      <c r="I26" s="370">
        <v>65242</v>
      </c>
      <c r="J26" s="370">
        <v>77621</v>
      </c>
      <c r="K26" s="370">
        <v>93148</v>
      </c>
      <c r="L26" s="370">
        <v>95633</v>
      </c>
      <c r="M26" s="292">
        <v>104016</v>
      </c>
      <c r="N26" s="292">
        <v>102458</v>
      </c>
      <c r="O26" s="292">
        <v>102227</v>
      </c>
      <c r="P26" s="292">
        <v>106028</v>
      </c>
      <c r="Q26" s="292">
        <v>110781.09178290001</v>
      </c>
      <c r="R26" s="292">
        <v>116111.23140780002</v>
      </c>
      <c r="T26" s="137"/>
    </row>
    <row r="27" spans="1:20" ht="13.05" customHeight="1" x14ac:dyDescent="0.15">
      <c r="A27" s="129"/>
      <c r="B27" s="29" t="s">
        <v>45</v>
      </c>
      <c r="C27" s="369">
        <v>49453</v>
      </c>
      <c r="D27" s="369">
        <v>62011</v>
      </c>
      <c r="E27" s="369">
        <v>66065</v>
      </c>
      <c r="F27" s="369">
        <v>67951</v>
      </c>
      <c r="G27" s="369">
        <v>71047</v>
      </c>
      <c r="H27" s="370">
        <v>76907</v>
      </c>
      <c r="I27" s="370">
        <v>79038</v>
      </c>
      <c r="J27" s="370">
        <v>85832</v>
      </c>
      <c r="K27" s="370">
        <v>91287</v>
      </c>
      <c r="L27" s="370">
        <v>95416</v>
      </c>
      <c r="M27" s="292">
        <v>106953</v>
      </c>
      <c r="N27" s="292">
        <v>110465</v>
      </c>
      <c r="O27" s="292">
        <v>114671</v>
      </c>
      <c r="P27" s="292">
        <v>119855</v>
      </c>
      <c r="Q27" s="292">
        <v>127009.357</v>
      </c>
      <c r="R27" s="292">
        <v>131755.89522000001</v>
      </c>
      <c r="T27" s="137"/>
    </row>
    <row r="28" spans="1:20" ht="13.05" customHeight="1" x14ac:dyDescent="0.15">
      <c r="A28" s="129"/>
      <c r="B28" s="128" t="s">
        <v>46</v>
      </c>
      <c r="C28" s="369">
        <v>12182</v>
      </c>
      <c r="D28" s="369">
        <v>13426</v>
      </c>
      <c r="E28" s="369">
        <v>15501</v>
      </c>
      <c r="F28" s="369">
        <v>23080</v>
      </c>
      <c r="G28" s="369">
        <v>27399</v>
      </c>
      <c r="H28" s="370">
        <v>29321</v>
      </c>
      <c r="I28" s="370">
        <v>32955</v>
      </c>
      <c r="J28" s="370">
        <v>32037</v>
      </c>
      <c r="K28" s="370">
        <v>31344</v>
      </c>
      <c r="L28" s="370">
        <v>31341</v>
      </c>
      <c r="M28" s="1033">
        <v>31038</v>
      </c>
      <c r="N28" s="1033">
        <v>32811</v>
      </c>
      <c r="O28" s="1033">
        <v>33764</v>
      </c>
      <c r="P28" s="1033">
        <v>34990</v>
      </c>
      <c r="Q28" s="1033">
        <v>33766.155281430008</v>
      </c>
      <c r="R28" s="1033">
        <v>32696.628652700005</v>
      </c>
      <c r="T28" s="137"/>
    </row>
    <row r="29" spans="1:20" ht="13.05" customHeight="1" x14ac:dyDescent="0.15">
      <c r="A29" s="129"/>
      <c r="B29" s="30" t="s">
        <v>47</v>
      </c>
      <c r="C29" s="369">
        <v>1246</v>
      </c>
      <c r="D29" s="369">
        <v>1439</v>
      </c>
      <c r="E29" s="369">
        <v>1842</v>
      </c>
      <c r="F29" s="369">
        <v>2198</v>
      </c>
      <c r="G29" s="369">
        <v>2414</v>
      </c>
      <c r="H29" s="370">
        <v>2527</v>
      </c>
      <c r="I29" s="370">
        <v>3181</v>
      </c>
      <c r="J29" s="370">
        <v>2767</v>
      </c>
      <c r="K29" s="370">
        <v>2533</v>
      </c>
      <c r="L29" s="370">
        <v>2437</v>
      </c>
      <c r="M29" s="1033">
        <v>2280</v>
      </c>
      <c r="N29" s="1033">
        <v>2144</v>
      </c>
      <c r="O29" s="1033">
        <v>2198</v>
      </c>
      <c r="P29" s="1033">
        <v>2018</v>
      </c>
      <c r="Q29" s="1033">
        <v>1765.5585042</v>
      </c>
      <c r="R29" s="1033">
        <v>1612.2585276000002</v>
      </c>
      <c r="T29" s="137"/>
    </row>
    <row r="30" spans="1:20" ht="13.05" customHeight="1" x14ac:dyDescent="0.15">
      <c r="A30" s="129"/>
      <c r="B30" s="29" t="s">
        <v>48</v>
      </c>
      <c r="C30" s="369">
        <v>3153</v>
      </c>
      <c r="D30" s="369">
        <v>3693</v>
      </c>
      <c r="E30" s="369">
        <v>4024</v>
      </c>
      <c r="F30" s="369">
        <v>4600</v>
      </c>
      <c r="G30" s="369">
        <v>4806</v>
      </c>
      <c r="H30" s="370">
        <v>4986</v>
      </c>
      <c r="I30" s="370">
        <v>5081</v>
      </c>
      <c r="J30" s="370">
        <v>4921</v>
      </c>
      <c r="K30" s="370">
        <v>4908</v>
      </c>
      <c r="L30" s="370">
        <v>4910</v>
      </c>
      <c r="M30" s="1033">
        <v>5119</v>
      </c>
      <c r="N30" s="1033">
        <v>7340</v>
      </c>
      <c r="O30" s="1033">
        <v>6399</v>
      </c>
      <c r="P30" s="1033">
        <v>5835</v>
      </c>
      <c r="Q30" s="1033">
        <v>5596.2894332032893</v>
      </c>
      <c r="R30" s="1033">
        <v>5165.5851734299995</v>
      </c>
      <c r="T30" s="137"/>
    </row>
    <row r="31" spans="1:20" ht="13.05" customHeight="1" thickBot="1" x14ac:dyDescent="0.2">
      <c r="A31" s="367"/>
      <c r="B31" s="368" t="s">
        <v>49</v>
      </c>
      <c r="C31" s="372">
        <v>2191</v>
      </c>
      <c r="D31" s="372">
        <v>2421</v>
      </c>
      <c r="E31" s="372">
        <v>2828</v>
      </c>
      <c r="F31" s="372">
        <v>3080</v>
      </c>
      <c r="G31" s="372">
        <v>3054</v>
      </c>
      <c r="H31" s="372">
        <v>3063</v>
      </c>
      <c r="I31" s="372">
        <v>3726</v>
      </c>
      <c r="J31" s="372">
        <v>4214</v>
      </c>
      <c r="K31" s="372">
        <v>4839</v>
      </c>
      <c r="L31" s="372">
        <v>4210</v>
      </c>
      <c r="M31" s="1034">
        <v>3653</v>
      </c>
      <c r="N31" s="1034">
        <v>1808</v>
      </c>
      <c r="O31" s="1034">
        <v>1522</v>
      </c>
      <c r="P31" s="1034">
        <v>1526</v>
      </c>
      <c r="Q31" s="1034">
        <v>1687.4708356610001</v>
      </c>
      <c r="R31" s="1034">
        <v>1465.8704199890001</v>
      </c>
      <c r="T31" s="137"/>
    </row>
    <row r="32" spans="1:20" ht="9" customHeight="1" x14ac:dyDescent="0.15">
      <c r="A32" s="28" t="s">
        <v>544</v>
      </c>
      <c r="B32" s="40"/>
      <c r="C32" s="363"/>
      <c r="D32" s="363"/>
      <c r="E32" s="363"/>
      <c r="F32" s="363"/>
      <c r="G32" s="363"/>
      <c r="H32" s="363"/>
      <c r="I32" s="363"/>
      <c r="J32" s="363"/>
      <c r="K32" s="363"/>
      <c r="L32" s="363"/>
      <c r="M32" s="363"/>
      <c r="N32" s="363"/>
      <c r="O32" s="363"/>
      <c r="P32" s="363"/>
      <c r="Q32" s="363"/>
      <c r="R32" s="363"/>
    </row>
    <row r="33" spans="1:18" ht="9" customHeight="1" x14ac:dyDescent="0.15">
      <c r="A33" s="28" t="s">
        <v>428</v>
      </c>
      <c r="B33" s="40"/>
      <c r="C33" s="363"/>
      <c r="D33" s="363"/>
      <c r="E33" s="363"/>
      <c r="F33" s="363"/>
      <c r="G33" s="363"/>
      <c r="H33" s="376"/>
      <c r="I33" s="376"/>
      <c r="J33" s="376"/>
      <c r="K33" s="376"/>
      <c r="L33" s="376"/>
      <c r="M33" s="376"/>
      <c r="N33" s="376"/>
      <c r="O33" s="376"/>
      <c r="P33" s="376"/>
      <c r="Q33" s="376"/>
      <c r="R33" s="376"/>
    </row>
    <row r="34" spans="1:18" ht="9" customHeight="1" x14ac:dyDescent="0.15">
      <c r="A34" s="40" t="s">
        <v>427</v>
      </c>
      <c r="B34" s="290"/>
      <c r="C34" s="363"/>
      <c r="D34" s="363"/>
      <c r="E34" s="363"/>
      <c r="F34" s="363"/>
      <c r="G34" s="363"/>
      <c r="H34" s="376"/>
      <c r="I34" s="376"/>
      <c r="J34" s="376"/>
      <c r="K34" s="376"/>
      <c r="L34" s="376"/>
      <c r="M34" s="376"/>
      <c r="N34" s="376"/>
      <c r="O34" s="376"/>
      <c r="P34" s="376"/>
      <c r="Q34" s="376"/>
      <c r="R34" s="376"/>
    </row>
    <row r="35" spans="1:18" ht="13.05" customHeight="1" x14ac:dyDescent="0.15">
      <c r="R35" s="111"/>
    </row>
    <row r="36" spans="1:18" ht="13.05" customHeight="1" x14ac:dyDescent="0.15">
      <c r="R36" s="113"/>
    </row>
    <row r="37" spans="1:18" ht="13.05" customHeight="1" x14ac:dyDescent="0.15">
      <c r="R37" s="111"/>
    </row>
    <row r="38" spans="1:18" ht="13.05" customHeight="1" x14ac:dyDescent="0.15">
      <c r="R38" s="111"/>
    </row>
    <row r="39" spans="1:18" ht="13.05" customHeight="1" x14ac:dyDescent="0.15">
      <c r="R39" s="103"/>
    </row>
    <row r="40" spans="1:18" ht="13.05" customHeight="1" x14ac:dyDescent="0.15">
      <c r="R40" s="111"/>
    </row>
    <row r="41" spans="1:18" ht="13.05" customHeight="1" x14ac:dyDescent="0.15">
      <c r="R41" s="111"/>
    </row>
    <row r="42" spans="1:18" ht="13.05" customHeight="1" x14ac:dyDescent="0.15">
      <c r="R42" s="111"/>
    </row>
    <row r="43" spans="1:18" ht="13.05" customHeight="1" x14ac:dyDescent="0.15">
      <c r="R43" s="111"/>
    </row>
    <row r="44" spans="1:18" ht="13.05" customHeight="1" x14ac:dyDescent="0.15">
      <c r="R44" s="111"/>
    </row>
    <row r="45" spans="1:18" ht="13.05" customHeight="1" x14ac:dyDescent="0.15">
      <c r="R45" s="111"/>
    </row>
    <row r="46" spans="1:18" ht="13.05" customHeight="1" x14ac:dyDescent="0.15">
      <c r="R46" s="111"/>
    </row>
    <row r="47" spans="1:18" ht="13.05" customHeight="1" x14ac:dyDescent="0.15">
      <c r="R47" s="111"/>
    </row>
    <row r="48" spans="1:18" ht="13.05" customHeight="1" x14ac:dyDescent="0.15">
      <c r="R48" s="111"/>
    </row>
    <row r="49" spans="18:18" ht="13.05" customHeight="1" x14ac:dyDescent="0.15">
      <c r="R49" s="111"/>
    </row>
    <row r="50" spans="18:18" ht="13.05" customHeight="1" x14ac:dyDescent="0.15">
      <c r="R50" s="111"/>
    </row>
    <row r="51" spans="18:18" ht="13.05" customHeight="1" x14ac:dyDescent="0.15">
      <c r="R51" s="111"/>
    </row>
    <row r="52" spans="18:18" ht="13.05" customHeight="1" x14ac:dyDescent="0.15">
      <c r="R52" s="103"/>
    </row>
    <row r="53" spans="18:18" ht="13.05" customHeight="1" x14ac:dyDescent="0.15">
      <c r="R53" s="111"/>
    </row>
    <row r="54" spans="18:18" ht="13.05" customHeight="1" x14ac:dyDescent="0.15">
      <c r="R54" s="111"/>
    </row>
    <row r="55" spans="18:18" ht="13.05" customHeight="1" x14ac:dyDescent="0.15">
      <c r="R55" s="111"/>
    </row>
    <row r="56" spans="18:18" ht="13.05" customHeight="1" x14ac:dyDescent="0.15">
      <c r="R56" s="111"/>
    </row>
    <row r="57" spans="18:18" ht="13.05" customHeight="1" x14ac:dyDescent="0.15">
      <c r="R57" s="111"/>
    </row>
    <row r="58" spans="18:18" ht="13.05" customHeight="1" thickBot="1" x14ac:dyDescent="0.2">
      <c r="R58" s="115"/>
    </row>
    <row r="59" spans="18:18" ht="13.05" customHeight="1" x14ac:dyDescent="0.15">
      <c r="R59" s="12"/>
    </row>
    <row r="60" spans="18:18" ht="13.05" customHeight="1" x14ac:dyDescent="0.15">
      <c r="R60" s="12"/>
    </row>
    <row r="61" spans="18:18" ht="13.05" customHeight="1" x14ac:dyDescent="0.15">
      <c r="R61" s="117"/>
    </row>
    <row r="62" spans="18:18" ht="13.05" customHeight="1" x14ac:dyDescent="0.15">
      <c r="R62" s="103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">
    <tabColor theme="9" tint="0.59999389629810485"/>
  </sheetPr>
  <dimension ref="A2:T36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.25" style="128" customWidth="1"/>
    <col min="2" max="2" width="9.625" style="128" customWidth="1"/>
    <col min="3" max="4" width="8" style="128" hidden="1" customWidth="1"/>
    <col min="5" max="18" width="8.375" style="128" customWidth="1"/>
    <col min="19" max="19" width="7" style="128" customWidth="1"/>
    <col min="20" max="16384" width="7" style="128"/>
  </cols>
  <sheetData>
    <row r="2" spans="1:20" ht="13.05" customHeight="1" x14ac:dyDescent="0.3">
      <c r="A2" s="381" t="s">
        <v>501</v>
      </c>
      <c r="B2" s="382"/>
    </row>
    <row r="3" spans="1:20" ht="13.05" customHeight="1" x14ac:dyDescent="0.15">
      <c r="A3" s="383" t="s">
        <v>284</v>
      </c>
      <c r="B3" s="383"/>
      <c r="O3" s="272"/>
      <c r="P3" s="272"/>
      <c r="Q3" s="272"/>
    </row>
    <row r="4" spans="1:20" ht="4.95" customHeight="1" thickBot="1" x14ac:dyDescent="0.2">
      <c r="A4" s="373"/>
      <c r="B4" s="373"/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3"/>
      <c r="P4" s="373"/>
      <c r="Q4" s="373"/>
      <c r="R4" s="373"/>
    </row>
    <row r="5" spans="1:20" ht="15" customHeight="1" x14ac:dyDescent="0.15">
      <c r="A5" s="1128" t="s">
        <v>18</v>
      </c>
      <c r="B5" s="1128"/>
      <c r="C5" s="825">
        <v>2005</v>
      </c>
      <c r="D5" s="825">
        <v>2006</v>
      </c>
      <c r="E5" s="825">
        <v>2007</v>
      </c>
      <c r="F5" s="825">
        <v>2008</v>
      </c>
      <c r="G5" s="825">
        <v>2009</v>
      </c>
      <c r="H5" s="825">
        <v>2010</v>
      </c>
      <c r="I5" s="825">
        <v>2011</v>
      </c>
      <c r="J5" s="825">
        <v>2012</v>
      </c>
      <c r="K5" s="825">
        <v>2013</v>
      </c>
      <c r="L5" s="825">
        <v>2014</v>
      </c>
      <c r="M5" s="825">
        <v>2015</v>
      </c>
      <c r="N5" s="825">
        <v>2016</v>
      </c>
      <c r="O5" s="825">
        <v>2017</v>
      </c>
      <c r="P5" s="825" t="s">
        <v>211</v>
      </c>
      <c r="Q5" s="825" t="s">
        <v>403</v>
      </c>
      <c r="R5" s="825" t="s">
        <v>408</v>
      </c>
      <c r="T5" s="273"/>
    </row>
    <row r="6" spans="1:20" ht="15" customHeight="1" x14ac:dyDescent="0.15">
      <c r="A6" s="1127" t="s">
        <v>113</v>
      </c>
      <c r="B6" s="1127"/>
      <c r="C6" s="850">
        <v>0.84</v>
      </c>
      <c r="D6" s="850">
        <v>0.84</v>
      </c>
      <c r="E6" s="850">
        <v>0.83</v>
      </c>
      <c r="F6" s="850">
        <v>0.89</v>
      </c>
      <c r="G6" s="850">
        <v>0.94</v>
      </c>
      <c r="H6" s="850">
        <v>0.95</v>
      </c>
      <c r="I6" s="850">
        <v>0.98</v>
      </c>
      <c r="J6" s="850">
        <v>1.04</v>
      </c>
      <c r="K6" s="850">
        <v>1.1000000000000001</v>
      </c>
      <c r="L6" s="850">
        <v>1.1499999999999999</v>
      </c>
      <c r="M6" s="850">
        <v>1.18</v>
      </c>
      <c r="N6" s="850">
        <v>1.2</v>
      </c>
      <c r="O6" s="850">
        <v>1.24</v>
      </c>
      <c r="P6" s="850">
        <v>1.27</v>
      </c>
      <c r="Q6" s="850">
        <v>1.3</v>
      </c>
      <c r="R6" s="850">
        <v>1.3345027418965019</v>
      </c>
    </row>
    <row r="7" spans="1:20" ht="4.95" customHeight="1" x14ac:dyDescent="0.15">
      <c r="A7" s="129"/>
      <c r="B7" s="130"/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3"/>
      <c r="O7" s="403"/>
      <c r="P7" s="403"/>
      <c r="Q7" s="403"/>
      <c r="R7" s="403"/>
    </row>
    <row r="8" spans="1:20" ht="13.05" customHeight="1" x14ac:dyDescent="0.15">
      <c r="A8" s="129"/>
      <c r="B8" s="29" t="s">
        <v>21</v>
      </c>
      <c r="C8" s="404">
        <v>1.41</v>
      </c>
      <c r="D8" s="404">
        <v>1.46</v>
      </c>
      <c r="E8" s="404">
        <v>1.56</v>
      </c>
      <c r="F8" s="404">
        <v>1.54</v>
      </c>
      <c r="G8" s="404">
        <v>1.53</v>
      </c>
      <c r="H8" s="404">
        <v>1.26</v>
      </c>
      <c r="I8" s="404">
        <v>1.25</v>
      </c>
      <c r="J8" s="404">
        <v>1.3</v>
      </c>
      <c r="K8" s="404">
        <v>1.61</v>
      </c>
      <c r="L8" s="404">
        <v>1.77</v>
      </c>
      <c r="M8" s="404">
        <v>1.87</v>
      </c>
      <c r="N8" s="404">
        <v>1.88</v>
      </c>
      <c r="O8" s="404">
        <v>1.75</v>
      </c>
      <c r="P8" s="404">
        <v>1.84</v>
      </c>
      <c r="Q8" s="404">
        <v>1.94</v>
      </c>
      <c r="R8" s="404">
        <v>1.941747572815534</v>
      </c>
    </row>
    <row r="9" spans="1:20" ht="13.05" customHeight="1" x14ac:dyDescent="0.15">
      <c r="A9" s="129"/>
      <c r="B9" s="29" t="s">
        <v>22</v>
      </c>
      <c r="C9" s="404">
        <v>1.03</v>
      </c>
      <c r="D9" s="404">
        <v>1.05</v>
      </c>
      <c r="E9" s="404">
        <v>1.03</v>
      </c>
      <c r="F9" s="404">
        <v>1.07</v>
      </c>
      <c r="G9" s="404">
        <v>1.18</v>
      </c>
      <c r="H9" s="404">
        <v>1.0900000000000001</v>
      </c>
      <c r="I9" s="404">
        <v>1.05</v>
      </c>
      <c r="J9" s="404">
        <v>1.27</v>
      </c>
      <c r="K9" s="404">
        <v>1.4</v>
      </c>
      <c r="L9" s="404">
        <v>1.46</v>
      </c>
      <c r="M9" s="404">
        <v>1.44</v>
      </c>
      <c r="N9" s="404">
        <v>1.54</v>
      </c>
      <c r="O9" s="404">
        <v>1.58</v>
      </c>
      <c r="P9" s="404">
        <v>1.64</v>
      </c>
      <c r="Q9" s="404">
        <v>1.74</v>
      </c>
      <c r="R9" s="404">
        <v>1.7870016206655726</v>
      </c>
    </row>
    <row r="10" spans="1:20" ht="13.05" customHeight="1" x14ac:dyDescent="0.15">
      <c r="A10" s="129"/>
      <c r="B10" s="29" t="s">
        <v>23</v>
      </c>
      <c r="C10" s="404">
        <v>0.77</v>
      </c>
      <c r="D10" s="404">
        <v>0.7</v>
      </c>
      <c r="E10" s="404">
        <v>0.73</v>
      </c>
      <c r="F10" s="404">
        <v>0.9</v>
      </c>
      <c r="G10" s="404">
        <v>0.94</v>
      </c>
      <c r="H10" s="404">
        <v>0.94</v>
      </c>
      <c r="I10" s="404">
        <v>0.96</v>
      </c>
      <c r="J10" s="404">
        <v>1.01</v>
      </c>
      <c r="K10" s="404">
        <v>1.1599999999999999</v>
      </c>
      <c r="L10" s="404">
        <v>1.31</v>
      </c>
      <c r="M10" s="404">
        <v>1.19</v>
      </c>
      <c r="N10" s="404">
        <v>1.21</v>
      </c>
      <c r="O10" s="404">
        <v>1.19</v>
      </c>
      <c r="P10" s="404">
        <v>1.26</v>
      </c>
      <c r="Q10" s="404">
        <v>1.29</v>
      </c>
      <c r="R10" s="404">
        <v>1.2966496166072885</v>
      </c>
    </row>
    <row r="11" spans="1:20" ht="13.05" customHeight="1" x14ac:dyDescent="0.15">
      <c r="A11" s="129"/>
      <c r="B11" s="29" t="s">
        <v>24</v>
      </c>
      <c r="C11" s="404">
        <v>0.88</v>
      </c>
      <c r="D11" s="404">
        <v>0.89</v>
      </c>
      <c r="E11" s="404">
        <v>0.82</v>
      </c>
      <c r="F11" s="404">
        <v>0.84</v>
      </c>
      <c r="G11" s="404">
        <v>0.83</v>
      </c>
      <c r="H11" s="404">
        <v>0.82</v>
      </c>
      <c r="I11" s="404">
        <v>0.84</v>
      </c>
      <c r="J11" s="404">
        <v>0.88</v>
      </c>
      <c r="K11" s="404">
        <v>1.1399999999999999</v>
      </c>
      <c r="L11" s="404">
        <v>1.1399999999999999</v>
      </c>
      <c r="M11" s="404">
        <v>1.1399999999999999</v>
      </c>
      <c r="N11" s="404">
        <v>1.1100000000000001</v>
      </c>
      <c r="O11" s="404">
        <v>1.1200000000000001</v>
      </c>
      <c r="P11" s="404">
        <v>1.1499999999999999</v>
      </c>
      <c r="Q11" s="404">
        <v>1.2</v>
      </c>
      <c r="R11" s="404">
        <v>1.3836848537567163</v>
      </c>
    </row>
    <row r="12" spans="1:20" ht="13.05" customHeight="1" x14ac:dyDescent="0.15">
      <c r="A12" s="129"/>
      <c r="B12" s="29" t="s">
        <v>25</v>
      </c>
      <c r="C12" s="404">
        <v>0.69</v>
      </c>
      <c r="D12" s="404">
        <v>0.71</v>
      </c>
      <c r="E12" s="404">
        <v>0.71</v>
      </c>
      <c r="F12" s="404">
        <v>0.74</v>
      </c>
      <c r="G12" s="404">
        <v>0.81</v>
      </c>
      <c r="H12" s="404">
        <v>0.79</v>
      </c>
      <c r="I12" s="404">
        <v>0.84</v>
      </c>
      <c r="J12" s="404">
        <v>0.87</v>
      </c>
      <c r="K12" s="404">
        <v>0.91</v>
      </c>
      <c r="L12" s="404">
        <v>0.97</v>
      </c>
      <c r="M12" s="404">
        <v>1.02</v>
      </c>
      <c r="N12" s="404">
        <v>1.08</v>
      </c>
      <c r="O12" s="404">
        <v>1.2</v>
      </c>
      <c r="P12" s="404">
        <v>1.21</v>
      </c>
      <c r="Q12" s="404">
        <v>1.23</v>
      </c>
      <c r="R12" s="404">
        <v>1.2476005951891842</v>
      </c>
    </row>
    <row r="13" spans="1:20" ht="13.05" customHeight="1" x14ac:dyDescent="0.15">
      <c r="A13" s="129"/>
      <c r="B13" s="29" t="s">
        <v>29</v>
      </c>
      <c r="C13" s="404">
        <v>0.92</v>
      </c>
      <c r="D13" s="404">
        <v>0.89</v>
      </c>
      <c r="E13" s="404">
        <v>0.86</v>
      </c>
      <c r="F13" s="404">
        <v>0.75</v>
      </c>
      <c r="G13" s="404">
        <v>0.8</v>
      </c>
      <c r="H13" s="404">
        <v>0.82</v>
      </c>
      <c r="I13" s="404">
        <v>0.99</v>
      </c>
      <c r="J13" s="404">
        <v>0.99</v>
      </c>
      <c r="K13" s="404">
        <v>1</v>
      </c>
      <c r="L13" s="404">
        <v>0.92</v>
      </c>
      <c r="M13" s="404">
        <v>0.97</v>
      </c>
      <c r="N13" s="404">
        <v>1.04</v>
      </c>
      <c r="O13" s="404">
        <v>1.1399999999999999</v>
      </c>
      <c r="P13" s="404">
        <v>1.19</v>
      </c>
      <c r="Q13" s="404">
        <v>1.29</v>
      </c>
      <c r="R13" s="404">
        <v>1.2982326777080624</v>
      </c>
    </row>
    <row r="14" spans="1:20" ht="13.05" customHeight="1" x14ac:dyDescent="0.15">
      <c r="A14" s="129"/>
      <c r="B14" s="29" t="s">
        <v>30</v>
      </c>
      <c r="C14" s="404">
        <v>1.02</v>
      </c>
      <c r="D14" s="404">
        <v>1.08</v>
      </c>
      <c r="E14" s="404">
        <v>1</v>
      </c>
      <c r="F14" s="404">
        <v>0.96</v>
      </c>
      <c r="G14" s="404">
        <v>0.98</v>
      </c>
      <c r="H14" s="404">
        <v>1.01</v>
      </c>
      <c r="I14" s="404">
        <v>1</v>
      </c>
      <c r="J14" s="404">
        <v>1.02</v>
      </c>
      <c r="K14" s="404">
        <v>1.24</v>
      </c>
      <c r="L14" s="404">
        <v>1.3</v>
      </c>
      <c r="M14" s="404">
        <v>1.36</v>
      </c>
      <c r="N14" s="404">
        <v>1.45</v>
      </c>
      <c r="O14" s="404">
        <v>1.1599999999999999</v>
      </c>
      <c r="P14" s="404">
        <v>1.1499999999999999</v>
      </c>
      <c r="Q14" s="404">
        <v>1.26</v>
      </c>
      <c r="R14" s="404">
        <v>1.2905201709467626</v>
      </c>
    </row>
    <row r="15" spans="1:20" ht="13.05" customHeight="1" x14ac:dyDescent="0.15">
      <c r="A15" s="129"/>
      <c r="B15" s="29" t="s">
        <v>31</v>
      </c>
      <c r="C15" s="404">
        <v>0.9</v>
      </c>
      <c r="D15" s="404">
        <v>0.89</v>
      </c>
      <c r="E15" s="404">
        <v>0.87</v>
      </c>
      <c r="F15" s="404">
        <v>0.9</v>
      </c>
      <c r="G15" s="404">
        <v>0.94</v>
      </c>
      <c r="H15" s="404">
        <v>1.01</v>
      </c>
      <c r="I15" s="404">
        <v>1.06</v>
      </c>
      <c r="J15" s="404">
        <v>1.0900000000000001</v>
      </c>
      <c r="K15" s="404">
        <v>1.17</v>
      </c>
      <c r="L15" s="404">
        <v>1.22</v>
      </c>
      <c r="M15" s="404">
        <v>1.26</v>
      </c>
      <c r="N15" s="404">
        <v>1.27</v>
      </c>
      <c r="O15" s="404">
        <v>1.3</v>
      </c>
      <c r="P15" s="404">
        <v>1.36</v>
      </c>
      <c r="Q15" s="404">
        <v>1.39</v>
      </c>
      <c r="R15" s="404">
        <v>1.433895918505051</v>
      </c>
    </row>
    <row r="16" spans="1:20" ht="13.05" customHeight="1" x14ac:dyDescent="0.15">
      <c r="A16" s="129"/>
      <c r="B16" s="29" t="s">
        <v>32</v>
      </c>
      <c r="C16" s="404">
        <v>0.92</v>
      </c>
      <c r="D16" s="404">
        <v>0.81</v>
      </c>
      <c r="E16" s="404">
        <v>0.74</v>
      </c>
      <c r="F16" s="404">
        <v>0.81</v>
      </c>
      <c r="G16" s="404">
        <v>0.89</v>
      </c>
      <c r="H16" s="404">
        <v>0.92</v>
      </c>
      <c r="I16" s="404">
        <v>0.89</v>
      </c>
      <c r="J16" s="404">
        <v>0.91</v>
      </c>
      <c r="K16" s="404">
        <v>1.05</v>
      </c>
      <c r="L16" s="404">
        <v>1.04</v>
      </c>
      <c r="M16" s="404">
        <v>1.0900000000000001</v>
      </c>
      <c r="N16" s="404">
        <v>1.18</v>
      </c>
      <c r="O16" s="404">
        <v>1.1399999999999999</v>
      </c>
      <c r="P16" s="404">
        <v>1.19</v>
      </c>
      <c r="Q16" s="404">
        <v>1.26</v>
      </c>
      <c r="R16" s="404">
        <v>1.2964096874657303</v>
      </c>
    </row>
    <row r="17" spans="1:18" ht="13.05" customHeight="1" x14ac:dyDescent="0.15">
      <c r="A17" s="129"/>
      <c r="B17" s="29" t="s">
        <v>33</v>
      </c>
      <c r="C17" s="404">
        <v>1.29</v>
      </c>
      <c r="D17" s="404">
        <v>1.3</v>
      </c>
      <c r="E17" s="404">
        <v>1.28</v>
      </c>
      <c r="F17" s="404">
        <v>1.26</v>
      </c>
      <c r="G17" s="404">
        <v>1.26</v>
      </c>
      <c r="H17" s="404">
        <v>1.28</v>
      </c>
      <c r="I17" s="404">
        <v>1.1299999999999999</v>
      </c>
      <c r="J17" s="404">
        <v>1.1399999999999999</v>
      </c>
      <c r="K17" s="404">
        <v>1.57</v>
      </c>
      <c r="L17" s="404">
        <v>1.42</v>
      </c>
      <c r="M17" s="404">
        <v>1.33</v>
      </c>
      <c r="N17" s="404">
        <v>1.4</v>
      </c>
      <c r="O17" s="404">
        <v>1.41</v>
      </c>
      <c r="P17" s="404">
        <v>1.44</v>
      </c>
      <c r="Q17" s="404">
        <v>1.48</v>
      </c>
      <c r="R17" s="404">
        <v>1.4935598006839605</v>
      </c>
    </row>
    <row r="18" spans="1:18" ht="13.05" customHeight="1" x14ac:dyDescent="0.15">
      <c r="A18" s="129"/>
      <c r="B18" s="29" t="s">
        <v>34</v>
      </c>
      <c r="C18" s="404">
        <v>1.19</v>
      </c>
      <c r="D18" s="404">
        <v>0.84</v>
      </c>
      <c r="E18" s="404">
        <v>1.24</v>
      </c>
      <c r="F18" s="404">
        <v>1.03</v>
      </c>
      <c r="G18" s="404">
        <v>1.07</v>
      </c>
      <c r="H18" s="404">
        <v>1.0900000000000001</v>
      </c>
      <c r="I18" s="404">
        <v>1.1100000000000001</v>
      </c>
      <c r="J18" s="404">
        <v>1.1499999999999999</v>
      </c>
      <c r="K18" s="404">
        <v>1.19</v>
      </c>
      <c r="L18" s="404">
        <v>1.18</v>
      </c>
      <c r="M18" s="404">
        <v>1.25</v>
      </c>
      <c r="N18" s="404">
        <v>1.29</v>
      </c>
      <c r="O18" s="404">
        <v>1.38</v>
      </c>
      <c r="P18" s="404">
        <v>1.45</v>
      </c>
      <c r="Q18" s="404">
        <v>1.46</v>
      </c>
      <c r="R18" s="404">
        <v>1.5002664300018624</v>
      </c>
    </row>
    <row r="19" spans="1:18" ht="13.05" customHeight="1" x14ac:dyDescent="0.15">
      <c r="A19" s="129"/>
      <c r="B19" s="29" t="s">
        <v>35</v>
      </c>
      <c r="C19" s="404">
        <v>0.93</v>
      </c>
      <c r="D19" s="404">
        <v>0.96</v>
      </c>
      <c r="E19" s="404">
        <v>0.99</v>
      </c>
      <c r="F19" s="404">
        <v>1.05</v>
      </c>
      <c r="G19" s="404">
        <v>1.1200000000000001</v>
      </c>
      <c r="H19" s="404">
        <v>1.1100000000000001</v>
      </c>
      <c r="I19" s="404">
        <v>1.1000000000000001</v>
      </c>
      <c r="J19" s="404">
        <v>1.1200000000000001</v>
      </c>
      <c r="K19" s="404">
        <v>1.22</v>
      </c>
      <c r="L19" s="404">
        <v>1.25</v>
      </c>
      <c r="M19" s="404">
        <v>1.31</v>
      </c>
      <c r="N19" s="404">
        <v>1.29</v>
      </c>
      <c r="O19" s="404">
        <v>1.35</v>
      </c>
      <c r="P19" s="404">
        <v>1.37</v>
      </c>
      <c r="Q19" s="404">
        <v>1.31</v>
      </c>
      <c r="R19" s="404">
        <v>1.3417485822929422</v>
      </c>
    </row>
    <row r="20" spans="1:18" ht="13.05" customHeight="1" x14ac:dyDescent="0.15">
      <c r="A20" s="129"/>
      <c r="B20" s="29" t="s">
        <v>36</v>
      </c>
      <c r="C20" s="404">
        <v>1</v>
      </c>
      <c r="D20" s="404">
        <v>1.08</v>
      </c>
      <c r="E20" s="404">
        <v>0.99</v>
      </c>
      <c r="F20" s="404">
        <v>1.08</v>
      </c>
      <c r="G20" s="404">
        <v>1.1100000000000001</v>
      </c>
      <c r="H20" s="404">
        <v>1.1399999999999999</v>
      </c>
      <c r="I20" s="404">
        <v>1.1200000000000001</v>
      </c>
      <c r="J20" s="404">
        <v>1.08</v>
      </c>
      <c r="K20" s="404">
        <v>1.1599999999999999</v>
      </c>
      <c r="L20" s="404">
        <v>1.21</v>
      </c>
      <c r="M20" s="404">
        <v>1.18</v>
      </c>
      <c r="N20" s="404">
        <v>1.2</v>
      </c>
      <c r="O20" s="404">
        <v>1.18</v>
      </c>
      <c r="P20" s="404">
        <v>1.19</v>
      </c>
      <c r="Q20" s="404">
        <v>1.22</v>
      </c>
      <c r="R20" s="404">
        <v>1.2456259409605637</v>
      </c>
    </row>
    <row r="21" spans="1:18" ht="13.05" customHeight="1" x14ac:dyDescent="0.15">
      <c r="A21" s="129"/>
      <c r="B21" s="29" t="s">
        <v>37</v>
      </c>
      <c r="C21" s="404">
        <v>0.71</v>
      </c>
      <c r="D21" s="404">
        <v>0.73</v>
      </c>
      <c r="E21" s="404">
        <v>0.74</v>
      </c>
      <c r="F21" s="404">
        <v>0.9</v>
      </c>
      <c r="G21" s="404">
        <v>0.94</v>
      </c>
      <c r="H21" s="404">
        <v>0.95</v>
      </c>
      <c r="I21" s="404">
        <v>0.98</v>
      </c>
      <c r="J21" s="404">
        <v>1.05</v>
      </c>
      <c r="K21" s="404">
        <v>1.0900000000000001</v>
      </c>
      <c r="L21" s="404">
        <v>1.1200000000000001</v>
      </c>
      <c r="M21" s="404">
        <v>1.1100000000000001</v>
      </c>
      <c r="N21" s="404">
        <v>1.1200000000000001</v>
      </c>
      <c r="O21" s="404">
        <v>1.1399999999999999</v>
      </c>
      <c r="P21" s="404">
        <v>1.19</v>
      </c>
      <c r="Q21" s="404">
        <v>1.22</v>
      </c>
      <c r="R21" s="404">
        <v>1.2385052126388965</v>
      </c>
    </row>
    <row r="22" spans="1:18" ht="13.05" customHeight="1" x14ac:dyDescent="0.15">
      <c r="A22" s="129"/>
      <c r="B22" s="29" t="s">
        <v>38</v>
      </c>
      <c r="C22" s="404">
        <v>0.85</v>
      </c>
      <c r="D22" s="404">
        <v>0.8</v>
      </c>
      <c r="E22" s="404">
        <v>0.8</v>
      </c>
      <c r="F22" s="404">
        <v>0.88</v>
      </c>
      <c r="G22" s="404">
        <v>0.94</v>
      </c>
      <c r="H22" s="404">
        <v>0.94</v>
      </c>
      <c r="I22" s="404">
        <v>0.97</v>
      </c>
      <c r="J22" s="404">
        <v>1.01</v>
      </c>
      <c r="K22" s="404">
        <v>1.01</v>
      </c>
      <c r="L22" s="404">
        <v>1.03</v>
      </c>
      <c r="M22" s="404">
        <v>1.1000000000000001</v>
      </c>
      <c r="N22" s="404">
        <v>1.1399999999999999</v>
      </c>
      <c r="O22" s="404">
        <v>1.25</v>
      </c>
      <c r="P22" s="404">
        <v>1.27</v>
      </c>
      <c r="Q22" s="404">
        <v>1.33</v>
      </c>
      <c r="R22" s="404">
        <v>1.3557883126509767</v>
      </c>
    </row>
    <row r="23" spans="1:18" ht="13.05" customHeight="1" x14ac:dyDescent="0.15">
      <c r="A23" s="129"/>
      <c r="B23" s="29" t="s">
        <v>39</v>
      </c>
      <c r="C23" s="404">
        <v>0.72</v>
      </c>
      <c r="D23" s="404">
        <v>0.83</v>
      </c>
      <c r="E23" s="404">
        <v>0.8</v>
      </c>
      <c r="F23" s="404">
        <v>0.85</v>
      </c>
      <c r="G23" s="404">
        <v>0.94</v>
      </c>
      <c r="H23" s="404">
        <v>0.89</v>
      </c>
      <c r="I23" s="404">
        <v>0.95</v>
      </c>
      <c r="J23" s="404">
        <v>1.0900000000000001</v>
      </c>
      <c r="K23" s="404">
        <v>1.06</v>
      </c>
      <c r="L23" s="404">
        <v>1.1100000000000001</v>
      </c>
      <c r="M23" s="404">
        <v>1.1000000000000001</v>
      </c>
      <c r="N23" s="404">
        <v>1.0900000000000001</v>
      </c>
      <c r="O23" s="404">
        <v>1.1499999999999999</v>
      </c>
      <c r="P23" s="404">
        <v>1.17</v>
      </c>
      <c r="Q23" s="404">
        <v>1.22</v>
      </c>
      <c r="R23" s="404">
        <v>1.3213349004350077</v>
      </c>
    </row>
    <row r="24" spans="1:18" ht="13.05" customHeight="1" x14ac:dyDescent="0.15">
      <c r="A24" s="129"/>
      <c r="B24" s="29" t="s">
        <v>40</v>
      </c>
      <c r="C24" s="404">
        <v>1.06</v>
      </c>
      <c r="D24" s="404">
        <v>1.1399999999999999</v>
      </c>
      <c r="E24" s="404">
        <v>1.08</v>
      </c>
      <c r="F24" s="404">
        <v>1.1000000000000001</v>
      </c>
      <c r="G24" s="404">
        <v>1.21</v>
      </c>
      <c r="H24" s="404">
        <v>1.22</v>
      </c>
      <c r="I24" s="404">
        <v>1.1499999999999999</v>
      </c>
      <c r="J24" s="404">
        <v>1.38</v>
      </c>
      <c r="K24" s="404">
        <v>1.28</v>
      </c>
      <c r="L24" s="404">
        <v>1.35</v>
      </c>
      <c r="M24" s="404">
        <v>1.35</v>
      </c>
      <c r="N24" s="404">
        <v>1.47</v>
      </c>
      <c r="O24" s="404">
        <v>1.43</v>
      </c>
      <c r="P24" s="404">
        <v>1.45</v>
      </c>
      <c r="Q24" s="404">
        <v>1.51</v>
      </c>
      <c r="R24" s="404">
        <v>1.5301987853484784</v>
      </c>
    </row>
    <row r="25" spans="1:18" ht="13.05" customHeight="1" x14ac:dyDescent="0.15">
      <c r="A25" s="129"/>
      <c r="B25" s="29" t="s">
        <v>41</v>
      </c>
      <c r="C25" s="404">
        <v>1.1100000000000001</v>
      </c>
      <c r="D25" s="404">
        <v>1.17</v>
      </c>
      <c r="E25" s="404">
        <v>1.1499999999999999</v>
      </c>
      <c r="F25" s="404">
        <v>1.24</v>
      </c>
      <c r="G25" s="404">
        <v>1.3</v>
      </c>
      <c r="H25" s="404">
        <v>1.18</v>
      </c>
      <c r="I25" s="404">
        <v>1.1599999999999999</v>
      </c>
      <c r="J25" s="404">
        <v>1.2</v>
      </c>
      <c r="K25" s="404">
        <v>1.2</v>
      </c>
      <c r="L25" s="404">
        <v>1.18</v>
      </c>
      <c r="M25" s="404">
        <v>1.25</v>
      </c>
      <c r="N25" s="404">
        <v>1.3</v>
      </c>
      <c r="O25" s="404">
        <v>1.3</v>
      </c>
      <c r="P25" s="404">
        <v>1.31</v>
      </c>
      <c r="Q25" s="404">
        <v>1.33</v>
      </c>
      <c r="R25" s="404">
        <v>1.3185647253935699</v>
      </c>
    </row>
    <row r="26" spans="1:18" ht="13.05" customHeight="1" x14ac:dyDescent="0.15">
      <c r="A26" s="129"/>
      <c r="B26" s="29" t="s">
        <v>44</v>
      </c>
      <c r="C26" s="404">
        <v>1.05</v>
      </c>
      <c r="D26" s="404">
        <v>1.07</v>
      </c>
      <c r="E26" s="404">
        <v>1.05</v>
      </c>
      <c r="F26" s="404">
        <v>1.0900000000000001</v>
      </c>
      <c r="G26" s="404">
        <v>1.1200000000000001</v>
      </c>
      <c r="H26" s="404">
        <v>1.06</v>
      </c>
      <c r="I26" s="404">
        <v>1.07</v>
      </c>
      <c r="J26" s="404">
        <v>1.1100000000000001</v>
      </c>
      <c r="K26" s="404">
        <v>1.17</v>
      </c>
      <c r="L26" s="404">
        <v>1.24</v>
      </c>
      <c r="M26" s="404">
        <v>1.26</v>
      </c>
      <c r="N26" s="404">
        <v>1.27</v>
      </c>
      <c r="O26" s="404">
        <v>1.27</v>
      </c>
      <c r="P26" s="404">
        <v>1.3</v>
      </c>
      <c r="Q26" s="404">
        <v>1.35</v>
      </c>
      <c r="R26" s="404">
        <v>1.3525921980834608</v>
      </c>
    </row>
    <row r="27" spans="1:18" ht="13.05" customHeight="1" x14ac:dyDescent="0.15">
      <c r="A27" s="129"/>
      <c r="B27" s="29" t="s">
        <v>45</v>
      </c>
      <c r="C27" s="404">
        <v>0.85</v>
      </c>
      <c r="D27" s="404">
        <v>0.75</v>
      </c>
      <c r="E27" s="404">
        <v>0.76</v>
      </c>
      <c r="F27" s="404">
        <v>0.86</v>
      </c>
      <c r="G27" s="404">
        <v>0.91</v>
      </c>
      <c r="H27" s="404">
        <v>0.95</v>
      </c>
      <c r="I27" s="404">
        <v>0.99</v>
      </c>
      <c r="J27" s="404">
        <v>1.1100000000000001</v>
      </c>
      <c r="K27" s="404">
        <v>1.03</v>
      </c>
      <c r="L27" s="404">
        <v>1.2</v>
      </c>
      <c r="M27" s="404">
        <v>1.38</v>
      </c>
      <c r="N27" s="404">
        <v>1.4</v>
      </c>
      <c r="O27" s="404">
        <v>1.47</v>
      </c>
      <c r="P27" s="404">
        <v>1.34</v>
      </c>
      <c r="Q27" s="404">
        <v>1.2</v>
      </c>
      <c r="R27" s="404">
        <v>1.2271841136976791</v>
      </c>
    </row>
    <row r="28" spans="1:18" ht="13.05" customHeight="1" x14ac:dyDescent="0.15">
      <c r="A28" s="129"/>
      <c r="B28" s="128" t="s">
        <v>46</v>
      </c>
      <c r="C28" s="404">
        <v>0.93</v>
      </c>
      <c r="D28" s="404">
        <v>0.96</v>
      </c>
      <c r="E28" s="404">
        <v>0.96</v>
      </c>
      <c r="F28" s="404">
        <v>0.78</v>
      </c>
      <c r="G28" s="404">
        <v>0.81</v>
      </c>
      <c r="H28" s="404">
        <v>0.86</v>
      </c>
      <c r="I28" s="404">
        <v>0.85</v>
      </c>
      <c r="J28" s="404">
        <v>0.92</v>
      </c>
      <c r="K28" s="404">
        <v>0.83</v>
      </c>
      <c r="L28" s="404">
        <v>1.07</v>
      </c>
      <c r="M28" s="404">
        <v>1.1499999999999999</v>
      </c>
      <c r="N28" s="404">
        <v>1.26</v>
      </c>
      <c r="O28" s="404">
        <v>1.28</v>
      </c>
      <c r="P28" s="404">
        <v>1.3</v>
      </c>
      <c r="Q28" s="404">
        <v>1.31</v>
      </c>
      <c r="R28" s="404">
        <v>1.3304589769958715</v>
      </c>
    </row>
    <row r="29" spans="1:18" ht="13.05" customHeight="1" x14ac:dyDescent="0.15">
      <c r="A29" s="129"/>
      <c r="B29" s="30" t="s">
        <v>47</v>
      </c>
      <c r="C29" s="404">
        <v>1.43</v>
      </c>
      <c r="D29" s="404">
        <v>1.32</v>
      </c>
      <c r="E29" s="404">
        <v>1.43</v>
      </c>
      <c r="F29" s="404">
        <v>1.29</v>
      </c>
      <c r="G29" s="404">
        <v>1.39</v>
      </c>
      <c r="H29" s="404">
        <v>1.42</v>
      </c>
      <c r="I29" s="404">
        <v>1.4</v>
      </c>
      <c r="J29" s="404">
        <v>1.5</v>
      </c>
      <c r="K29" s="404">
        <v>1.7</v>
      </c>
      <c r="L29" s="404">
        <v>1.87</v>
      </c>
      <c r="M29" s="404">
        <v>1.64</v>
      </c>
      <c r="N29" s="404">
        <v>1.78</v>
      </c>
      <c r="O29" s="404">
        <v>1.73</v>
      </c>
      <c r="P29" s="404">
        <v>1.76</v>
      </c>
      <c r="Q29" s="404">
        <v>1.85</v>
      </c>
      <c r="R29" s="404">
        <v>1.8851430920302124</v>
      </c>
    </row>
    <row r="30" spans="1:18" ht="13.05" customHeight="1" x14ac:dyDescent="0.15">
      <c r="A30" s="129"/>
      <c r="B30" s="29" t="s">
        <v>48</v>
      </c>
      <c r="C30" s="404">
        <v>1.28</v>
      </c>
      <c r="D30" s="404">
        <v>1.21</v>
      </c>
      <c r="E30" s="404">
        <v>1.18</v>
      </c>
      <c r="F30" s="404">
        <v>0.94</v>
      </c>
      <c r="G30" s="404">
        <v>0.95</v>
      </c>
      <c r="H30" s="404">
        <v>0.94</v>
      </c>
      <c r="I30" s="404">
        <v>0.94</v>
      </c>
      <c r="J30" s="404">
        <v>0.97</v>
      </c>
      <c r="K30" s="404">
        <v>0.94</v>
      </c>
      <c r="L30" s="404">
        <v>0.94</v>
      </c>
      <c r="M30" s="404">
        <v>0.95</v>
      </c>
      <c r="N30" s="404">
        <v>1</v>
      </c>
      <c r="O30" s="404">
        <v>1.07</v>
      </c>
      <c r="P30" s="404">
        <v>1.42</v>
      </c>
      <c r="Q30" s="404">
        <v>1.53</v>
      </c>
      <c r="R30" s="404">
        <v>1.5393155565079613</v>
      </c>
    </row>
    <row r="31" spans="1:18" ht="13.05" customHeight="1" thickBot="1" x14ac:dyDescent="0.2">
      <c r="A31" s="367"/>
      <c r="B31" s="368" t="s">
        <v>49</v>
      </c>
      <c r="C31" s="405">
        <v>1.41</v>
      </c>
      <c r="D31" s="405">
        <v>1.41</v>
      </c>
      <c r="E31" s="405">
        <v>1.38</v>
      </c>
      <c r="F31" s="405">
        <v>1.5</v>
      </c>
      <c r="G31" s="405">
        <v>1.58</v>
      </c>
      <c r="H31" s="405">
        <v>1.56</v>
      </c>
      <c r="I31" s="405">
        <v>1.44</v>
      </c>
      <c r="J31" s="405">
        <v>1.45</v>
      </c>
      <c r="K31" s="405">
        <v>1.63</v>
      </c>
      <c r="L31" s="405">
        <v>1.81</v>
      </c>
      <c r="M31" s="405">
        <v>1.5</v>
      </c>
      <c r="N31" s="405">
        <v>1.62</v>
      </c>
      <c r="O31" s="405">
        <v>1.53</v>
      </c>
      <c r="P31" s="405">
        <v>1.6</v>
      </c>
      <c r="Q31" s="405">
        <v>1.54</v>
      </c>
      <c r="R31" s="405">
        <v>1.5455380665967982</v>
      </c>
    </row>
    <row r="32" spans="1:18" ht="9" customHeight="1" x14ac:dyDescent="0.15">
      <c r="A32" s="28" t="s">
        <v>544</v>
      </c>
      <c r="B32" s="40"/>
      <c r="C32" s="363"/>
      <c r="D32" s="363"/>
      <c r="E32" s="363"/>
      <c r="F32" s="363"/>
      <c r="G32" s="363"/>
      <c r="H32" s="363"/>
      <c r="I32" s="363"/>
      <c r="J32" s="363"/>
      <c r="K32" s="363"/>
      <c r="L32" s="363"/>
      <c r="M32" s="363"/>
      <c r="N32" s="363"/>
      <c r="O32" s="363"/>
      <c r="P32" s="363"/>
      <c r="Q32" s="363"/>
      <c r="R32" s="363"/>
    </row>
    <row r="33" spans="1:18" ht="9" customHeight="1" x14ac:dyDescent="0.15">
      <c r="A33" s="28" t="s">
        <v>428</v>
      </c>
      <c r="B33" s="40"/>
      <c r="C33" s="363"/>
      <c r="D33" s="363"/>
      <c r="E33" s="363"/>
      <c r="F33" s="363"/>
      <c r="G33" s="363"/>
      <c r="H33" s="376"/>
      <c r="I33" s="376"/>
      <c r="J33" s="376"/>
      <c r="K33" s="376"/>
      <c r="L33" s="376"/>
      <c r="M33" s="376"/>
      <c r="N33" s="376"/>
      <c r="O33" s="376"/>
      <c r="P33" s="376"/>
      <c r="Q33" s="376"/>
      <c r="R33" s="376"/>
    </row>
    <row r="34" spans="1:18" ht="9" customHeight="1" x14ac:dyDescent="0.15">
      <c r="A34" s="40" t="s">
        <v>427</v>
      </c>
      <c r="B34" s="290"/>
      <c r="C34" s="363"/>
      <c r="D34" s="363"/>
      <c r="E34" s="363"/>
      <c r="F34" s="363"/>
      <c r="G34" s="363"/>
      <c r="H34" s="376"/>
      <c r="I34" s="376"/>
      <c r="J34" s="376"/>
      <c r="K34" s="376"/>
      <c r="L34" s="376"/>
      <c r="M34" s="376"/>
      <c r="N34" s="376"/>
      <c r="O34" s="376"/>
      <c r="P34" s="376"/>
      <c r="Q34" s="376"/>
      <c r="R34" s="376"/>
    </row>
    <row r="36" spans="1:18" ht="13.05" customHeight="1" x14ac:dyDescent="0.15"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2">
    <tabColor theme="9" tint="0.59999389629810485"/>
  </sheetPr>
  <dimension ref="A1:R67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.25" style="128" customWidth="1"/>
    <col min="2" max="2" width="9.625" style="128" customWidth="1"/>
    <col min="3" max="4" width="8" style="128" hidden="1" customWidth="1"/>
    <col min="5" max="18" width="8.375" style="128" customWidth="1"/>
    <col min="19" max="16384" width="7" style="128"/>
  </cols>
  <sheetData>
    <row r="1" spans="1:18" ht="13.05" customHeight="1" x14ac:dyDescent="0.15">
      <c r="A1" s="128" t="s">
        <v>409</v>
      </c>
    </row>
    <row r="2" spans="1:18" ht="13.05" customHeight="1" x14ac:dyDescent="0.3">
      <c r="A2" s="381" t="s">
        <v>500</v>
      </c>
      <c r="B2" s="382"/>
    </row>
    <row r="3" spans="1:18" ht="13.05" customHeight="1" x14ac:dyDescent="0.15">
      <c r="A3" s="383" t="s">
        <v>276</v>
      </c>
      <c r="B3" s="383"/>
    </row>
    <row r="4" spans="1:18" ht="4.95" customHeight="1" thickBot="1" x14ac:dyDescent="0.2">
      <c r="A4" s="373"/>
      <c r="B4" s="373"/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3"/>
      <c r="P4" s="373"/>
      <c r="Q4" s="373"/>
      <c r="R4" s="373"/>
    </row>
    <row r="5" spans="1:18" ht="15" customHeight="1" x14ac:dyDescent="0.15">
      <c r="A5" s="1128" t="s">
        <v>18</v>
      </c>
      <c r="B5" s="1128"/>
      <c r="C5" s="825">
        <v>2005</v>
      </c>
      <c r="D5" s="825">
        <v>2006</v>
      </c>
      <c r="E5" s="825">
        <v>2007</v>
      </c>
      <c r="F5" s="825">
        <v>2008</v>
      </c>
      <c r="G5" s="825">
        <v>2009</v>
      </c>
      <c r="H5" s="825">
        <v>2010</v>
      </c>
      <c r="I5" s="825">
        <v>2011</v>
      </c>
      <c r="J5" s="825">
        <v>2012</v>
      </c>
      <c r="K5" s="825">
        <v>2013</v>
      </c>
      <c r="L5" s="825">
        <v>2014</v>
      </c>
      <c r="M5" s="825">
        <v>2015</v>
      </c>
      <c r="N5" s="825">
        <v>2016</v>
      </c>
      <c r="O5" s="825">
        <v>2017</v>
      </c>
      <c r="P5" s="825" t="s">
        <v>211</v>
      </c>
      <c r="Q5" s="825" t="s">
        <v>403</v>
      </c>
      <c r="R5" s="825" t="s">
        <v>408</v>
      </c>
    </row>
    <row r="6" spans="1:18" ht="15" customHeight="1" x14ac:dyDescent="0.15">
      <c r="A6" s="1127" t="s">
        <v>106</v>
      </c>
      <c r="B6" s="1127"/>
      <c r="C6" s="854">
        <f t="shared" ref="C6:M6" si="0">(C8+C9+C10+C11+C12+C13+C14+C15+C16+C17+C18+C19+C20+C21+C22+C23+C24+C25+C26+C27+C28+C29+C30+C31)</f>
        <v>1946984</v>
      </c>
      <c r="D6" s="854">
        <f t="shared" si="0"/>
        <v>1930625</v>
      </c>
      <c r="E6" s="854">
        <f t="shared" si="0"/>
        <v>1925912</v>
      </c>
      <c r="F6" s="854">
        <f t="shared" si="0"/>
        <v>1904124</v>
      </c>
      <c r="G6" s="854">
        <f t="shared" si="0"/>
        <v>1928678</v>
      </c>
      <c r="H6" s="854">
        <f t="shared" si="0"/>
        <v>1968305</v>
      </c>
      <c r="I6" s="854">
        <f t="shared" si="0"/>
        <v>1946117</v>
      </c>
      <c r="J6" s="854">
        <f t="shared" si="0"/>
        <v>1949502</v>
      </c>
      <c r="K6" s="854">
        <f t="shared" si="0"/>
        <v>1928631</v>
      </c>
      <c r="L6" s="854">
        <f t="shared" si="0"/>
        <v>1905462</v>
      </c>
      <c r="M6" s="854">
        <f t="shared" si="0"/>
        <v>1882361</v>
      </c>
      <c r="N6" s="854">
        <f>(N8+N9+N10+N11+N12+N13+N14+N15+N16+N17+N18+N19+N20+N21+N22+N23+N24+N25+N26+N27+N28+N29+N30+N31)</f>
        <v>1865047</v>
      </c>
      <c r="O6" s="854">
        <f>(O8+O9+O10+O11+O12+O13+O14+O15+O16+O17+O18+O19+O20+O21+O22+O23+O24+O25+O26+O27+O28+O29+O30+O31)</f>
        <v>1814704</v>
      </c>
      <c r="P6" s="854">
        <f>(P8+P9+P10+P11+P12+P13+P14+P15+P16+P17+P18+P19+P20+P21+P22+P23+P24+P25+P26+P27+P28+P29+P30+P31)</f>
        <v>1807028</v>
      </c>
      <c r="Q6" s="854">
        <f>(Q8+Q9+Q10+Q11+Q12+Q13+Q14+Q15+Q16+Q17+Q18+Q19+Q20+Q21+Q22+Q23+Q24+Q25+Q26+Q27+Q28+Q29+Q30+Q31)</f>
        <v>1807961</v>
      </c>
      <c r="R6" s="854">
        <f>(R8+R9+R10+R11+R12+R13+R14+R15+R16+R17+R18+R19+R20+R21+R22+R23+R24+R25+R26+R27+R28+R29+R30+R31)</f>
        <v>1801257</v>
      </c>
    </row>
    <row r="7" spans="1:18" ht="4.95" customHeight="1" x14ac:dyDescent="0.15">
      <c r="A7" s="129"/>
      <c r="B7" s="130"/>
      <c r="C7" s="374"/>
      <c r="D7" s="374"/>
      <c r="E7" s="374"/>
      <c r="F7" s="374"/>
      <c r="G7" s="374"/>
      <c r="H7" s="374"/>
      <c r="I7" s="374"/>
      <c r="J7" s="374"/>
      <c r="K7" s="374"/>
      <c r="L7" s="374"/>
      <c r="M7" s="374"/>
      <c r="N7" s="374"/>
      <c r="O7" s="374"/>
      <c r="P7" s="374"/>
      <c r="Q7" s="374"/>
      <c r="R7" s="374"/>
    </row>
    <row r="8" spans="1:18" ht="13.05" customHeight="1" x14ac:dyDescent="0.15">
      <c r="A8" s="129"/>
      <c r="B8" s="29" t="s">
        <v>21</v>
      </c>
      <c r="C8" s="369">
        <v>101220</v>
      </c>
      <c r="D8" s="369">
        <v>101000</v>
      </c>
      <c r="E8" s="369">
        <v>99100</v>
      </c>
      <c r="F8" s="369">
        <v>87027</v>
      </c>
      <c r="G8" s="369">
        <v>89050</v>
      </c>
      <c r="H8" s="369">
        <v>87290</v>
      </c>
      <c r="I8" s="369">
        <v>81400</v>
      </c>
      <c r="J8" s="369">
        <v>78900</v>
      </c>
      <c r="K8" s="369">
        <v>75000</v>
      </c>
      <c r="L8" s="369">
        <v>62600</v>
      </c>
      <c r="M8" s="292">
        <v>71620</v>
      </c>
      <c r="N8" s="292">
        <v>60648</v>
      </c>
      <c r="O8" s="292">
        <v>62430</v>
      </c>
      <c r="P8" s="292">
        <v>68210</v>
      </c>
      <c r="Q8" s="292">
        <v>65320</v>
      </c>
      <c r="R8" s="292">
        <v>63823</v>
      </c>
    </row>
    <row r="9" spans="1:18" ht="13.05" customHeight="1" x14ac:dyDescent="0.15">
      <c r="A9" s="129"/>
      <c r="B9" s="29" t="s">
        <v>22</v>
      </c>
      <c r="C9" s="369">
        <v>335100</v>
      </c>
      <c r="D9" s="369">
        <v>341333</v>
      </c>
      <c r="E9" s="369">
        <v>342698</v>
      </c>
      <c r="F9" s="369">
        <v>343180</v>
      </c>
      <c r="G9" s="369">
        <v>359416</v>
      </c>
      <c r="H9" s="370">
        <v>415459</v>
      </c>
      <c r="I9" s="370">
        <v>412459</v>
      </c>
      <c r="J9" s="370">
        <v>417121</v>
      </c>
      <c r="K9" s="370">
        <v>395221</v>
      </c>
      <c r="L9" s="370">
        <v>396861</v>
      </c>
      <c r="M9" s="1033">
        <v>391887</v>
      </c>
      <c r="N9" s="1033">
        <v>382545</v>
      </c>
      <c r="O9" s="1033">
        <v>345496</v>
      </c>
      <c r="P9" s="1033">
        <v>346221</v>
      </c>
      <c r="Q9" s="1033">
        <v>330221</v>
      </c>
      <c r="R9" s="1033">
        <v>330308</v>
      </c>
    </row>
    <row r="10" spans="1:18" ht="13.05" customHeight="1" x14ac:dyDescent="0.15">
      <c r="A10" s="129"/>
      <c r="B10" s="29" t="s">
        <v>23</v>
      </c>
      <c r="C10" s="369">
        <v>60000</v>
      </c>
      <c r="D10" s="369">
        <v>72700</v>
      </c>
      <c r="E10" s="369">
        <v>66341</v>
      </c>
      <c r="F10" s="369">
        <v>74724</v>
      </c>
      <c r="G10" s="369">
        <v>78420</v>
      </c>
      <c r="H10" s="370">
        <v>75437</v>
      </c>
      <c r="I10" s="370">
        <v>77230</v>
      </c>
      <c r="J10" s="370">
        <v>78198</v>
      </c>
      <c r="K10" s="370">
        <v>78098</v>
      </c>
      <c r="L10" s="370">
        <v>75598</v>
      </c>
      <c r="M10" s="370">
        <v>77150</v>
      </c>
      <c r="N10" s="370">
        <v>83968</v>
      </c>
      <c r="O10" s="370">
        <v>91548</v>
      </c>
      <c r="P10" s="370">
        <v>90560</v>
      </c>
      <c r="Q10" s="370">
        <v>106151</v>
      </c>
      <c r="R10" s="370">
        <v>105050</v>
      </c>
    </row>
    <row r="11" spans="1:18" ht="13.05" customHeight="1" x14ac:dyDescent="0.15">
      <c r="A11" s="129"/>
      <c r="B11" s="29" t="s">
        <v>24</v>
      </c>
      <c r="C11" s="369">
        <v>130433</v>
      </c>
      <c r="D11" s="369">
        <v>130173</v>
      </c>
      <c r="E11" s="369">
        <v>130243</v>
      </c>
      <c r="F11" s="369">
        <v>130423</v>
      </c>
      <c r="G11" s="369">
        <v>130953</v>
      </c>
      <c r="H11" s="370">
        <v>131492</v>
      </c>
      <c r="I11" s="370">
        <v>131643</v>
      </c>
      <c r="J11" s="369">
        <v>131719</v>
      </c>
      <c r="K11" s="369">
        <v>128495</v>
      </c>
      <c r="L11" s="369">
        <v>116803</v>
      </c>
      <c r="M11" s="292">
        <v>103065</v>
      </c>
      <c r="N11" s="292">
        <v>100605</v>
      </c>
      <c r="O11" s="292">
        <v>98187</v>
      </c>
      <c r="P11" s="292">
        <v>84588</v>
      </c>
      <c r="Q11" s="292">
        <v>91388</v>
      </c>
      <c r="R11" s="292">
        <v>88812</v>
      </c>
    </row>
    <row r="12" spans="1:18" ht="13.05" customHeight="1" x14ac:dyDescent="0.15">
      <c r="A12" s="129"/>
      <c r="B12" s="29" t="s">
        <v>25</v>
      </c>
      <c r="C12" s="369">
        <v>96690</v>
      </c>
      <c r="D12" s="369">
        <v>98238</v>
      </c>
      <c r="E12" s="369">
        <v>97950</v>
      </c>
      <c r="F12" s="369">
        <v>91315</v>
      </c>
      <c r="G12" s="369">
        <v>93900</v>
      </c>
      <c r="H12" s="369">
        <v>95518</v>
      </c>
      <c r="I12" s="369">
        <v>87325</v>
      </c>
      <c r="J12" s="369">
        <v>82835</v>
      </c>
      <c r="K12" s="369">
        <v>82206</v>
      </c>
      <c r="L12" s="369">
        <v>82910</v>
      </c>
      <c r="M12" s="292">
        <v>81616</v>
      </c>
      <c r="N12" s="292">
        <v>96193</v>
      </c>
      <c r="O12" s="292">
        <v>99202</v>
      </c>
      <c r="P12" s="292">
        <v>98335</v>
      </c>
      <c r="Q12" s="292">
        <v>107350</v>
      </c>
      <c r="R12" s="292">
        <v>106138</v>
      </c>
    </row>
    <row r="13" spans="1:18" ht="13.05" customHeight="1" x14ac:dyDescent="0.15">
      <c r="A13" s="129"/>
      <c r="B13" s="29" t="s">
        <v>29</v>
      </c>
      <c r="C13" s="369">
        <v>7205</v>
      </c>
      <c r="D13" s="369">
        <v>7800</v>
      </c>
      <c r="E13" s="369">
        <v>10218</v>
      </c>
      <c r="F13" s="369">
        <v>9850</v>
      </c>
      <c r="G13" s="369">
        <v>9900</v>
      </c>
      <c r="H13" s="369">
        <v>8252</v>
      </c>
      <c r="I13" s="369">
        <v>9006</v>
      </c>
      <c r="J13" s="369">
        <v>11206</v>
      </c>
      <c r="K13" s="369">
        <v>12106</v>
      </c>
      <c r="L13" s="369">
        <v>12310</v>
      </c>
      <c r="M13" s="369">
        <v>12327</v>
      </c>
      <c r="N13" s="369">
        <v>12572</v>
      </c>
      <c r="O13" s="369">
        <v>12640</v>
      </c>
      <c r="P13" s="369">
        <v>12510</v>
      </c>
      <c r="Q13" s="369">
        <v>12575</v>
      </c>
      <c r="R13" s="369">
        <v>14397</v>
      </c>
    </row>
    <row r="14" spans="1:18" ht="13.05" customHeight="1" x14ac:dyDescent="0.15">
      <c r="A14" s="129"/>
      <c r="B14" s="29" t="s">
        <v>30</v>
      </c>
      <c r="C14" s="369">
        <v>190443</v>
      </c>
      <c r="D14" s="369">
        <v>182297</v>
      </c>
      <c r="E14" s="369">
        <v>178521</v>
      </c>
      <c r="F14" s="369">
        <v>183422</v>
      </c>
      <c r="G14" s="369">
        <v>176458</v>
      </c>
      <c r="H14" s="370">
        <v>175228</v>
      </c>
      <c r="I14" s="370">
        <v>167112</v>
      </c>
      <c r="J14" s="370">
        <v>166175</v>
      </c>
      <c r="K14" s="370">
        <v>168200</v>
      </c>
      <c r="L14" s="370">
        <v>170142</v>
      </c>
      <c r="M14" s="292">
        <v>169145</v>
      </c>
      <c r="N14" s="292">
        <v>170602</v>
      </c>
      <c r="O14" s="292">
        <v>169610</v>
      </c>
      <c r="P14" s="292">
        <v>169785</v>
      </c>
      <c r="Q14" s="292">
        <v>169698</v>
      </c>
      <c r="R14" s="292">
        <v>168457</v>
      </c>
    </row>
    <row r="15" spans="1:18" ht="13.05" customHeight="1" x14ac:dyDescent="0.15">
      <c r="A15" s="129"/>
      <c r="B15" s="29" t="s">
        <v>31</v>
      </c>
      <c r="C15" s="369">
        <v>183469</v>
      </c>
      <c r="D15" s="369">
        <v>187600</v>
      </c>
      <c r="E15" s="369">
        <v>186019</v>
      </c>
      <c r="F15" s="369">
        <v>187188</v>
      </c>
      <c r="G15" s="369">
        <v>188100</v>
      </c>
      <c r="H15" s="370">
        <v>186475</v>
      </c>
      <c r="I15" s="370">
        <v>189053</v>
      </c>
      <c r="J15" s="370">
        <v>187765</v>
      </c>
      <c r="K15" s="370">
        <v>180470</v>
      </c>
      <c r="L15" s="370">
        <v>184982</v>
      </c>
      <c r="M15" s="292">
        <v>185186</v>
      </c>
      <c r="N15" s="292">
        <v>175075</v>
      </c>
      <c r="O15" s="292">
        <v>167335</v>
      </c>
      <c r="P15" s="292">
        <v>165431</v>
      </c>
      <c r="Q15" s="292">
        <v>169383</v>
      </c>
      <c r="R15" s="292">
        <v>168458</v>
      </c>
    </row>
    <row r="16" spans="1:18" ht="13.05" customHeight="1" x14ac:dyDescent="0.15">
      <c r="A16" s="129"/>
      <c r="B16" s="29" t="s">
        <v>32</v>
      </c>
      <c r="C16" s="369">
        <v>65037</v>
      </c>
      <c r="D16" s="371">
        <v>66362</v>
      </c>
      <c r="E16" s="371">
        <v>68978</v>
      </c>
      <c r="F16" s="371">
        <v>68172</v>
      </c>
      <c r="G16" s="371">
        <v>67350</v>
      </c>
      <c r="H16" s="370">
        <v>67180</v>
      </c>
      <c r="I16" s="370">
        <v>66788</v>
      </c>
      <c r="J16" s="370">
        <v>67724</v>
      </c>
      <c r="K16" s="370">
        <v>72324</v>
      </c>
      <c r="L16" s="370">
        <v>76527</v>
      </c>
      <c r="M16" s="370">
        <v>80148</v>
      </c>
      <c r="N16" s="370">
        <v>78936</v>
      </c>
      <c r="O16" s="370">
        <v>78925</v>
      </c>
      <c r="P16" s="370">
        <v>77013</v>
      </c>
      <c r="Q16" s="370">
        <v>75880</v>
      </c>
      <c r="R16" s="370">
        <v>75149</v>
      </c>
    </row>
    <row r="17" spans="1:18" ht="13.05" customHeight="1" x14ac:dyDescent="0.15">
      <c r="A17" s="129"/>
      <c r="B17" s="29" t="s">
        <v>33</v>
      </c>
      <c r="C17" s="369">
        <v>72984</v>
      </c>
      <c r="D17" s="369">
        <v>79774</v>
      </c>
      <c r="E17" s="369">
        <v>78338</v>
      </c>
      <c r="F17" s="369">
        <v>81567</v>
      </c>
      <c r="G17" s="369">
        <v>80200</v>
      </c>
      <c r="H17" s="370">
        <v>78573</v>
      </c>
      <c r="I17" s="370">
        <v>85480</v>
      </c>
      <c r="J17" s="370">
        <v>97911</v>
      </c>
      <c r="K17" s="370">
        <v>101640</v>
      </c>
      <c r="L17" s="370">
        <v>101762</v>
      </c>
      <c r="M17" s="292">
        <v>102840</v>
      </c>
      <c r="N17" s="292">
        <v>102064</v>
      </c>
      <c r="O17" s="292">
        <v>102170</v>
      </c>
      <c r="P17" s="292">
        <v>102350</v>
      </c>
      <c r="Q17" s="292">
        <v>102260</v>
      </c>
      <c r="R17" s="292">
        <v>101568</v>
      </c>
    </row>
    <row r="18" spans="1:18" ht="13.05" customHeight="1" x14ac:dyDescent="0.15">
      <c r="A18" s="129"/>
      <c r="B18" s="29" t="s">
        <v>34</v>
      </c>
      <c r="C18" s="369">
        <v>25049</v>
      </c>
      <c r="D18" s="369">
        <v>22586</v>
      </c>
      <c r="E18" s="369">
        <v>18694</v>
      </c>
      <c r="F18" s="369">
        <v>13049</v>
      </c>
      <c r="G18" s="369">
        <v>12271</v>
      </c>
      <c r="H18" s="370">
        <v>10520</v>
      </c>
      <c r="I18" s="370">
        <v>9471</v>
      </c>
      <c r="J18" s="370">
        <v>9626</v>
      </c>
      <c r="K18" s="370">
        <v>7543</v>
      </c>
      <c r="L18" s="370">
        <v>7547</v>
      </c>
      <c r="M18" s="292">
        <v>7168</v>
      </c>
      <c r="N18" s="292">
        <v>6810</v>
      </c>
      <c r="O18" s="292">
        <v>6173</v>
      </c>
      <c r="P18" s="292">
        <v>6517</v>
      </c>
      <c r="Q18" s="292">
        <v>6345</v>
      </c>
      <c r="R18" s="292">
        <v>6430</v>
      </c>
    </row>
    <row r="19" spans="1:18" ht="13.05" customHeight="1" x14ac:dyDescent="0.15">
      <c r="A19" s="129"/>
      <c r="B19" s="29" t="s">
        <v>35</v>
      </c>
      <c r="C19" s="369">
        <v>8980</v>
      </c>
      <c r="D19" s="369">
        <v>8910</v>
      </c>
      <c r="E19" s="369">
        <v>8980</v>
      </c>
      <c r="F19" s="369">
        <v>8944</v>
      </c>
      <c r="G19" s="369">
        <v>8860</v>
      </c>
      <c r="H19" s="370">
        <v>8035</v>
      </c>
      <c r="I19" s="370">
        <v>7454</v>
      </c>
      <c r="J19" s="370">
        <v>9431</v>
      </c>
      <c r="K19" s="370">
        <v>10205</v>
      </c>
      <c r="L19" s="370">
        <v>9558</v>
      </c>
      <c r="M19" s="292">
        <v>9818</v>
      </c>
      <c r="N19" s="292">
        <v>10187</v>
      </c>
      <c r="O19" s="292">
        <v>10680</v>
      </c>
      <c r="P19" s="292">
        <v>10985</v>
      </c>
      <c r="Q19" s="292">
        <v>10833</v>
      </c>
      <c r="R19" s="292">
        <v>13304</v>
      </c>
    </row>
    <row r="20" spans="1:18" ht="13.05" customHeight="1" x14ac:dyDescent="0.15">
      <c r="A20" s="129"/>
      <c r="B20" s="29" t="s">
        <v>36</v>
      </c>
      <c r="C20" s="369">
        <v>178863</v>
      </c>
      <c r="D20" s="369">
        <v>176054</v>
      </c>
      <c r="E20" s="369">
        <v>176052</v>
      </c>
      <c r="F20" s="369">
        <v>173841</v>
      </c>
      <c r="G20" s="369">
        <v>185072</v>
      </c>
      <c r="H20" s="370">
        <v>182976</v>
      </c>
      <c r="I20" s="370">
        <v>191885</v>
      </c>
      <c r="J20" s="370">
        <v>187431</v>
      </c>
      <c r="K20" s="370">
        <v>183763</v>
      </c>
      <c r="L20" s="370">
        <v>189918</v>
      </c>
      <c r="M20" s="292">
        <v>182850</v>
      </c>
      <c r="N20" s="292">
        <v>180188</v>
      </c>
      <c r="O20" s="292">
        <v>171566</v>
      </c>
      <c r="P20" s="292">
        <v>172240</v>
      </c>
      <c r="Q20" s="292">
        <v>181228</v>
      </c>
      <c r="R20" s="292">
        <v>188124</v>
      </c>
    </row>
    <row r="21" spans="1:18" ht="13.05" customHeight="1" x14ac:dyDescent="0.15">
      <c r="A21" s="129"/>
      <c r="B21" s="29" t="s">
        <v>37</v>
      </c>
      <c r="C21" s="369">
        <v>34280</v>
      </c>
      <c r="D21" s="369">
        <v>29267</v>
      </c>
      <c r="E21" s="369">
        <v>30967</v>
      </c>
      <c r="F21" s="369">
        <v>26056</v>
      </c>
      <c r="G21" s="369">
        <v>24442</v>
      </c>
      <c r="H21" s="370">
        <v>22591</v>
      </c>
      <c r="I21" s="370">
        <v>20395</v>
      </c>
      <c r="J21" s="370">
        <v>16759</v>
      </c>
      <c r="K21" s="370">
        <v>20313</v>
      </c>
      <c r="L21" s="370">
        <v>20480</v>
      </c>
      <c r="M21" s="292">
        <v>19805</v>
      </c>
      <c r="N21" s="292">
        <v>19062</v>
      </c>
      <c r="O21" s="292">
        <v>20736</v>
      </c>
      <c r="P21" s="292">
        <v>22976</v>
      </c>
      <c r="Q21" s="292">
        <v>16611</v>
      </c>
      <c r="R21" s="292">
        <v>26786</v>
      </c>
    </row>
    <row r="22" spans="1:18" ht="13.05" customHeight="1" x14ac:dyDescent="0.15">
      <c r="A22" s="129"/>
      <c r="B22" s="29" t="s">
        <v>38</v>
      </c>
      <c r="C22" s="369">
        <v>11297</v>
      </c>
      <c r="D22" s="369">
        <v>11805</v>
      </c>
      <c r="E22" s="369">
        <v>13285</v>
      </c>
      <c r="F22" s="369">
        <v>13850</v>
      </c>
      <c r="G22" s="369">
        <v>13520</v>
      </c>
      <c r="H22" s="370">
        <v>12751</v>
      </c>
      <c r="I22" s="370">
        <v>11522</v>
      </c>
      <c r="J22" s="370">
        <v>12130</v>
      </c>
      <c r="K22" s="370">
        <v>12480</v>
      </c>
      <c r="L22" s="370">
        <v>6862</v>
      </c>
      <c r="M22" s="292">
        <v>8106</v>
      </c>
      <c r="N22" s="292">
        <v>8511</v>
      </c>
      <c r="O22" s="292">
        <v>8347</v>
      </c>
      <c r="P22" s="292">
        <v>8319</v>
      </c>
      <c r="Q22" s="292">
        <v>8333</v>
      </c>
      <c r="R22" s="292">
        <v>8289</v>
      </c>
    </row>
    <row r="23" spans="1:18" ht="13.05" customHeight="1" x14ac:dyDescent="0.15">
      <c r="A23" s="129"/>
      <c r="B23" s="29" t="s">
        <v>39</v>
      </c>
      <c r="C23" s="369">
        <v>13795</v>
      </c>
      <c r="D23" s="369">
        <v>15210</v>
      </c>
      <c r="E23" s="369">
        <v>15275</v>
      </c>
      <c r="F23" s="369">
        <v>17105</v>
      </c>
      <c r="G23" s="369">
        <v>18870</v>
      </c>
      <c r="H23" s="370">
        <v>18433</v>
      </c>
      <c r="I23" s="370">
        <v>20492</v>
      </c>
      <c r="J23" s="370">
        <v>20301</v>
      </c>
      <c r="K23" s="370">
        <v>19696</v>
      </c>
      <c r="L23" s="370">
        <v>17145</v>
      </c>
      <c r="M23" s="292">
        <v>17359</v>
      </c>
      <c r="N23" s="292">
        <v>18227</v>
      </c>
      <c r="O23" s="292">
        <v>17155</v>
      </c>
      <c r="P23" s="292">
        <v>17155</v>
      </c>
      <c r="Q23" s="292">
        <v>17080</v>
      </c>
      <c r="R23" s="292">
        <v>17118</v>
      </c>
    </row>
    <row r="24" spans="1:18" ht="13.05" customHeight="1" x14ac:dyDescent="0.15">
      <c r="A24" s="129"/>
      <c r="B24" s="29" t="s">
        <v>40</v>
      </c>
      <c r="C24" s="369">
        <v>245589</v>
      </c>
      <c r="D24" s="369">
        <v>213196</v>
      </c>
      <c r="E24" s="369">
        <v>217816</v>
      </c>
      <c r="F24" s="369">
        <v>214034</v>
      </c>
      <c r="G24" s="369">
        <v>211965</v>
      </c>
      <c r="H24" s="370">
        <v>213910</v>
      </c>
      <c r="I24" s="370">
        <v>237522</v>
      </c>
      <c r="J24" s="370">
        <v>221616</v>
      </c>
      <c r="K24" s="370">
        <v>229707</v>
      </c>
      <c r="L24" s="370">
        <v>216976</v>
      </c>
      <c r="M24" s="292">
        <v>208087</v>
      </c>
      <c r="N24" s="292">
        <v>208978</v>
      </c>
      <c r="O24" s="292">
        <v>204583</v>
      </c>
      <c r="P24" s="292">
        <v>207710</v>
      </c>
      <c r="Q24" s="292">
        <v>192115</v>
      </c>
      <c r="R24" s="292">
        <v>180518</v>
      </c>
    </row>
    <row r="25" spans="1:18" ht="13.05" customHeight="1" x14ac:dyDescent="0.15">
      <c r="A25" s="129"/>
      <c r="B25" s="29" t="s">
        <v>41</v>
      </c>
      <c r="C25" s="369">
        <v>90170</v>
      </c>
      <c r="D25" s="369">
        <v>87870</v>
      </c>
      <c r="E25" s="369">
        <v>87137</v>
      </c>
      <c r="F25" s="369">
        <v>89603</v>
      </c>
      <c r="G25" s="369">
        <v>89480</v>
      </c>
      <c r="H25" s="369">
        <v>88852</v>
      </c>
      <c r="I25" s="369">
        <v>90004</v>
      </c>
      <c r="J25" s="369">
        <v>104119</v>
      </c>
      <c r="K25" s="369">
        <v>104320</v>
      </c>
      <c r="L25" s="369">
        <v>106928</v>
      </c>
      <c r="M25" s="292">
        <v>106270</v>
      </c>
      <c r="N25" s="292">
        <v>111584</v>
      </c>
      <c r="O25" s="292">
        <v>109650</v>
      </c>
      <c r="P25" s="292">
        <v>109620</v>
      </c>
      <c r="Q25" s="292">
        <v>109518</v>
      </c>
      <c r="R25" s="292">
        <v>107810</v>
      </c>
    </row>
    <row r="26" spans="1:18" ht="13.05" customHeight="1" x14ac:dyDescent="0.15">
      <c r="A26" s="129"/>
      <c r="B26" s="29" t="s">
        <v>44</v>
      </c>
      <c r="C26" s="369">
        <v>96380</v>
      </c>
      <c r="D26" s="369">
        <v>98450</v>
      </c>
      <c r="E26" s="369">
        <v>99300</v>
      </c>
      <c r="F26" s="369">
        <v>90774</v>
      </c>
      <c r="G26" s="369">
        <v>90451</v>
      </c>
      <c r="H26" s="370">
        <v>89333</v>
      </c>
      <c r="I26" s="370">
        <v>49876</v>
      </c>
      <c r="J26" s="370">
        <v>48535</v>
      </c>
      <c r="K26" s="370">
        <v>46844</v>
      </c>
      <c r="L26" s="370">
        <v>48964</v>
      </c>
      <c r="M26" s="292">
        <v>47285</v>
      </c>
      <c r="N26" s="292">
        <v>37608</v>
      </c>
      <c r="O26" s="292">
        <v>37566</v>
      </c>
      <c r="P26" s="292">
        <v>35775</v>
      </c>
      <c r="Q26" s="292">
        <v>34907</v>
      </c>
      <c r="R26" s="292">
        <v>30039</v>
      </c>
    </row>
    <row r="27" spans="1:18" ht="13.05" customHeight="1" x14ac:dyDescent="0.15">
      <c r="A27" s="129"/>
      <c r="B27" s="29" t="s">
        <v>45</v>
      </c>
      <c r="C27" s="369">
        <v>0</v>
      </c>
      <c r="D27" s="369">
        <v>0</v>
      </c>
      <c r="E27" s="369">
        <v>0</v>
      </c>
      <c r="F27" s="369">
        <v>0</v>
      </c>
      <c r="G27" s="369">
        <v>0</v>
      </c>
      <c r="H27" s="370">
        <v>0</v>
      </c>
      <c r="I27" s="370">
        <v>0</v>
      </c>
      <c r="J27" s="370">
        <v>0</v>
      </c>
      <c r="K27" s="370">
        <v>0</v>
      </c>
      <c r="L27" s="370">
        <v>0</v>
      </c>
      <c r="M27" s="292">
        <v>0</v>
      </c>
      <c r="N27" s="292">
        <v>0</v>
      </c>
      <c r="O27" s="292">
        <v>0</v>
      </c>
      <c r="P27" s="292">
        <v>0</v>
      </c>
      <c r="Q27" s="292">
        <v>0</v>
      </c>
      <c r="R27" s="292">
        <v>0</v>
      </c>
    </row>
    <row r="28" spans="1:18" ht="13.05" customHeight="1" x14ac:dyDescent="0.15">
      <c r="A28" s="129"/>
      <c r="B28" s="128" t="s">
        <v>46</v>
      </c>
      <c r="C28" s="369">
        <v>0</v>
      </c>
      <c r="D28" s="369">
        <v>0</v>
      </c>
      <c r="E28" s="369">
        <v>0</v>
      </c>
      <c r="F28" s="369">
        <v>0</v>
      </c>
      <c r="G28" s="369">
        <v>0</v>
      </c>
      <c r="H28" s="370">
        <v>0</v>
      </c>
      <c r="I28" s="370">
        <v>0</v>
      </c>
      <c r="J28" s="370">
        <v>0</v>
      </c>
      <c r="K28" s="370">
        <v>0</v>
      </c>
      <c r="L28" s="370">
        <v>0</v>
      </c>
      <c r="M28" s="1033">
        <v>0</v>
      </c>
      <c r="N28" s="1033">
        <v>0</v>
      </c>
      <c r="O28" s="1033">
        <v>0</v>
      </c>
      <c r="P28" s="1033">
        <v>0</v>
      </c>
      <c r="Q28" s="1033">
        <v>0</v>
      </c>
      <c r="R28" s="1033">
        <v>0</v>
      </c>
    </row>
    <row r="29" spans="1:18" ht="13.05" customHeight="1" x14ac:dyDescent="0.15">
      <c r="A29" s="129"/>
      <c r="B29" s="30" t="s">
        <v>47</v>
      </c>
      <c r="C29" s="369">
        <v>0</v>
      </c>
      <c r="D29" s="369">
        <v>0</v>
      </c>
      <c r="E29" s="369">
        <v>0</v>
      </c>
      <c r="F29" s="369">
        <v>0</v>
      </c>
      <c r="G29" s="369">
        <v>0</v>
      </c>
      <c r="H29" s="370">
        <v>0</v>
      </c>
      <c r="I29" s="370">
        <v>0</v>
      </c>
      <c r="J29" s="370">
        <v>0</v>
      </c>
      <c r="K29" s="370">
        <v>0</v>
      </c>
      <c r="L29" s="370">
        <v>280</v>
      </c>
      <c r="M29" s="1033">
        <v>310</v>
      </c>
      <c r="N29" s="1033">
        <v>350</v>
      </c>
      <c r="O29" s="1033">
        <v>360</v>
      </c>
      <c r="P29" s="1033">
        <v>368</v>
      </c>
      <c r="Q29" s="1033">
        <v>375</v>
      </c>
      <c r="R29" s="1033">
        <v>291</v>
      </c>
    </row>
    <row r="30" spans="1:18" ht="13.05" customHeight="1" x14ac:dyDescent="0.15">
      <c r="A30" s="129"/>
      <c r="B30" s="29" t="s">
        <v>48</v>
      </c>
      <c r="C30" s="369">
        <v>0</v>
      </c>
      <c r="D30" s="369">
        <v>0</v>
      </c>
      <c r="E30" s="369">
        <v>0</v>
      </c>
      <c r="F30" s="369">
        <v>0</v>
      </c>
      <c r="G30" s="369">
        <v>0</v>
      </c>
      <c r="H30" s="370">
        <v>0</v>
      </c>
      <c r="I30" s="370">
        <v>0</v>
      </c>
      <c r="J30" s="370">
        <v>0</v>
      </c>
      <c r="K30" s="370">
        <v>0</v>
      </c>
      <c r="L30" s="370">
        <v>134</v>
      </c>
      <c r="M30" s="1033">
        <v>140</v>
      </c>
      <c r="N30" s="1033">
        <v>148</v>
      </c>
      <c r="O30" s="1033">
        <v>150</v>
      </c>
      <c r="P30" s="1033">
        <v>160</v>
      </c>
      <c r="Q30" s="1033">
        <v>170</v>
      </c>
      <c r="R30" s="1033">
        <v>178</v>
      </c>
    </row>
    <row r="31" spans="1:18" ht="13.05" customHeight="1" thickBot="1" x14ac:dyDescent="0.2">
      <c r="A31" s="367"/>
      <c r="B31" s="368" t="s">
        <v>49</v>
      </c>
      <c r="C31" s="372">
        <v>0</v>
      </c>
      <c r="D31" s="372">
        <v>0</v>
      </c>
      <c r="E31" s="372">
        <v>0</v>
      </c>
      <c r="F31" s="372">
        <v>0</v>
      </c>
      <c r="G31" s="372">
        <v>0</v>
      </c>
      <c r="H31" s="372">
        <v>0</v>
      </c>
      <c r="I31" s="372">
        <v>0</v>
      </c>
      <c r="J31" s="372">
        <v>0</v>
      </c>
      <c r="K31" s="372">
        <v>0</v>
      </c>
      <c r="L31" s="372">
        <v>175</v>
      </c>
      <c r="M31" s="1034">
        <v>179</v>
      </c>
      <c r="N31" s="1034">
        <v>186</v>
      </c>
      <c r="O31" s="1034">
        <v>195</v>
      </c>
      <c r="P31" s="1034">
        <v>200</v>
      </c>
      <c r="Q31" s="1034">
        <v>220</v>
      </c>
      <c r="R31" s="1034">
        <v>210</v>
      </c>
    </row>
    <row r="32" spans="1:18" ht="9" customHeight="1" x14ac:dyDescent="0.15">
      <c r="A32" s="28" t="s">
        <v>544</v>
      </c>
      <c r="B32" s="40"/>
      <c r="C32" s="363"/>
      <c r="D32" s="363"/>
      <c r="E32" s="363"/>
      <c r="F32" s="363"/>
      <c r="G32" s="363"/>
      <c r="H32" s="363"/>
      <c r="I32" s="363"/>
      <c r="J32" s="363"/>
      <c r="K32" s="363"/>
      <c r="L32" s="363"/>
      <c r="M32" s="363"/>
      <c r="N32" s="363"/>
      <c r="O32" s="363"/>
      <c r="P32" s="363"/>
      <c r="Q32" s="363"/>
      <c r="R32" s="363"/>
    </row>
    <row r="33" spans="1:18" ht="9" customHeight="1" x14ac:dyDescent="0.15">
      <c r="A33" s="28" t="s">
        <v>428</v>
      </c>
      <c r="B33" s="40"/>
      <c r="C33" s="363"/>
      <c r="D33" s="363"/>
      <c r="E33" s="363"/>
      <c r="F33" s="363"/>
      <c r="G33" s="363"/>
      <c r="H33" s="376"/>
      <c r="I33" s="376"/>
      <c r="J33" s="376"/>
      <c r="K33" s="376"/>
      <c r="L33" s="376"/>
      <c r="M33" s="376"/>
      <c r="N33" s="376"/>
      <c r="O33" s="376"/>
      <c r="P33" s="376"/>
      <c r="Q33" s="376"/>
      <c r="R33" s="376"/>
    </row>
    <row r="34" spans="1:18" ht="9" customHeight="1" x14ac:dyDescent="0.15">
      <c r="A34" s="40" t="s">
        <v>427</v>
      </c>
      <c r="B34" s="290"/>
      <c r="C34" s="363"/>
      <c r="D34" s="363"/>
      <c r="E34" s="363"/>
      <c r="F34" s="363"/>
      <c r="G34" s="363"/>
      <c r="H34" s="376"/>
      <c r="I34" s="376"/>
      <c r="J34" s="376"/>
      <c r="K34" s="376"/>
      <c r="L34" s="376"/>
      <c r="M34" s="376"/>
      <c r="N34" s="376"/>
      <c r="O34" s="376"/>
      <c r="P34" s="376"/>
      <c r="Q34" s="376"/>
      <c r="R34" s="376"/>
    </row>
    <row r="35" spans="1:18" ht="13.05" customHeight="1" x14ac:dyDescent="0.15">
      <c r="R35" s="130"/>
    </row>
    <row r="36" spans="1:18" ht="13.05" customHeight="1" x14ac:dyDescent="0.15">
      <c r="R36" s="130"/>
    </row>
    <row r="37" spans="1:18" ht="13.05" customHeight="1" x14ac:dyDescent="0.15">
      <c r="R37" s="130"/>
    </row>
    <row r="38" spans="1:18" ht="13.05" customHeight="1" x14ac:dyDescent="0.15">
      <c r="R38" s="130"/>
    </row>
    <row r="39" spans="1:18" ht="13.05" customHeight="1" x14ac:dyDescent="0.15">
      <c r="R39" s="130"/>
    </row>
    <row r="40" spans="1:18" ht="13.05" customHeight="1" x14ac:dyDescent="0.15">
      <c r="R40" s="130"/>
    </row>
    <row r="41" spans="1:18" ht="13.05" customHeight="1" x14ac:dyDescent="0.15">
      <c r="R41" s="130"/>
    </row>
    <row r="42" spans="1:18" ht="13.05" customHeight="1" x14ac:dyDescent="0.15">
      <c r="R42" s="130"/>
    </row>
    <row r="43" spans="1:18" ht="13.05" customHeight="1" x14ac:dyDescent="0.15">
      <c r="R43" s="130"/>
    </row>
    <row r="44" spans="1:18" ht="13.05" customHeight="1" x14ac:dyDescent="0.15">
      <c r="R44" s="130"/>
    </row>
    <row r="45" spans="1:18" ht="13.05" customHeight="1" x14ac:dyDescent="0.15">
      <c r="R45" s="130"/>
    </row>
    <row r="46" spans="1:18" ht="13.05" customHeight="1" x14ac:dyDescent="0.15">
      <c r="R46" s="130"/>
    </row>
    <row r="47" spans="1:18" ht="13.05" customHeight="1" x14ac:dyDescent="0.15">
      <c r="R47" s="130"/>
    </row>
    <row r="48" spans="1:18" ht="13.05" customHeight="1" x14ac:dyDescent="0.15">
      <c r="R48" s="130"/>
    </row>
    <row r="49" spans="18:18" ht="13.05" customHeight="1" x14ac:dyDescent="0.15">
      <c r="R49" s="130"/>
    </row>
    <row r="50" spans="18:18" ht="13.05" customHeight="1" x14ac:dyDescent="0.15">
      <c r="R50" s="130"/>
    </row>
    <row r="51" spans="18:18" ht="13.05" customHeight="1" x14ac:dyDescent="0.15">
      <c r="R51" s="130"/>
    </row>
    <row r="52" spans="18:18" ht="13.05" customHeight="1" x14ac:dyDescent="0.15">
      <c r="R52" s="130"/>
    </row>
    <row r="53" spans="18:18" ht="13.05" customHeight="1" x14ac:dyDescent="0.15">
      <c r="R53" s="130"/>
    </row>
    <row r="54" spans="18:18" ht="13.05" customHeight="1" x14ac:dyDescent="0.15">
      <c r="R54" s="130"/>
    </row>
    <row r="55" spans="18:18" ht="13.05" customHeight="1" x14ac:dyDescent="0.15">
      <c r="R55" s="130"/>
    </row>
    <row r="56" spans="18:18" ht="13.05" customHeight="1" x14ac:dyDescent="0.15">
      <c r="R56" s="130"/>
    </row>
    <row r="57" spans="18:18" ht="13.05" customHeight="1" x14ac:dyDescent="0.15">
      <c r="R57" s="130"/>
    </row>
    <row r="58" spans="18:18" ht="13.05" customHeight="1" x14ac:dyDescent="0.15">
      <c r="R58" s="130"/>
    </row>
    <row r="59" spans="18:18" ht="13.05" customHeight="1" x14ac:dyDescent="0.15">
      <c r="R59" s="130"/>
    </row>
    <row r="60" spans="18:18" ht="13.05" customHeight="1" x14ac:dyDescent="0.15">
      <c r="R60" s="130"/>
    </row>
    <row r="61" spans="18:18" ht="13.05" customHeight="1" x14ac:dyDescent="0.15">
      <c r="R61" s="130"/>
    </row>
    <row r="62" spans="18:18" ht="13.05" customHeight="1" x14ac:dyDescent="0.15">
      <c r="R62" s="130"/>
    </row>
    <row r="63" spans="18:18" ht="13.05" customHeight="1" x14ac:dyDescent="0.15">
      <c r="R63" s="130"/>
    </row>
    <row r="64" spans="18:18" ht="13.05" customHeight="1" x14ac:dyDescent="0.15">
      <c r="R64" s="130"/>
    </row>
    <row r="65" spans="18:18" ht="13.05" customHeight="1" x14ac:dyDescent="0.15">
      <c r="R65" s="130"/>
    </row>
    <row r="66" spans="18:18" ht="13.05" customHeight="1" x14ac:dyDescent="0.15">
      <c r="R66" s="130"/>
    </row>
    <row r="67" spans="18:18" ht="13.05" customHeight="1" x14ac:dyDescent="0.15">
      <c r="R67" s="130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3">
    <tabColor theme="9" tint="0.59999389629810485"/>
  </sheetPr>
  <dimension ref="A2:T34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.25" style="128" customWidth="1"/>
    <col min="2" max="2" width="9.625" style="128" customWidth="1"/>
    <col min="3" max="4" width="8" style="128" hidden="1" customWidth="1"/>
    <col min="5" max="18" width="8.375" style="128" customWidth="1"/>
    <col min="19" max="19" width="7.375" style="128" customWidth="1"/>
    <col min="20" max="16384" width="7" style="128"/>
  </cols>
  <sheetData>
    <row r="2" spans="1:20" ht="13.05" customHeight="1" x14ac:dyDescent="0.3">
      <c r="A2" s="381" t="s">
        <v>499</v>
      </c>
      <c r="B2" s="382"/>
    </row>
    <row r="3" spans="1:20" ht="13.05" customHeight="1" x14ac:dyDescent="0.15">
      <c r="A3" s="383" t="s">
        <v>276</v>
      </c>
      <c r="B3" s="383"/>
    </row>
    <row r="4" spans="1:20" ht="4.95" customHeight="1" thickBot="1" x14ac:dyDescent="0.2">
      <c r="A4" s="373"/>
      <c r="B4" s="373"/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3"/>
      <c r="P4" s="373"/>
      <c r="Q4" s="373"/>
      <c r="R4" s="373"/>
    </row>
    <row r="5" spans="1:20" ht="15" customHeight="1" x14ac:dyDescent="0.15">
      <c r="A5" s="1128" t="s">
        <v>18</v>
      </c>
      <c r="B5" s="1128"/>
      <c r="C5" s="825">
        <v>2005</v>
      </c>
      <c r="D5" s="825">
        <v>2006</v>
      </c>
      <c r="E5" s="825">
        <v>2007</v>
      </c>
      <c r="F5" s="825">
        <v>2008</v>
      </c>
      <c r="G5" s="825">
        <v>2009</v>
      </c>
      <c r="H5" s="825">
        <v>2010</v>
      </c>
      <c r="I5" s="825">
        <v>2011</v>
      </c>
      <c r="J5" s="825">
        <v>2012</v>
      </c>
      <c r="K5" s="825">
        <v>2013</v>
      </c>
      <c r="L5" s="825">
        <v>2014</v>
      </c>
      <c r="M5" s="825">
        <v>2015</v>
      </c>
      <c r="N5" s="825">
        <v>2016</v>
      </c>
      <c r="O5" s="825">
        <v>2017</v>
      </c>
      <c r="P5" s="825" t="s">
        <v>211</v>
      </c>
      <c r="Q5" s="825" t="s">
        <v>410</v>
      </c>
      <c r="R5" s="825" t="s">
        <v>408</v>
      </c>
    </row>
    <row r="6" spans="1:20" ht="15" customHeight="1" x14ac:dyDescent="0.15">
      <c r="A6" s="1127" t="s">
        <v>106</v>
      </c>
      <c r="B6" s="1127"/>
      <c r="C6" s="852">
        <f t="shared" ref="C6:N6" si="0">(C8+C9+C10+C11+C12+C13+C14+C15+C16+C17+C18+C19+C20+C21+C22+C23+C24+C25+C26+C27+C28+C29+C30+C31)</f>
        <v>527096</v>
      </c>
      <c r="D6" s="852">
        <f t="shared" si="0"/>
        <v>518663</v>
      </c>
      <c r="E6" s="854">
        <f t="shared" si="0"/>
        <v>506927</v>
      </c>
      <c r="F6" s="854">
        <f t="shared" si="0"/>
        <v>496706</v>
      </c>
      <c r="G6" s="854">
        <f t="shared" si="0"/>
        <v>505880</v>
      </c>
      <c r="H6" s="854">
        <f t="shared" si="0"/>
        <v>499447</v>
      </c>
      <c r="I6" s="854">
        <f t="shared" si="0"/>
        <v>489915</v>
      </c>
      <c r="J6" s="854">
        <f t="shared" si="0"/>
        <v>496626</v>
      </c>
      <c r="K6" s="854">
        <f t="shared" si="0"/>
        <v>505262</v>
      </c>
      <c r="L6" s="854">
        <f t="shared" si="0"/>
        <v>489956</v>
      </c>
      <c r="M6" s="854">
        <f t="shared" si="0"/>
        <v>464018</v>
      </c>
      <c r="N6" s="854">
        <f t="shared" si="0"/>
        <v>458811</v>
      </c>
      <c r="O6" s="854">
        <f>(O8+O9+O10+O11+O12+O13+O14+O15+O16+O17+O18+O19+O20+O21+O22+O23+O24+O25+O26+O27+O28+O29+O30+O31)</f>
        <v>444799</v>
      </c>
      <c r="P6" s="854">
        <f>(P8+P9+P10+P11+P12+P13+P14+P15+P16+P17+P18+P19+P20+P21+P22+P23+P24+P25+P26+P27+P28+P29+P30+P31)</f>
        <v>410567</v>
      </c>
      <c r="Q6" s="854">
        <f>(Q8+Q9+Q10+Q11+Q12+Q13+Q14+Q15+Q16+Q17+Q18+Q19+Q20+Q21+Q22+Q23+Q24+Q25+Q26+Q27+Q28+Q29+Q30+Q31)</f>
        <v>411441</v>
      </c>
      <c r="R6" s="854">
        <f>(R8+R9+R10+R11+R12+R13+R14+R15+R16+R17+R18+R19+R20+R21+R22+R23+R24+R25+R26+R27+R28+R29+R30+R31)</f>
        <v>392865.58</v>
      </c>
    </row>
    <row r="7" spans="1:20" ht="4.95" customHeight="1" x14ac:dyDescent="0.15">
      <c r="A7" s="129"/>
      <c r="B7" s="130"/>
      <c r="C7" s="387"/>
      <c r="D7" s="387"/>
      <c r="E7" s="374"/>
      <c r="F7" s="374"/>
      <c r="G7" s="374"/>
      <c r="H7" s="374"/>
      <c r="I7" s="374"/>
      <c r="J7" s="374"/>
      <c r="K7" s="374"/>
      <c r="L7" s="374"/>
      <c r="M7" s="374"/>
      <c r="N7" s="374"/>
      <c r="O7" s="374"/>
      <c r="P7" s="374"/>
      <c r="Q7" s="374"/>
      <c r="R7" s="374"/>
    </row>
    <row r="8" spans="1:20" ht="13.05" customHeight="1" x14ac:dyDescent="0.15">
      <c r="A8" s="129"/>
      <c r="B8" s="29" t="s">
        <v>21</v>
      </c>
      <c r="C8" s="388">
        <v>22914</v>
      </c>
      <c r="D8" s="388">
        <v>20617</v>
      </c>
      <c r="E8" s="369">
        <v>17664</v>
      </c>
      <c r="F8" s="369">
        <v>16080</v>
      </c>
      <c r="G8" s="369">
        <v>19470</v>
      </c>
      <c r="H8" s="369">
        <v>20921</v>
      </c>
      <c r="I8" s="369">
        <v>21074</v>
      </c>
      <c r="J8" s="369">
        <v>21403</v>
      </c>
      <c r="K8" s="369">
        <v>21022</v>
      </c>
      <c r="L8" s="369">
        <v>25563</v>
      </c>
      <c r="M8" s="292">
        <v>21596</v>
      </c>
      <c r="N8" s="292">
        <v>18127</v>
      </c>
      <c r="O8" s="292">
        <v>32867</v>
      </c>
      <c r="P8" s="292">
        <v>25750</v>
      </c>
      <c r="Q8" s="292">
        <v>22337</v>
      </c>
      <c r="R8" s="292">
        <v>18938.32</v>
      </c>
    </row>
    <row r="9" spans="1:20" ht="13.05" customHeight="1" x14ac:dyDescent="0.15">
      <c r="A9" s="129"/>
      <c r="B9" s="29" t="s">
        <v>22</v>
      </c>
      <c r="C9" s="388">
        <v>149460</v>
      </c>
      <c r="D9" s="388">
        <v>159867</v>
      </c>
      <c r="E9" s="369">
        <v>145635</v>
      </c>
      <c r="F9" s="369">
        <v>149857</v>
      </c>
      <c r="G9" s="369">
        <v>139553</v>
      </c>
      <c r="H9" s="370">
        <v>137022</v>
      </c>
      <c r="I9" s="370">
        <v>129182</v>
      </c>
      <c r="J9" s="370">
        <v>134568</v>
      </c>
      <c r="K9" s="370">
        <v>127787</v>
      </c>
      <c r="L9" s="370">
        <v>124725</v>
      </c>
      <c r="M9" s="1033">
        <v>117178</v>
      </c>
      <c r="N9" s="1033">
        <v>110964</v>
      </c>
      <c r="O9" s="1033">
        <v>94622</v>
      </c>
      <c r="P9" s="1033">
        <v>86591</v>
      </c>
      <c r="Q9" s="1033">
        <v>93286</v>
      </c>
      <c r="R9" s="1033">
        <v>95060</v>
      </c>
      <c r="T9" s="137"/>
    </row>
    <row r="10" spans="1:20" ht="13.05" customHeight="1" x14ac:dyDescent="0.15">
      <c r="A10" s="129"/>
      <c r="B10" s="29" t="s">
        <v>23</v>
      </c>
      <c r="C10" s="388">
        <v>41274</v>
      </c>
      <c r="D10" s="388">
        <v>38081</v>
      </c>
      <c r="E10" s="369">
        <v>38353</v>
      </c>
      <c r="F10" s="369">
        <v>32319</v>
      </c>
      <c r="G10" s="369">
        <v>39267</v>
      </c>
      <c r="H10" s="370">
        <v>34248</v>
      </c>
      <c r="I10" s="370">
        <v>32953</v>
      </c>
      <c r="J10" s="370">
        <v>24637</v>
      </c>
      <c r="K10" s="370">
        <v>24143</v>
      </c>
      <c r="L10" s="370">
        <v>26199</v>
      </c>
      <c r="M10" s="370">
        <v>20821</v>
      </c>
      <c r="N10" s="370">
        <v>19370</v>
      </c>
      <c r="O10" s="370">
        <v>30600</v>
      </c>
      <c r="P10" s="370">
        <v>27998</v>
      </c>
      <c r="Q10" s="370">
        <v>26996</v>
      </c>
      <c r="R10" s="370">
        <v>22921.439999999999</v>
      </c>
      <c r="T10" s="137"/>
    </row>
    <row r="11" spans="1:20" ht="13.05" customHeight="1" x14ac:dyDescent="0.15">
      <c r="A11" s="129"/>
      <c r="B11" s="29" t="s">
        <v>24</v>
      </c>
      <c r="C11" s="388">
        <v>41250</v>
      </c>
      <c r="D11" s="388">
        <v>42572</v>
      </c>
      <c r="E11" s="369">
        <v>42758</v>
      </c>
      <c r="F11" s="369">
        <v>43874</v>
      </c>
      <c r="G11" s="369">
        <v>44198</v>
      </c>
      <c r="H11" s="370">
        <v>44529</v>
      </c>
      <c r="I11" s="370">
        <v>44768</v>
      </c>
      <c r="J11" s="369">
        <v>44998</v>
      </c>
      <c r="K11" s="369">
        <v>45374</v>
      </c>
      <c r="L11" s="369">
        <v>45895</v>
      </c>
      <c r="M11" s="292">
        <v>47182</v>
      </c>
      <c r="N11" s="292">
        <v>47693</v>
      </c>
      <c r="O11" s="292">
        <v>37209</v>
      </c>
      <c r="P11" s="292">
        <v>36726</v>
      </c>
      <c r="Q11" s="292">
        <v>35654</v>
      </c>
      <c r="R11" s="292">
        <v>37143</v>
      </c>
      <c r="T11" s="137"/>
    </row>
    <row r="12" spans="1:20" ht="13.05" customHeight="1" x14ac:dyDescent="0.15">
      <c r="A12" s="129"/>
      <c r="B12" s="29" t="s">
        <v>25</v>
      </c>
      <c r="C12" s="388">
        <v>27525</v>
      </c>
      <c r="D12" s="388">
        <v>28734</v>
      </c>
      <c r="E12" s="369">
        <v>29177</v>
      </c>
      <c r="F12" s="369">
        <v>27350</v>
      </c>
      <c r="G12" s="369">
        <v>27705</v>
      </c>
      <c r="H12" s="369">
        <v>29810</v>
      </c>
      <c r="I12" s="369">
        <v>30574</v>
      </c>
      <c r="J12" s="369">
        <v>28576</v>
      </c>
      <c r="K12" s="369">
        <v>28313</v>
      </c>
      <c r="L12" s="369">
        <v>27139</v>
      </c>
      <c r="M12" s="292">
        <v>28125</v>
      </c>
      <c r="N12" s="292">
        <v>32585</v>
      </c>
      <c r="O12" s="292">
        <v>28609</v>
      </c>
      <c r="P12" s="292">
        <v>28894</v>
      </c>
      <c r="Q12" s="292">
        <v>29102</v>
      </c>
      <c r="R12" s="292">
        <v>23891.62</v>
      </c>
      <c r="T12" s="137"/>
    </row>
    <row r="13" spans="1:20" ht="13.05" customHeight="1" x14ac:dyDescent="0.15">
      <c r="A13" s="129"/>
      <c r="B13" s="29" t="s">
        <v>29</v>
      </c>
      <c r="C13" s="388">
        <v>2346</v>
      </c>
      <c r="D13" s="388">
        <v>2380</v>
      </c>
      <c r="E13" s="369">
        <v>2699</v>
      </c>
      <c r="F13" s="369">
        <v>2298</v>
      </c>
      <c r="G13" s="369">
        <v>2738</v>
      </c>
      <c r="H13" s="369">
        <v>3728</v>
      </c>
      <c r="I13" s="369">
        <v>3946</v>
      </c>
      <c r="J13" s="369">
        <v>4013</v>
      </c>
      <c r="K13" s="369">
        <v>3917</v>
      </c>
      <c r="L13" s="369">
        <v>4230</v>
      </c>
      <c r="M13" s="369">
        <v>4631</v>
      </c>
      <c r="N13" s="369">
        <v>4630</v>
      </c>
      <c r="O13" s="369">
        <v>4507</v>
      </c>
      <c r="P13" s="369">
        <v>4572</v>
      </c>
      <c r="Q13" s="369">
        <v>4816</v>
      </c>
      <c r="R13" s="369">
        <v>4182</v>
      </c>
      <c r="T13" s="137"/>
    </row>
    <row r="14" spans="1:20" ht="13.05" customHeight="1" x14ac:dyDescent="0.15">
      <c r="A14" s="129"/>
      <c r="B14" s="29" t="s">
        <v>30</v>
      </c>
      <c r="C14" s="388">
        <v>19563</v>
      </c>
      <c r="D14" s="388">
        <v>19014</v>
      </c>
      <c r="E14" s="369">
        <v>16693</v>
      </c>
      <c r="F14" s="369">
        <v>16955</v>
      </c>
      <c r="G14" s="369">
        <v>13600</v>
      </c>
      <c r="H14" s="370">
        <v>15129</v>
      </c>
      <c r="I14" s="370">
        <v>13930</v>
      </c>
      <c r="J14" s="370">
        <v>14469</v>
      </c>
      <c r="K14" s="370">
        <v>14919</v>
      </c>
      <c r="L14" s="370">
        <v>14869</v>
      </c>
      <c r="M14" s="292">
        <v>16739</v>
      </c>
      <c r="N14" s="292">
        <v>20343</v>
      </c>
      <c r="O14" s="292">
        <v>20432</v>
      </c>
      <c r="P14" s="292">
        <v>20565</v>
      </c>
      <c r="Q14" s="292">
        <v>20509</v>
      </c>
      <c r="R14" s="292">
        <v>19925</v>
      </c>
      <c r="T14" s="137"/>
    </row>
    <row r="15" spans="1:20" ht="13.05" customHeight="1" x14ac:dyDescent="0.15">
      <c r="A15" s="129"/>
      <c r="B15" s="29" t="s">
        <v>31</v>
      </c>
      <c r="C15" s="388">
        <v>55950</v>
      </c>
      <c r="D15" s="388">
        <v>54403</v>
      </c>
      <c r="E15" s="369">
        <v>53532</v>
      </c>
      <c r="F15" s="369">
        <v>53005</v>
      </c>
      <c r="G15" s="369">
        <v>53710</v>
      </c>
      <c r="H15" s="370">
        <v>52654</v>
      </c>
      <c r="I15" s="370">
        <v>55445</v>
      </c>
      <c r="J15" s="370">
        <v>57039</v>
      </c>
      <c r="K15" s="370">
        <v>59796</v>
      </c>
      <c r="L15" s="370">
        <v>60713</v>
      </c>
      <c r="M15" s="292">
        <v>56179</v>
      </c>
      <c r="N15" s="292">
        <v>52628</v>
      </c>
      <c r="O15" s="292">
        <v>48379</v>
      </c>
      <c r="P15" s="292">
        <v>40586</v>
      </c>
      <c r="Q15" s="292">
        <v>40739</v>
      </c>
      <c r="R15" s="292">
        <v>37543</v>
      </c>
      <c r="T15" s="137"/>
    </row>
    <row r="16" spans="1:20" ht="13.05" customHeight="1" x14ac:dyDescent="0.15">
      <c r="A16" s="129"/>
      <c r="B16" s="29" t="s">
        <v>32</v>
      </c>
      <c r="C16" s="388">
        <v>17350</v>
      </c>
      <c r="D16" s="392">
        <v>17706</v>
      </c>
      <c r="E16" s="371">
        <v>17125</v>
      </c>
      <c r="F16" s="371">
        <v>16342</v>
      </c>
      <c r="G16" s="371">
        <v>15674</v>
      </c>
      <c r="H16" s="370">
        <v>15049</v>
      </c>
      <c r="I16" s="370">
        <v>14840</v>
      </c>
      <c r="J16" s="370">
        <v>15978</v>
      </c>
      <c r="K16" s="370">
        <v>16498</v>
      </c>
      <c r="L16" s="370">
        <v>17691</v>
      </c>
      <c r="M16" s="370">
        <v>16592</v>
      </c>
      <c r="N16" s="370">
        <v>16670</v>
      </c>
      <c r="O16" s="370">
        <v>14913</v>
      </c>
      <c r="P16" s="370">
        <v>14133</v>
      </c>
      <c r="Q16" s="370">
        <v>17363</v>
      </c>
      <c r="R16" s="370">
        <v>19360</v>
      </c>
      <c r="T16" s="137"/>
    </row>
    <row r="17" spans="1:20" ht="13.05" customHeight="1" x14ac:dyDescent="0.15">
      <c r="A17" s="129"/>
      <c r="B17" s="29" t="s">
        <v>33</v>
      </c>
      <c r="C17" s="388">
        <v>15218</v>
      </c>
      <c r="D17" s="388">
        <v>16580</v>
      </c>
      <c r="E17" s="369">
        <v>19147</v>
      </c>
      <c r="F17" s="369">
        <v>20484</v>
      </c>
      <c r="G17" s="369">
        <v>24021</v>
      </c>
      <c r="H17" s="370">
        <v>23936</v>
      </c>
      <c r="I17" s="370">
        <v>22276</v>
      </c>
      <c r="J17" s="370">
        <v>22265</v>
      </c>
      <c r="K17" s="370">
        <v>23407</v>
      </c>
      <c r="L17" s="370">
        <v>25115</v>
      </c>
      <c r="M17" s="292">
        <v>23243</v>
      </c>
      <c r="N17" s="292">
        <v>24427</v>
      </c>
      <c r="O17" s="292">
        <v>26502</v>
      </c>
      <c r="P17" s="292">
        <v>25971</v>
      </c>
      <c r="Q17" s="292">
        <v>23327</v>
      </c>
      <c r="R17" s="292">
        <v>23261</v>
      </c>
      <c r="T17" s="137"/>
    </row>
    <row r="18" spans="1:20" ht="13.05" customHeight="1" x14ac:dyDescent="0.15">
      <c r="A18" s="129"/>
      <c r="B18" s="29" t="s">
        <v>34</v>
      </c>
      <c r="C18" s="388">
        <v>1054</v>
      </c>
      <c r="D18" s="388">
        <v>1389</v>
      </c>
      <c r="E18" s="369">
        <v>2906</v>
      </c>
      <c r="F18" s="369">
        <v>2403</v>
      </c>
      <c r="G18" s="369">
        <v>2225</v>
      </c>
      <c r="H18" s="370">
        <v>2348</v>
      </c>
      <c r="I18" s="370">
        <v>2561</v>
      </c>
      <c r="J18" s="370">
        <v>2932</v>
      </c>
      <c r="K18" s="370">
        <v>1867</v>
      </c>
      <c r="L18" s="370">
        <v>1771</v>
      </c>
      <c r="M18" s="292">
        <v>1485</v>
      </c>
      <c r="N18" s="292">
        <v>1281</v>
      </c>
      <c r="O18" s="292">
        <v>1189</v>
      </c>
      <c r="P18" s="292">
        <v>1109</v>
      </c>
      <c r="Q18" s="292">
        <v>1059</v>
      </c>
      <c r="R18" s="292">
        <v>955</v>
      </c>
      <c r="T18" s="137"/>
    </row>
    <row r="19" spans="1:20" ht="13.05" customHeight="1" x14ac:dyDescent="0.15">
      <c r="A19" s="129"/>
      <c r="B19" s="29" t="s">
        <v>35</v>
      </c>
      <c r="C19" s="388">
        <v>1420</v>
      </c>
      <c r="D19" s="388">
        <v>1280</v>
      </c>
      <c r="E19" s="369">
        <v>1373</v>
      </c>
      <c r="F19" s="369">
        <v>1501</v>
      </c>
      <c r="G19" s="369">
        <v>1351</v>
      </c>
      <c r="H19" s="370">
        <v>1619</v>
      </c>
      <c r="I19" s="370">
        <v>1894</v>
      </c>
      <c r="J19" s="370">
        <v>2373</v>
      </c>
      <c r="K19" s="370">
        <v>2418</v>
      </c>
      <c r="L19" s="370">
        <v>2938</v>
      </c>
      <c r="M19" s="292">
        <v>3651</v>
      </c>
      <c r="N19" s="292">
        <v>3905</v>
      </c>
      <c r="O19" s="292">
        <v>4659</v>
      </c>
      <c r="P19" s="292">
        <v>5357</v>
      </c>
      <c r="Q19" s="292">
        <v>3585</v>
      </c>
      <c r="R19" s="292">
        <v>3158</v>
      </c>
      <c r="T19" s="137"/>
    </row>
    <row r="20" spans="1:20" ht="13.05" customHeight="1" x14ac:dyDescent="0.15">
      <c r="A20" s="129"/>
      <c r="B20" s="29" t="s">
        <v>36</v>
      </c>
      <c r="C20" s="388">
        <v>47510</v>
      </c>
      <c r="D20" s="388">
        <v>34795</v>
      </c>
      <c r="E20" s="369">
        <v>34292</v>
      </c>
      <c r="F20" s="369">
        <v>33169</v>
      </c>
      <c r="G20" s="369">
        <v>40800</v>
      </c>
      <c r="H20" s="370">
        <v>35925</v>
      </c>
      <c r="I20" s="370">
        <v>30234</v>
      </c>
      <c r="J20" s="370">
        <v>34362</v>
      </c>
      <c r="K20" s="370">
        <v>43834</v>
      </c>
      <c r="L20" s="370">
        <v>42600</v>
      </c>
      <c r="M20" s="292">
        <v>36463</v>
      </c>
      <c r="N20" s="292">
        <v>30127</v>
      </c>
      <c r="O20" s="292">
        <v>28698</v>
      </c>
      <c r="P20" s="292">
        <v>24103</v>
      </c>
      <c r="Q20" s="292">
        <v>25727</v>
      </c>
      <c r="R20" s="292">
        <v>23386.680000000004</v>
      </c>
      <c r="T20" s="137"/>
    </row>
    <row r="21" spans="1:20" ht="13.05" customHeight="1" x14ac:dyDescent="0.15">
      <c r="A21" s="129"/>
      <c r="B21" s="29" t="s">
        <v>37</v>
      </c>
      <c r="C21" s="388">
        <v>9620</v>
      </c>
      <c r="D21" s="388">
        <v>9123</v>
      </c>
      <c r="E21" s="369">
        <v>11626</v>
      </c>
      <c r="F21" s="369">
        <v>9382</v>
      </c>
      <c r="G21" s="369">
        <v>7198</v>
      </c>
      <c r="H21" s="370">
        <v>5668</v>
      </c>
      <c r="I21" s="370">
        <v>5295</v>
      </c>
      <c r="J21" s="370">
        <v>5597</v>
      </c>
      <c r="K21" s="370">
        <v>7157</v>
      </c>
      <c r="L21" s="370">
        <v>8161</v>
      </c>
      <c r="M21" s="292">
        <v>8951</v>
      </c>
      <c r="N21" s="292">
        <v>15265</v>
      </c>
      <c r="O21" s="292">
        <v>15642</v>
      </c>
      <c r="P21" s="292">
        <v>13680</v>
      </c>
      <c r="Q21" s="292">
        <v>10335</v>
      </c>
      <c r="R21" s="292">
        <v>9386</v>
      </c>
      <c r="T21" s="137"/>
    </row>
    <row r="22" spans="1:20" ht="13.05" customHeight="1" x14ac:dyDescent="0.15">
      <c r="A22" s="129"/>
      <c r="B22" s="29" t="s">
        <v>38</v>
      </c>
      <c r="C22" s="388">
        <v>1660</v>
      </c>
      <c r="D22" s="388">
        <v>1469</v>
      </c>
      <c r="E22" s="369">
        <v>1718</v>
      </c>
      <c r="F22" s="369">
        <v>1387</v>
      </c>
      <c r="G22" s="369">
        <v>1494</v>
      </c>
      <c r="H22" s="370">
        <v>1329</v>
      </c>
      <c r="I22" s="370">
        <v>1018</v>
      </c>
      <c r="J22" s="370">
        <v>779</v>
      </c>
      <c r="K22" s="370">
        <v>848</v>
      </c>
      <c r="L22" s="370">
        <v>703</v>
      </c>
      <c r="M22" s="292">
        <v>710</v>
      </c>
      <c r="N22" s="292">
        <v>706</v>
      </c>
      <c r="O22" s="292">
        <v>861</v>
      </c>
      <c r="P22" s="292">
        <v>647</v>
      </c>
      <c r="Q22" s="292">
        <v>689</v>
      </c>
      <c r="R22" s="292">
        <v>759</v>
      </c>
      <c r="T22" s="137"/>
    </row>
    <row r="23" spans="1:20" ht="13.05" customHeight="1" x14ac:dyDescent="0.15">
      <c r="A23" s="129"/>
      <c r="B23" s="29" t="s">
        <v>39</v>
      </c>
      <c r="C23" s="388">
        <v>5288</v>
      </c>
      <c r="D23" s="388">
        <v>5591</v>
      </c>
      <c r="E23" s="369">
        <v>5403</v>
      </c>
      <c r="F23" s="369">
        <v>4772</v>
      </c>
      <c r="G23" s="369">
        <v>4794</v>
      </c>
      <c r="H23" s="370">
        <v>5060</v>
      </c>
      <c r="I23" s="370">
        <v>4954</v>
      </c>
      <c r="J23" s="370">
        <v>5369</v>
      </c>
      <c r="K23" s="370">
        <v>5322</v>
      </c>
      <c r="L23" s="370">
        <v>5201</v>
      </c>
      <c r="M23" s="292">
        <v>4994</v>
      </c>
      <c r="N23" s="292">
        <v>5031</v>
      </c>
      <c r="O23" s="292">
        <v>5022</v>
      </c>
      <c r="P23" s="292">
        <v>5170</v>
      </c>
      <c r="Q23" s="292">
        <v>5343</v>
      </c>
      <c r="R23" s="292">
        <v>5507</v>
      </c>
      <c r="T23" s="137"/>
    </row>
    <row r="24" spans="1:20" ht="13.05" customHeight="1" x14ac:dyDescent="0.15">
      <c r="A24" s="129"/>
      <c r="B24" s="29" t="s">
        <v>40</v>
      </c>
      <c r="C24" s="388">
        <v>47054</v>
      </c>
      <c r="D24" s="388">
        <v>45061</v>
      </c>
      <c r="E24" s="369">
        <v>44279</v>
      </c>
      <c r="F24" s="369">
        <v>43408</v>
      </c>
      <c r="G24" s="369">
        <v>43673</v>
      </c>
      <c r="H24" s="370">
        <v>46079</v>
      </c>
      <c r="I24" s="370">
        <v>47883</v>
      </c>
      <c r="J24" s="370">
        <v>50162</v>
      </c>
      <c r="K24" s="370">
        <v>53248</v>
      </c>
      <c r="L24" s="370">
        <v>31848</v>
      </c>
      <c r="M24" s="292">
        <v>31730</v>
      </c>
      <c r="N24" s="292">
        <v>32986</v>
      </c>
      <c r="O24" s="292">
        <v>28342</v>
      </c>
      <c r="P24" s="292">
        <v>27672</v>
      </c>
      <c r="Q24" s="292">
        <v>28248</v>
      </c>
      <c r="R24" s="292">
        <v>25403</v>
      </c>
      <c r="T24" s="137"/>
    </row>
    <row r="25" spans="1:20" ht="13.05" customHeight="1" x14ac:dyDescent="0.15">
      <c r="A25" s="129"/>
      <c r="B25" s="29" t="s">
        <v>41</v>
      </c>
      <c r="C25" s="388">
        <v>13635</v>
      </c>
      <c r="D25" s="388">
        <v>13355</v>
      </c>
      <c r="E25" s="369">
        <v>15390</v>
      </c>
      <c r="F25" s="369">
        <v>15324</v>
      </c>
      <c r="G25" s="369">
        <v>16928</v>
      </c>
      <c r="H25" s="369">
        <v>16685</v>
      </c>
      <c r="I25" s="369">
        <v>18161</v>
      </c>
      <c r="J25" s="369">
        <v>18141</v>
      </c>
      <c r="K25" s="369">
        <v>18383</v>
      </c>
      <c r="L25" s="369">
        <v>18234</v>
      </c>
      <c r="M25" s="292">
        <v>18313</v>
      </c>
      <c r="N25" s="292">
        <v>18280</v>
      </c>
      <c r="O25" s="292">
        <v>18043</v>
      </c>
      <c r="P25" s="292">
        <v>17431</v>
      </c>
      <c r="Q25" s="292">
        <v>18390</v>
      </c>
      <c r="R25" s="292">
        <v>18028.519999999997</v>
      </c>
      <c r="T25" s="137"/>
    </row>
    <row r="26" spans="1:20" ht="13.05" customHeight="1" x14ac:dyDescent="0.15">
      <c r="A26" s="129"/>
      <c r="B26" s="29" t="s">
        <v>44</v>
      </c>
      <c r="C26" s="388">
        <v>7005</v>
      </c>
      <c r="D26" s="388">
        <v>6646</v>
      </c>
      <c r="E26" s="369">
        <v>7157</v>
      </c>
      <c r="F26" s="369">
        <v>6796</v>
      </c>
      <c r="G26" s="369">
        <v>7481</v>
      </c>
      <c r="H26" s="370">
        <v>7708</v>
      </c>
      <c r="I26" s="370">
        <v>8927</v>
      </c>
      <c r="J26" s="370">
        <v>8965</v>
      </c>
      <c r="K26" s="370">
        <v>7009</v>
      </c>
      <c r="L26" s="370">
        <v>6361</v>
      </c>
      <c r="M26" s="292">
        <v>5435</v>
      </c>
      <c r="N26" s="292">
        <v>3776</v>
      </c>
      <c r="O26" s="292">
        <v>3693</v>
      </c>
      <c r="P26" s="292">
        <v>3524</v>
      </c>
      <c r="Q26" s="292">
        <v>3901</v>
      </c>
      <c r="R26" s="292">
        <v>4023</v>
      </c>
      <c r="T26" s="137"/>
    </row>
    <row r="27" spans="1:20" ht="13.05" customHeight="1" x14ac:dyDescent="0.15">
      <c r="A27" s="129"/>
      <c r="B27" s="29" t="s">
        <v>45</v>
      </c>
      <c r="C27" s="388">
        <v>0</v>
      </c>
      <c r="D27" s="388">
        <v>0</v>
      </c>
      <c r="E27" s="369">
        <v>0</v>
      </c>
      <c r="F27" s="369">
        <v>0</v>
      </c>
      <c r="G27" s="369">
        <v>0</v>
      </c>
      <c r="H27" s="370">
        <v>0</v>
      </c>
      <c r="I27" s="370">
        <v>0</v>
      </c>
      <c r="J27" s="370">
        <v>0</v>
      </c>
      <c r="K27" s="370">
        <v>0</v>
      </c>
      <c r="L27" s="370">
        <v>0</v>
      </c>
      <c r="M27" s="292">
        <v>0</v>
      </c>
      <c r="N27" s="292">
        <v>0</v>
      </c>
      <c r="O27" s="292">
        <v>0</v>
      </c>
      <c r="P27" s="292">
        <v>0</v>
      </c>
      <c r="Q27" s="292">
        <v>0</v>
      </c>
      <c r="R27" s="292">
        <v>0</v>
      </c>
      <c r="T27" s="137"/>
    </row>
    <row r="28" spans="1:20" ht="13.05" customHeight="1" x14ac:dyDescent="0.15">
      <c r="A28" s="129"/>
      <c r="B28" s="128" t="s">
        <v>46</v>
      </c>
      <c r="C28" s="388">
        <v>0</v>
      </c>
      <c r="D28" s="388">
        <v>0</v>
      </c>
      <c r="E28" s="369">
        <v>0</v>
      </c>
      <c r="F28" s="369">
        <v>0</v>
      </c>
      <c r="G28" s="369">
        <v>0</v>
      </c>
      <c r="H28" s="370">
        <v>0</v>
      </c>
      <c r="I28" s="370">
        <v>0</v>
      </c>
      <c r="J28" s="370">
        <v>0</v>
      </c>
      <c r="K28" s="370">
        <v>0</v>
      </c>
      <c r="L28" s="370">
        <v>0</v>
      </c>
      <c r="M28" s="1033">
        <v>0</v>
      </c>
      <c r="N28" s="1033">
        <v>0</v>
      </c>
      <c r="O28" s="1033">
        <v>0</v>
      </c>
      <c r="P28" s="1033">
        <v>0</v>
      </c>
      <c r="Q28" s="1033">
        <v>0</v>
      </c>
      <c r="R28" s="1033">
        <v>0</v>
      </c>
      <c r="T28" s="137"/>
    </row>
    <row r="29" spans="1:20" ht="13.05" customHeight="1" x14ac:dyDescent="0.15">
      <c r="A29" s="129"/>
      <c r="B29" s="30" t="s">
        <v>47</v>
      </c>
      <c r="C29" s="388">
        <v>0</v>
      </c>
      <c r="D29" s="388">
        <v>0</v>
      </c>
      <c r="E29" s="369">
        <v>0</v>
      </c>
      <c r="F29" s="369">
        <v>0</v>
      </c>
      <c r="G29" s="369">
        <v>0</v>
      </c>
      <c r="H29" s="370">
        <v>0</v>
      </c>
      <c r="I29" s="370">
        <v>0</v>
      </c>
      <c r="J29" s="370">
        <v>0</v>
      </c>
      <c r="K29" s="370">
        <v>0</v>
      </c>
      <c r="L29" s="370">
        <v>0</v>
      </c>
      <c r="M29" s="1033">
        <v>0</v>
      </c>
      <c r="N29" s="1033">
        <v>17</v>
      </c>
      <c r="O29" s="1033">
        <v>10</v>
      </c>
      <c r="P29" s="1033">
        <v>88</v>
      </c>
      <c r="Q29" s="1033">
        <v>35</v>
      </c>
      <c r="R29" s="1033">
        <v>34</v>
      </c>
      <c r="T29" s="137"/>
    </row>
    <row r="30" spans="1:20" ht="13.05" customHeight="1" x14ac:dyDescent="0.15">
      <c r="A30" s="129"/>
      <c r="B30" s="29" t="s">
        <v>48</v>
      </c>
      <c r="C30" s="388">
        <v>0</v>
      </c>
      <c r="D30" s="388">
        <v>0</v>
      </c>
      <c r="E30" s="369">
        <v>0</v>
      </c>
      <c r="F30" s="369">
        <v>0</v>
      </c>
      <c r="G30" s="369">
        <v>0</v>
      </c>
      <c r="H30" s="370">
        <v>0</v>
      </c>
      <c r="I30" s="370">
        <v>0</v>
      </c>
      <c r="J30" s="370">
        <v>0</v>
      </c>
      <c r="K30" s="370">
        <v>0</v>
      </c>
      <c r="L30" s="370">
        <v>0</v>
      </c>
      <c r="M30" s="1033">
        <v>0</v>
      </c>
      <c r="N30" s="1033">
        <v>0</v>
      </c>
      <c r="O30" s="1033">
        <v>0</v>
      </c>
      <c r="P30" s="1033">
        <v>0</v>
      </c>
      <c r="Q30" s="1033">
        <v>0</v>
      </c>
      <c r="R30" s="1033">
        <v>0</v>
      </c>
      <c r="T30" s="137"/>
    </row>
    <row r="31" spans="1:20" ht="13.05" customHeight="1" thickBot="1" x14ac:dyDescent="0.2">
      <c r="A31" s="367"/>
      <c r="B31" s="368" t="s">
        <v>49</v>
      </c>
      <c r="C31" s="393">
        <v>0</v>
      </c>
      <c r="D31" s="393">
        <v>0</v>
      </c>
      <c r="E31" s="372">
        <v>0</v>
      </c>
      <c r="F31" s="372">
        <v>0</v>
      </c>
      <c r="G31" s="372">
        <v>0</v>
      </c>
      <c r="H31" s="372">
        <v>0</v>
      </c>
      <c r="I31" s="372">
        <v>0</v>
      </c>
      <c r="J31" s="372">
        <v>0</v>
      </c>
      <c r="K31" s="372">
        <v>0</v>
      </c>
      <c r="L31" s="372">
        <v>0</v>
      </c>
      <c r="M31" s="1034">
        <v>0</v>
      </c>
      <c r="N31" s="1034">
        <v>0</v>
      </c>
      <c r="O31" s="1034">
        <v>0</v>
      </c>
      <c r="P31" s="1034">
        <v>0</v>
      </c>
      <c r="Q31" s="1034">
        <v>0</v>
      </c>
      <c r="R31" s="1034">
        <v>0</v>
      </c>
      <c r="T31" s="137"/>
    </row>
    <row r="32" spans="1:20" ht="9" customHeight="1" x14ac:dyDescent="0.15">
      <c r="A32" s="28" t="s">
        <v>544</v>
      </c>
      <c r="B32" s="40"/>
      <c r="C32" s="363"/>
      <c r="D32" s="363"/>
      <c r="E32" s="363"/>
      <c r="F32" s="363"/>
      <c r="G32" s="363"/>
      <c r="H32" s="363"/>
      <c r="I32" s="363"/>
      <c r="J32" s="363"/>
      <c r="K32" s="363"/>
      <c r="L32" s="363"/>
      <c r="M32" s="363"/>
      <c r="N32" s="363"/>
      <c r="O32" s="363"/>
      <c r="P32" s="363"/>
      <c r="Q32" s="363"/>
      <c r="R32" s="363"/>
    </row>
    <row r="33" spans="1:18" ht="9" customHeight="1" x14ac:dyDescent="0.15">
      <c r="A33" s="28" t="s">
        <v>428</v>
      </c>
      <c r="B33" s="40"/>
      <c r="C33" s="363"/>
      <c r="D33" s="363"/>
      <c r="E33" s="363"/>
      <c r="F33" s="363"/>
      <c r="G33" s="363"/>
      <c r="H33" s="376"/>
      <c r="I33" s="376"/>
      <c r="J33" s="376"/>
      <c r="K33" s="376"/>
      <c r="L33" s="376"/>
      <c r="M33" s="376"/>
      <c r="N33" s="376"/>
      <c r="O33" s="376"/>
      <c r="P33" s="376"/>
      <c r="Q33" s="376"/>
      <c r="R33" s="376"/>
    </row>
    <row r="34" spans="1:18" ht="9" customHeight="1" x14ac:dyDescent="0.15">
      <c r="A34" s="40" t="s">
        <v>427</v>
      </c>
      <c r="B34" s="290"/>
      <c r="C34" s="363"/>
      <c r="D34" s="363"/>
      <c r="E34" s="363"/>
      <c r="F34" s="363"/>
      <c r="G34" s="363"/>
      <c r="H34" s="376"/>
      <c r="I34" s="376"/>
      <c r="J34" s="376"/>
      <c r="K34" s="376"/>
      <c r="L34" s="376"/>
      <c r="M34" s="376"/>
      <c r="N34" s="376"/>
      <c r="O34" s="376"/>
      <c r="P34" s="376"/>
      <c r="Q34" s="376"/>
      <c r="R34" s="376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4">
    <tabColor theme="9" tint="0.59999389629810485"/>
  </sheetPr>
  <dimension ref="A2:T34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.25" style="128" customWidth="1"/>
    <col min="2" max="2" width="9.625" style="128" customWidth="1"/>
    <col min="3" max="4" width="8" style="128" hidden="1" customWidth="1"/>
    <col min="5" max="18" width="8.375" style="128" customWidth="1"/>
    <col min="19" max="19" width="6.625" style="128" customWidth="1"/>
    <col min="20" max="16384" width="7" style="128"/>
  </cols>
  <sheetData>
    <row r="2" spans="1:20" ht="13.05" customHeight="1" x14ac:dyDescent="0.3">
      <c r="A2" s="381" t="s">
        <v>498</v>
      </c>
      <c r="B2" s="382"/>
    </row>
    <row r="3" spans="1:20" ht="13.05" customHeight="1" x14ac:dyDescent="0.15">
      <c r="A3" s="383" t="s">
        <v>273</v>
      </c>
      <c r="B3" s="383"/>
    </row>
    <row r="4" spans="1:20" ht="4.95" customHeight="1" thickBot="1" x14ac:dyDescent="0.2">
      <c r="A4" s="373"/>
      <c r="B4" s="373"/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3"/>
      <c r="P4" s="373"/>
      <c r="Q4" s="373"/>
      <c r="R4" s="373"/>
    </row>
    <row r="5" spans="1:20" ht="15" customHeight="1" x14ac:dyDescent="0.15">
      <c r="A5" s="1128" t="s">
        <v>18</v>
      </c>
      <c r="B5" s="1128"/>
      <c r="C5" s="825">
        <v>2005</v>
      </c>
      <c r="D5" s="825">
        <v>2006</v>
      </c>
      <c r="E5" s="825">
        <v>2007</v>
      </c>
      <c r="F5" s="825">
        <v>2008</v>
      </c>
      <c r="G5" s="825">
        <v>2009</v>
      </c>
      <c r="H5" s="825">
        <v>2010</v>
      </c>
      <c r="I5" s="825">
        <v>2011</v>
      </c>
      <c r="J5" s="825">
        <v>2012</v>
      </c>
      <c r="K5" s="825">
        <v>2013</v>
      </c>
      <c r="L5" s="825">
        <v>2014</v>
      </c>
      <c r="M5" s="825">
        <v>2015</v>
      </c>
      <c r="N5" s="825">
        <v>2016</v>
      </c>
      <c r="O5" s="825">
        <v>2017</v>
      </c>
      <c r="P5" s="825" t="s">
        <v>211</v>
      </c>
      <c r="Q5" s="825" t="s">
        <v>404</v>
      </c>
      <c r="R5" s="825" t="s">
        <v>411</v>
      </c>
    </row>
    <row r="6" spans="1:20" ht="15" customHeight="1" x14ac:dyDescent="0.15">
      <c r="A6" s="1127" t="s">
        <v>106</v>
      </c>
      <c r="B6" s="1127"/>
      <c r="C6" s="853">
        <f t="shared" ref="C6:N6" si="0">(C8+C9+C10+C11+C12+C13+C14+C15+C16+C17+C18+C19+C20+C21+C22+C23+C24+C25+C26+C27+C28+C29+C30+C31)</f>
        <v>6617</v>
      </c>
      <c r="D6" s="853">
        <f t="shared" si="0"/>
        <v>6771</v>
      </c>
      <c r="E6" s="853">
        <f t="shared" si="0"/>
        <v>6684</v>
      </c>
      <c r="F6" s="853">
        <f t="shared" si="0"/>
        <v>6420</v>
      </c>
      <c r="G6" s="853">
        <f t="shared" si="0"/>
        <v>6152</v>
      </c>
      <c r="H6" s="853">
        <f t="shared" si="0"/>
        <v>6133</v>
      </c>
      <c r="I6" s="853">
        <f t="shared" si="0"/>
        <v>6151</v>
      </c>
      <c r="J6" s="853">
        <f t="shared" si="0"/>
        <v>6245</v>
      </c>
      <c r="K6" s="853">
        <f t="shared" si="0"/>
        <v>6439</v>
      </c>
      <c r="L6" s="853">
        <f t="shared" si="0"/>
        <v>6167</v>
      </c>
      <c r="M6" s="853">
        <f t="shared" si="0"/>
        <v>5900</v>
      </c>
      <c r="N6" s="853">
        <f t="shared" si="0"/>
        <v>5827</v>
      </c>
      <c r="O6" s="853">
        <f>(O8+O9+O10+O11+O12+O13+O14+O15+O16+O17+O18+O19+O20+O21+O22+O23+O24+O25+O26+O27+O28+O29+O30+O31)</f>
        <v>5494</v>
      </c>
      <c r="P6" s="853">
        <f>(P8+P9+P10+P11+P12+P13+P14+P15+P16+P17+P18+P19+P20+P21+P22+P23+P24+P25+P26+P27+P28+P29+P30+P31)</f>
        <v>4966</v>
      </c>
      <c r="Q6" s="853">
        <f>(Q8+Q9+Q10+Q11+Q12+Q13+Q14+Q15+Q16+Q17+Q18+Q19+Q20+Q21+Q22+Q23+Q24+Q25+Q26+Q27+Q28+Q29+Q30+Q31)</f>
        <v>5100</v>
      </c>
      <c r="R6" s="853">
        <f>(R8+R9+R10+R11+R12+R13+R14+R15+R16+R17+R18+R19+R20+R21+R22+R23+R24+R25+R26+R27+R28+R29+R30+R31)</f>
        <v>4957.3536356317218</v>
      </c>
    </row>
    <row r="7" spans="1:20" ht="4.95" customHeight="1" x14ac:dyDescent="0.15">
      <c r="A7" s="129"/>
      <c r="B7" s="130"/>
      <c r="C7" s="395"/>
      <c r="D7" s="395"/>
      <c r="E7" s="395"/>
      <c r="F7" s="395"/>
      <c r="G7" s="395"/>
      <c r="H7" s="395"/>
      <c r="I7" s="395"/>
      <c r="J7" s="395"/>
      <c r="K7" s="395"/>
      <c r="L7" s="395"/>
      <c r="M7" s="395"/>
      <c r="N7" s="395"/>
      <c r="O7" s="395"/>
      <c r="P7" s="395"/>
      <c r="Q7" s="395"/>
      <c r="R7" s="395"/>
    </row>
    <row r="8" spans="1:20" ht="13.05" customHeight="1" x14ac:dyDescent="0.15">
      <c r="A8" s="129"/>
      <c r="B8" s="29" t="s">
        <v>21</v>
      </c>
      <c r="C8" s="396">
        <v>274</v>
      </c>
      <c r="D8" s="396">
        <v>261</v>
      </c>
      <c r="E8" s="396">
        <v>226</v>
      </c>
      <c r="F8" s="396">
        <v>215</v>
      </c>
      <c r="G8" s="396">
        <v>260</v>
      </c>
      <c r="H8" s="396">
        <v>283</v>
      </c>
      <c r="I8" s="396">
        <v>256</v>
      </c>
      <c r="J8" s="396">
        <v>266</v>
      </c>
      <c r="K8" s="396">
        <v>258</v>
      </c>
      <c r="L8" s="396">
        <v>292</v>
      </c>
      <c r="M8" s="397">
        <v>252</v>
      </c>
      <c r="N8" s="397">
        <v>205</v>
      </c>
      <c r="O8" s="397">
        <v>378</v>
      </c>
      <c r="P8" s="397">
        <v>273</v>
      </c>
      <c r="Q8" s="397">
        <v>220</v>
      </c>
      <c r="R8" s="397">
        <v>203.86113101152611</v>
      </c>
    </row>
    <row r="9" spans="1:20" ht="13.05" customHeight="1" x14ac:dyDescent="0.15">
      <c r="A9" s="129"/>
      <c r="B9" s="29" t="s">
        <v>22</v>
      </c>
      <c r="C9" s="396">
        <v>1970</v>
      </c>
      <c r="D9" s="396">
        <v>2250</v>
      </c>
      <c r="E9" s="396">
        <v>2114</v>
      </c>
      <c r="F9" s="396">
        <v>2190</v>
      </c>
      <c r="G9" s="396">
        <v>1819</v>
      </c>
      <c r="H9" s="398">
        <v>1854</v>
      </c>
      <c r="I9" s="398">
        <v>1833</v>
      </c>
      <c r="J9" s="398">
        <v>1923</v>
      </c>
      <c r="K9" s="398">
        <v>1990</v>
      </c>
      <c r="L9" s="398">
        <v>1895</v>
      </c>
      <c r="M9" s="399">
        <v>1781</v>
      </c>
      <c r="N9" s="399">
        <v>1666</v>
      </c>
      <c r="O9" s="399">
        <v>1377</v>
      </c>
      <c r="P9" s="399">
        <v>1128</v>
      </c>
      <c r="Q9" s="399">
        <v>1283</v>
      </c>
      <c r="R9" s="399">
        <v>1306.8469799450602</v>
      </c>
    </row>
    <row r="10" spans="1:20" ht="13.05" customHeight="1" x14ac:dyDescent="0.15">
      <c r="A10" s="129"/>
      <c r="B10" s="29" t="s">
        <v>23</v>
      </c>
      <c r="C10" s="396">
        <v>569</v>
      </c>
      <c r="D10" s="396">
        <v>536</v>
      </c>
      <c r="E10" s="396">
        <v>564</v>
      </c>
      <c r="F10" s="396">
        <v>473</v>
      </c>
      <c r="G10" s="396">
        <v>481</v>
      </c>
      <c r="H10" s="398">
        <v>434</v>
      </c>
      <c r="I10" s="398">
        <v>491</v>
      </c>
      <c r="J10" s="398">
        <v>384</v>
      </c>
      <c r="K10" s="398">
        <v>353</v>
      </c>
      <c r="L10" s="398">
        <v>365</v>
      </c>
      <c r="M10" s="398">
        <v>310</v>
      </c>
      <c r="N10" s="398">
        <v>385</v>
      </c>
      <c r="O10" s="398">
        <v>456</v>
      </c>
      <c r="P10" s="398">
        <v>416</v>
      </c>
      <c r="Q10" s="398">
        <v>375</v>
      </c>
      <c r="R10" s="398">
        <v>344.65964319650925</v>
      </c>
      <c r="T10" s="137"/>
    </row>
    <row r="11" spans="1:20" ht="13.05" customHeight="1" x14ac:dyDescent="0.15">
      <c r="A11" s="129"/>
      <c r="B11" s="29" t="s">
        <v>24</v>
      </c>
      <c r="C11" s="396">
        <v>496</v>
      </c>
      <c r="D11" s="396">
        <v>516</v>
      </c>
      <c r="E11" s="396">
        <v>519</v>
      </c>
      <c r="F11" s="396">
        <v>531</v>
      </c>
      <c r="G11" s="396">
        <v>538</v>
      </c>
      <c r="H11" s="398">
        <v>543</v>
      </c>
      <c r="I11" s="398">
        <v>546</v>
      </c>
      <c r="J11" s="396">
        <v>548</v>
      </c>
      <c r="K11" s="396">
        <v>554</v>
      </c>
      <c r="L11" s="396">
        <v>560</v>
      </c>
      <c r="M11" s="397">
        <v>573</v>
      </c>
      <c r="N11" s="397">
        <v>579</v>
      </c>
      <c r="O11" s="397">
        <v>453</v>
      </c>
      <c r="P11" s="397">
        <v>451</v>
      </c>
      <c r="Q11" s="397">
        <v>437</v>
      </c>
      <c r="R11" s="397">
        <v>455.70580000000001</v>
      </c>
      <c r="T11" s="137"/>
    </row>
    <row r="12" spans="1:20" ht="13.05" customHeight="1" x14ac:dyDescent="0.15">
      <c r="A12" s="129"/>
      <c r="B12" s="29" t="s">
        <v>25</v>
      </c>
      <c r="C12" s="396">
        <v>339</v>
      </c>
      <c r="D12" s="396">
        <v>359</v>
      </c>
      <c r="E12" s="396">
        <v>366</v>
      </c>
      <c r="F12" s="396">
        <v>333</v>
      </c>
      <c r="G12" s="396">
        <v>333</v>
      </c>
      <c r="H12" s="396">
        <v>329</v>
      </c>
      <c r="I12" s="396">
        <v>324</v>
      </c>
      <c r="J12" s="396">
        <v>305</v>
      </c>
      <c r="K12" s="396">
        <v>323</v>
      </c>
      <c r="L12" s="396">
        <v>308</v>
      </c>
      <c r="M12" s="397">
        <v>299</v>
      </c>
      <c r="N12" s="397">
        <v>328</v>
      </c>
      <c r="O12" s="397">
        <v>234</v>
      </c>
      <c r="P12" s="397">
        <v>250</v>
      </c>
      <c r="Q12" s="397">
        <v>296</v>
      </c>
      <c r="R12" s="397">
        <v>256.92215920000001</v>
      </c>
      <c r="T12" s="137"/>
    </row>
    <row r="13" spans="1:20" ht="13.05" customHeight="1" x14ac:dyDescent="0.15">
      <c r="A13" s="129"/>
      <c r="B13" s="29" t="s">
        <v>29</v>
      </c>
      <c r="C13" s="396">
        <v>27</v>
      </c>
      <c r="D13" s="396">
        <v>27</v>
      </c>
      <c r="E13" s="396">
        <v>32</v>
      </c>
      <c r="F13" s="396">
        <v>25</v>
      </c>
      <c r="G13" s="396">
        <v>29</v>
      </c>
      <c r="H13" s="396">
        <v>39</v>
      </c>
      <c r="I13" s="396">
        <v>40</v>
      </c>
      <c r="J13" s="396">
        <v>46</v>
      </c>
      <c r="K13" s="396">
        <v>45</v>
      </c>
      <c r="L13" s="396">
        <v>54</v>
      </c>
      <c r="M13" s="396">
        <v>59</v>
      </c>
      <c r="N13" s="396">
        <v>58</v>
      </c>
      <c r="O13" s="396">
        <v>57</v>
      </c>
      <c r="P13" s="396">
        <v>57</v>
      </c>
      <c r="Q13" s="396">
        <v>60</v>
      </c>
      <c r="R13" s="396">
        <v>52.874399999999994</v>
      </c>
      <c r="T13" s="137"/>
    </row>
    <row r="14" spans="1:20" ht="13.05" customHeight="1" x14ac:dyDescent="0.15">
      <c r="A14" s="129"/>
      <c r="B14" s="29" t="s">
        <v>30</v>
      </c>
      <c r="C14" s="396">
        <v>198</v>
      </c>
      <c r="D14" s="396">
        <v>207</v>
      </c>
      <c r="E14" s="396">
        <v>171</v>
      </c>
      <c r="F14" s="396">
        <v>174</v>
      </c>
      <c r="G14" s="396">
        <v>140</v>
      </c>
      <c r="H14" s="398">
        <v>155</v>
      </c>
      <c r="I14" s="398">
        <v>144</v>
      </c>
      <c r="J14" s="398">
        <v>145</v>
      </c>
      <c r="K14" s="398">
        <v>153</v>
      </c>
      <c r="L14" s="398">
        <v>154</v>
      </c>
      <c r="M14" s="397">
        <v>174</v>
      </c>
      <c r="N14" s="397">
        <v>210</v>
      </c>
      <c r="O14" s="397">
        <v>214</v>
      </c>
      <c r="P14" s="397">
        <v>218</v>
      </c>
      <c r="Q14" s="397">
        <v>219</v>
      </c>
      <c r="R14" s="397">
        <v>213.96907999999996</v>
      </c>
      <c r="T14" s="137"/>
    </row>
    <row r="15" spans="1:20" ht="13.05" customHeight="1" x14ac:dyDescent="0.15">
      <c r="A15" s="129"/>
      <c r="B15" s="29" t="s">
        <v>31</v>
      </c>
      <c r="C15" s="396">
        <v>785</v>
      </c>
      <c r="D15" s="396">
        <v>769</v>
      </c>
      <c r="E15" s="396">
        <v>755</v>
      </c>
      <c r="F15" s="396">
        <v>743</v>
      </c>
      <c r="G15" s="396">
        <v>751</v>
      </c>
      <c r="H15" s="398">
        <v>709</v>
      </c>
      <c r="I15" s="398">
        <v>731</v>
      </c>
      <c r="J15" s="398">
        <v>719</v>
      </c>
      <c r="K15" s="398">
        <v>747</v>
      </c>
      <c r="L15" s="398">
        <v>758</v>
      </c>
      <c r="M15" s="397">
        <v>725</v>
      </c>
      <c r="N15" s="397">
        <v>659</v>
      </c>
      <c r="O15" s="397">
        <v>603</v>
      </c>
      <c r="P15" s="397">
        <v>533</v>
      </c>
      <c r="Q15" s="397">
        <v>533</v>
      </c>
      <c r="R15" s="397">
        <v>498.62510799999995</v>
      </c>
      <c r="T15" s="137"/>
    </row>
    <row r="16" spans="1:20" ht="13.05" customHeight="1" x14ac:dyDescent="0.15">
      <c r="A16" s="129"/>
      <c r="B16" s="29" t="s">
        <v>32</v>
      </c>
      <c r="C16" s="396">
        <v>229</v>
      </c>
      <c r="D16" s="400">
        <v>235</v>
      </c>
      <c r="E16" s="400">
        <v>231</v>
      </c>
      <c r="F16" s="400">
        <v>203</v>
      </c>
      <c r="G16" s="400">
        <v>186</v>
      </c>
      <c r="H16" s="398">
        <v>189</v>
      </c>
      <c r="I16" s="398">
        <v>196</v>
      </c>
      <c r="J16" s="398">
        <v>216</v>
      </c>
      <c r="K16" s="398">
        <v>231</v>
      </c>
      <c r="L16" s="398">
        <v>228</v>
      </c>
      <c r="M16" s="398">
        <v>223</v>
      </c>
      <c r="N16" s="398">
        <v>228</v>
      </c>
      <c r="O16" s="398">
        <v>211</v>
      </c>
      <c r="P16" s="398">
        <v>198</v>
      </c>
      <c r="Q16" s="398">
        <v>247</v>
      </c>
      <c r="R16" s="398">
        <v>280.42020800000006</v>
      </c>
      <c r="T16" s="137"/>
    </row>
    <row r="17" spans="1:20" ht="13.05" customHeight="1" x14ac:dyDescent="0.15">
      <c r="A17" s="129"/>
      <c r="B17" s="29" t="s">
        <v>33</v>
      </c>
      <c r="C17" s="396">
        <v>214</v>
      </c>
      <c r="D17" s="396">
        <v>233</v>
      </c>
      <c r="E17" s="396">
        <v>267</v>
      </c>
      <c r="F17" s="396">
        <v>246</v>
      </c>
      <c r="G17" s="396">
        <v>250</v>
      </c>
      <c r="H17" s="398">
        <v>240</v>
      </c>
      <c r="I17" s="398">
        <v>221</v>
      </c>
      <c r="J17" s="398">
        <v>211</v>
      </c>
      <c r="K17" s="398">
        <v>213</v>
      </c>
      <c r="L17" s="398">
        <v>232</v>
      </c>
      <c r="M17" s="397">
        <v>218</v>
      </c>
      <c r="N17" s="397">
        <v>222</v>
      </c>
      <c r="O17" s="397">
        <v>242</v>
      </c>
      <c r="P17" s="397">
        <v>251</v>
      </c>
      <c r="Q17" s="397">
        <v>237</v>
      </c>
      <c r="R17" s="397">
        <v>239.16420000000002</v>
      </c>
      <c r="T17" s="137"/>
    </row>
    <row r="18" spans="1:20" ht="13.05" customHeight="1" x14ac:dyDescent="0.15">
      <c r="A18" s="129"/>
      <c r="B18" s="29" t="s">
        <v>34</v>
      </c>
      <c r="C18" s="396">
        <v>11</v>
      </c>
      <c r="D18" s="396">
        <v>15</v>
      </c>
      <c r="E18" s="396">
        <v>30</v>
      </c>
      <c r="F18" s="396">
        <v>25</v>
      </c>
      <c r="G18" s="396">
        <v>21</v>
      </c>
      <c r="H18" s="398">
        <v>23</v>
      </c>
      <c r="I18" s="398">
        <v>27</v>
      </c>
      <c r="J18" s="398">
        <v>33</v>
      </c>
      <c r="K18" s="398">
        <v>21</v>
      </c>
      <c r="L18" s="398">
        <v>20</v>
      </c>
      <c r="M18" s="397">
        <v>18</v>
      </c>
      <c r="N18" s="397">
        <v>14</v>
      </c>
      <c r="O18" s="397">
        <v>14</v>
      </c>
      <c r="P18" s="397">
        <v>13</v>
      </c>
      <c r="Q18" s="397">
        <v>12</v>
      </c>
      <c r="R18" s="397">
        <v>10.998072000000001</v>
      </c>
      <c r="T18" s="137"/>
    </row>
    <row r="19" spans="1:20" ht="13.05" customHeight="1" x14ac:dyDescent="0.15">
      <c r="A19" s="129"/>
      <c r="B19" s="29" t="s">
        <v>35</v>
      </c>
      <c r="C19" s="396">
        <v>14</v>
      </c>
      <c r="D19" s="396">
        <v>13</v>
      </c>
      <c r="E19" s="396">
        <v>14</v>
      </c>
      <c r="F19" s="396">
        <v>15</v>
      </c>
      <c r="G19" s="396">
        <v>14</v>
      </c>
      <c r="H19" s="398">
        <v>18</v>
      </c>
      <c r="I19" s="398">
        <v>21</v>
      </c>
      <c r="J19" s="398">
        <v>26</v>
      </c>
      <c r="K19" s="398">
        <v>27</v>
      </c>
      <c r="L19" s="398">
        <v>33</v>
      </c>
      <c r="M19" s="397">
        <v>42</v>
      </c>
      <c r="N19" s="397">
        <v>41</v>
      </c>
      <c r="O19" s="397">
        <v>48</v>
      </c>
      <c r="P19" s="397">
        <v>56</v>
      </c>
      <c r="Q19" s="397">
        <v>44</v>
      </c>
      <c r="R19" s="397">
        <v>35.764872278625639</v>
      </c>
      <c r="T19" s="137"/>
    </row>
    <row r="20" spans="1:20" ht="13.05" customHeight="1" x14ac:dyDescent="0.15">
      <c r="A20" s="129"/>
      <c r="B20" s="29" t="s">
        <v>36</v>
      </c>
      <c r="C20" s="396">
        <v>532</v>
      </c>
      <c r="D20" s="396">
        <v>400</v>
      </c>
      <c r="E20" s="396">
        <v>395</v>
      </c>
      <c r="F20" s="396">
        <v>381</v>
      </c>
      <c r="G20" s="396">
        <v>450</v>
      </c>
      <c r="H20" s="398">
        <v>420</v>
      </c>
      <c r="I20" s="398">
        <v>393</v>
      </c>
      <c r="J20" s="398">
        <v>436</v>
      </c>
      <c r="K20" s="398">
        <v>499</v>
      </c>
      <c r="L20" s="398">
        <v>460</v>
      </c>
      <c r="M20" s="397">
        <v>420</v>
      </c>
      <c r="N20" s="397">
        <v>345</v>
      </c>
      <c r="O20" s="397">
        <v>369</v>
      </c>
      <c r="P20" s="397">
        <v>309</v>
      </c>
      <c r="Q20" s="397">
        <v>335</v>
      </c>
      <c r="R20" s="397">
        <v>308.57288</v>
      </c>
      <c r="T20" s="137"/>
    </row>
    <row r="21" spans="1:20" ht="13.05" customHeight="1" x14ac:dyDescent="0.15">
      <c r="A21" s="129"/>
      <c r="B21" s="29" t="s">
        <v>37</v>
      </c>
      <c r="C21" s="396">
        <v>113</v>
      </c>
      <c r="D21" s="396">
        <v>115</v>
      </c>
      <c r="E21" s="396">
        <v>138</v>
      </c>
      <c r="F21" s="396">
        <v>111</v>
      </c>
      <c r="G21" s="396">
        <v>83</v>
      </c>
      <c r="H21" s="398">
        <v>67</v>
      </c>
      <c r="I21" s="398">
        <v>63</v>
      </c>
      <c r="J21" s="398">
        <v>68</v>
      </c>
      <c r="K21" s="398">
        <v>80</v>
      </c>
      <c r="L21" s="398">
        <v>86</v>
      </c>
      <c r="M21" s="397">
        <v>93</v>
      </c>
      <c r="N21" s="397">
        <v>181</v>
      </c>
      <c r="O21" s="397">
        <v>178</v>
      </c>
      <c r="P21" s="397">
        <v>169</v>
      </c>
      <c r="Q21" s="397">
        <v>130</v>
      </c>
      <c r="R21" s="397">
        <v>114.62359999999998</v>
      </c>
      <c r="T21" s="137"/>
    </row>
    <row r="22" spans="1:20" ht="13.05" customHeight="1" x14ac:dyDescent="0.15">
      <c r="A22" s="129"/>
      <c r="B22" s="29" t="s">
        <v>38</v>
      </c>
      <c r="C22" s="396">
        <v>28</v>
      </c>
      <c r="D22" s="396">
        <v>25</v>
      </c>
      <c r="E22" s="396">
        <v>27</v>
      </c>
      <c r="F22" s="396">
        <v>22</v>
      </c>
      <c r="G22" s="396">
        <v>25</v>
      </c>
      <c r="H22" s="398">
        <v>23</v>
      </c>
      <c r="I22" s="398">
        <v>20</v>
      </c>
      <c r="J22" s="398">
        <v>15</v>
      </c>
      <c r="K22" s="398">
        <v>17</v>
      </c>
      <c r="L22" s="398">
        <v>14</v>
      </c>
      <c r="M22" s="397">
        <v>14</v>
      </c>
      <c r="N22" s="397">
        <v>13</v>
      </c>
      <c r="O22" s="397">
        <v>13</v>
      </c>
      <c r="P22" s="397">
        <v>10</v>
      </c>
      <c r="Q22" s="397">
        <v>10</v>
      </c>
      <c r="R22" s="397">
        <v>12.626149999999999</v>
      </c>
      <c r="T22" s="137"/>
    </row>
    <row r="23" spans="1:20" ht="13.05" customHeight="1" x14ac:dyDescent="0.15">
      <c r="A23" s="129"/>
      <c r="B23" s="29" t="s">
        <v>39</v>
      </c>
      <c r="C23" s="396">
        <v>69</v>
      </c>
      <c r="D23" s="396">
        <v>71</v>
      </c>
      <c r="E23" s="396">
        <v>68</v>
      </c>
      <c r="F23" s="396">
        <v>60</v>
      </c>
      <c r="G23" s="396">
        <v>59</v>
      </c>
      <c r="H23" s="398">
        <v>60</v>
      </c>
      <c r="I23" s="398">
        <v>60</v>
      </c>
      <c r="J23" s="398">
        <v>67</v>
      </c>
      <c r="K23" s="398">
        <v>71</v>
      </c>
      <c r="L23" s="398">
        <v>73</v>
      </c>
      <c r="M23" s="397">
        <v>71</v>
      </c>
      <c r="N23" s="397">
        <v>71</v>
      </c>
      <c r="O23" s="397">
        <v>72</v>
      </c>
      <c r="P23" s="397">
        <v>74</v>
      </c>
      <c r="Q23" s="397">
        <v>76</v>
      </c>
      <c r="R23" s="397">
        <v>81.981200000000001</v>
      </c>
      <c r="T23" s="137"/>
    </row>
    <row r="24" spans="1:20" ht="13.05" customHeight="1" x14ac:dyDescent="0.15">
      <c r="A24" s="129"/>
      <c r="B24" s="29" t="s">
        <v>40</v>
      </c>
      <c r="C24" s="396">
        <v>525</v>
      </c>
      <c r="D24" s="396">
        <v>506</v>
      </c>
      <c r="E24" s="396">
        <v>503</v>
      </c>
      <c r="F24" s="396">
        <v>421</v>
      </c>
      <c r="G24" s="396">
        <v>443</v>
      </c>
      <c r="H24" s="398">
        <v>489</v>
      </c>
      <c r="I24" s="398">
        <v>510</v>
      </c>
      <c r="J24" s="398">
        <v>547</v>
      </c>
      <c r="K24" s="398">
        <v>586</v>
      </c>
      <c r="L24" s="398">
        <v>368</v>
      </c>
      <c r="M24" s="397">
        <v>365</v>
      </c>
      <c r="N24" s="397">
        <v>379</v>
      </c>
      <c r="O24" s="397">
        <v>336</v>
      </c>
      <c r="P24" s="397">
        <v>324</v>
      </c>
      <c r="Q24" s="397">
        <v>341</v>
      </c>
      <c r="R24" s="397">
        <v>297.7312</v>
      </c>
      <c r="T24" s="137"/>
    </row>
    <row r="25" spans="1:20" ht="13.05" customHeight="1" x14ac:dyDescent="0.15">
      <c r="A25" s="129"/>
      <c r="B25" s="29" t="s">
        <v>41</v>
      </c>
      <c r="C25" s="396">
        <v>140</v>
      </c>
      <c r="D25" s="396">
        <v>155</v>
      </c>
      <c r="E25" s="396">
        <v>184</v>
      </c>
      <c r="F25" s="396">
        <v>176</v>
      </c>
      <c r="G25" s="396">
        <v>192</v>
      </c>
      <c r="H25" s="396">
        <v>181</v>
      </c>
      <c r="I25" s="396">
        <v>183</v>
      </c>
      <c r="J25" s="396">
        <v>192</v>
      </c>
      <c r="K25" s="396">
        <v>195</v>
      </c>
      <c r="L25" s="396">
        <v>196</v>
      </c>
      <c r="M25" s="397">
        <v>198</v>
      </c>
      <c r="N25" s="397">
        <v>196</v>
      </c>
      <c r="O25" s="397">
        <v>194</v>
      </c>
      <c r="P25" s="397">
        <v>191</v>
      </c>
      <c r="Q25" s="397">
        <v>195</v>
      </c>
      <c r="R25" s="397">
        <v>190.086522</v>
      </c>
      <c r="T25" s="137"/>
    </row>
    <row r="26" spans="1:20" ht="13.05" customHeight="1" x14ac:dyDescent="0.15">
      <c r="A26" s="129"/>
      <c r="B26" s="29" t="s">
        <v>44</v>
      </c>
      <c r="C26" s="396">
        <v>84</v>
      </c>
      <c r="D26" s="396">
        <v>78</v>
      </c>
      <c r="E26" s="396">
        <v>80</v>
      </c>
      <c r="F26" s="396">
        <v>76</v>
      </c>
      <c r="G26" s="396">
        <v>78</v>
      </c>
      <c r="H26" s="398">
        <v>77</v>
      </c>
      <c r="I26" s="398">
        <v>92</v>
      </c>
      <c r="J26" s="398">
        <v>98</v>
      </c>
      <c r="K26" s="398">
        <v>76</v>
      </c>
      <c r="L26" s="398">
        <v>71</v>
      </c>
      <c r="M26" s="397">
        <v>65</v>
      </c>
      <c r="N26" s="397">
        <v>47</v>
      </c>
      <c r="O26" s="397">
        <v>45</v>
      </c>
      <c r="P26" s="397">
        <v>44</v>
      </c>
      <c r="Q26" s="397">
        <v>50</v>
      </c>
      <c r="R26" s="397">
        <v>51.586000000000006</v>
      </c>
      <c r="T26" s="137"/>
    </row>
    <row r="27" spans="1:20" ht="13.05" customHeight="1" x14ac:dyDescent="0.15">
      <c r="A27" s="129"/>
      <c r="B27" s="29" t="s">
        <v>45</v>
      </c>
      <c r="C27" s="396">
        <v>0</v>
      </c>
      <c r="D27" s="396">
        <v>0</v>
      </c>
      <c r="E27" s="396">
        <v>0</v>
      </c>
      <c r="F27" s="396">
        <v>0</v>
      </c>
      <c r="G27" s="396">
        <v>0</v>
      </c>
      <c r="H27" s="398">
        <v>0</v>
      </c>
      <c r="I27" s="398">
        <v>0</v>
      </c>
      <c r="J27" s="398">
        <v>0</v>
      </c>
      <c r="K27" s="398">
        <v>0</v>
      </c>
      <c r="L27" s="398">
        <v>0</v>
      </c>
      <c r="M27" s="397">
        <v>0</v>
      </c>
      <c r="N27" s="397">
        <v>0</v>
      </c>
      <c r="O27" s="397">
        <v>0</v>
      </c>
      <c r="P27" s="397">
        <v>0</v>
      </c>
      <c r="Q27" s="397">
        <v>0</v>
      </c>
      <c r="R27" s="397">
        <v>0</v>
      </c>
      <c r="T27" s="137"/>
    </row>
    <row r="28" spans="1:20" ht="13.05" customHeight="1" x14ac:dyDescent="0.15">
      <c r="A28" s="129"/>
      <c r="B28" s="128" t="s">
        <v>46</v>
      </c>
      <c r="C28" s="396">
        <v>0</v>
      </c>
      <c r="D28" s="396">
        <v>0</v>
      </c>
      <c r="E28" s="396">
        <v>0</v>
      </c>
      <c r="F28" s="396">
        <v>0</v>
      </c>
      <c r="G28" s="396">
        <v>0</v>
      </c>
      <c r="H28" s="398">
        <v>0</v>
      </c>
      <c r="I28" s="398">
        <v>0</v>
      </c>
      <c r="J28" s="398">
        <v>0</v>
      </c>
      <c r="K28" s="398">
        <v>0</v>
      </c>
      <c r="L28" s="398">
        <v>0</v>
      </c>
      <c r="M28" s="399">
        <v>0</v>
      </c>
      <c r="N28" s="399">
        <v>0</v>
      </c>
      <c r="O28" s="399">
        <v>0</v>
      </c>
      <c r="P28" s="399">
        <v>0</v>
      </c>
      <c r="Q28" s="399">
        <v>0</v>
      </c>
      <c r="R28" s="399">
        <v>0</v>
      </c>
      <c r="T28" s="137"/>
    </row>
    <row r="29" spans="1:20" ht="13.05" customHeight="1" x14ac:dyDescent="0.15">
      <c r="A29" s="129"/>
      <c r="B29" s="30" t="s">
        <v>47</v>
      </c>
      <c r="C29" s="396">
        <v>0</v>
      </c>
      <c r="D29" s="396">
        <v>0</v>
      </c>
      <c r="E29" s="396">
        <v>0</v>
      </c>
      <c r="F29" s="396">
        <v>0</v>
      </c>
      <c r="G29" s="396">
        <v>0</v>
      </c>
      <c r="H29" s="398">
        <v>0</v>
      </c>
      <c r="I29" s="398">
        <v>0</v>
      </c>
      <c r="J29" s="398">
        <v>0</v>
      </c>
      <c r="K29" s="398">
        <v>0</v>
      </c>
      <c r="L29" s="398">
        <v>0</v>
      </c>
      <c r="M29" s="399">
        <v>0</v>
      </c>
      <c r="N29" s="399">
        <v>0</v>
      </c>
      <c r="O29" s="399">
        <v>0</v>
      </c>
      <c r="P29" s="399">
        <v>1</v>
      </c>
      <c r="Q29" s="399">
        <v>0</v>
      </c>
      <c r="R29" s="399">
        <v>0.33442999999999995</v>
      </c>
      <c r="T29" s="137"/>
    </row>
    <row r="30" spans="1:20" ht="13.05" customHeight="1" x14ac:dyDescent="0.15">
      <c r="A30" s="129"/>
      <c r="B30" s="29" t="s">
        <v>48</v>
      </c>
      <c r="C30" s="396">
        <v>0</v>
      </c>
      <c r="D30" s="396">
        <v>0</v>
      </c>
      <c r="E30" s="396">
        <v>0</v>
      </c>
      <c r="F30" s="396">
        <v>0</v>
      </c>
      <c r="G30" s="396">
        <v>0</v>
      </c>
      <c r="H30" s="398">
        <v>0</v>
      </c>
      <c r="I30" s="398">
        <v>0</v>
      </c>
      <c r="J30" s="398">
        <v>0</v>
      </c>
      <c r="K30" s="398">
        <v>0</v>
      </c>
      <c r="L30" s="398">
        <v>0</v>
      </c>
      <c r="M30" s="399">
        <v>0</v>
      </c>
      <c r="N30" s="399">
        <v>0</v>
      </c>
      <c r="O30" s="399">
        <v>0</v>
      </c>
      <c r="P30" s="399">
        <v>0</v>
      </c>
      <c r="Q30" s="399">
        <v>0</v>
      </c>
      <c r="R30" s="399">
        <v>0</v>
      </c>
      <c r="T30" s="137"/>
    </row>
    <row r="31" spans="1:20" ht="13.05" customHeight="1" thickBot="1" x14ac:dyDescent="0.2">
      <c r="A31" s="367"/>
      <c r="B31" s="368" t="s">
        <v>49</v>
      </c>
      <c r="C31" s="401">
        <v>0</v>
      </c>
      <c r="D31" s="401">
        <v>0</v>
      </c>
      <c r="E31" s="401">
        <v>0</v>
      </c>
      <c r="F31" s="401">
        <v>0</v>
      </c>
      <c r="G31" s="401">
        <v>0</v>
      </c>
      <c r="H31" s="401">
        <v>0</v>
      </c>
      <c r="I31" s="401">
        <v>0</v>
      </c>
      <c r="J31" s="401">
        <v>0</v>
      </c>
      <c r="K31" s="401">
        <v>0</v>
      </c>
      <c r="L31" s="401">
        <v>0</v>
      </c>
      <c r="M31" s="402">
        <v>0</v>
      </c>
      <c r="N31" s="402">
        <v>0</v>
      </c>
      <c r="O31" s="402">
        <v>0</v>
      </c>
      <c r="P31" s="402">
        <v>0</v>
      </c>
      <c r="Q31" s="402">
        <v>0</v>
      </c>
      <c r="R31" s="402">
        <v>0</v>
      </c>
      <c r="T31" s="137"/>
    </row>
    <row r="32" spans="1:20" ht="9" customHeight="1" x14ac:dyDescent="0.15">
      <c r="A32" s="28" t="s">
        <v>544</v>
      </c>
      <c r="B32" s="40"/>
      <c r="C32" s="363"/>
      <c r="D32" s="363"/>
      <c r="E32" s="363"/>
      <c r="F32" s="363"/>
      <c r="G32" s="363"/>
      <c r="H32" s="363"/>
      <c r="I32" s="363"/>
      <c r="J32" s="363"/>
      <c r="K32" s="363"/>
      <c r="L32" s="363"/>
      <c r="M32" s="363"/>
      <c r="N32" s="363"/>
      <c r="O32" s="363"/>
      <c r="P32" s="363"/>
      <c r="Q32" s="363"/>
      <c r="R32" s="363"/>
      <c r="T32" s="137"/>
    </row>
    <row r="33" spans="1:18" ht="9" customHeight="1" x14ac:dyDescent="0.15">
      <c r="A33" s="28" t="s">
        <v>428</v>
      </c>
      <c r="B33" s="40"/>
      <c r="C33" s="363"/>
      <c r="D33" s="363"/>
      <c r="E33" s="363"/>
      <c r="F33" s="363"/>
      <c r="G33" s="363"/>
      <c r="H33" s="376"/>
      <c r="I33" s="376"/>
      <c r="J33" s="376"/>
      <c r="K33" s="376"/>
      <c r="L33" s="376"/>
      <c r="M33" s="376"/>
      <c r="N33" s="376"/>
      <c r="O33" s="376"/>
      <c r="P33" s="376"/>
      <c r="Q33" s="376"/>
      <c r="R33" s="376"/>
    </row>
    <row r="34" spans="1:18" ht="9" customHeight="1" x14ac:dyDescent="0.15">
      <c r="A34" s="40" t="s">
        <v>427</v>
      </c>
      <c r="B34" s="290"/>
      <c r="C34" s="363"/>
      <c r="D34" s="363"/>
      <c r="E34" s="363"/>
      <c r="F34" s="363"/>
      <c r="G34" s="363"/>
      <c r="H34" s="376"/>
      <c r="I34" s="376"/>
      <c r="J34" s="376"/>
      <c r="K34" s="376"/>
      <c r="L34" s="376"/>
      <c r="M34" s="376"/>
      <c r="N34" s="376"/>
      <c r="O34" s="376"/>
      <c r="P34" s="376"/>
      <c r="Q34" s="376"/>
      <c r="R34" s="376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5">
    <tabColor theme="9" tint="0.59999389629810485"/>
  </sheetPr>
  <dimension ref="A2:R36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.25" style="128" customWidth="1"/>
    <col min="2" max="2" width="9.625" style="128" customWidth="1"/>
    <col min="3" max="4" width="8" style="128" hidden="1" customWidth="1"/>
    <col min="5" max="18" width="8.375" style="128" customWidth="1"/>
    <col min="19" max="19" width="7.75" style="128" customWidth="1"/>
    <col min="20" max="16384" width="7" style="128"/>
  </cols>
  <sheetData>
    <row r="2" spans="1:18" ht="13.05" customHeight="1" x14ac:dyDescent="0.3">
      <c r="A2" s="381" t="s">
        <v>497</v>
      </c>
      <c r="B2" s="382"/>
    </row>
    <row r="3" spans="1:18" ht="13.05" customHeight="1" x14ac:dyDescent="0.15">
      <c r="A3" s="383" t="s">
        <v>284</v>
      </c>
      <c r="B3" s="383"/>
    </row>
    <row r="4" spans="1:18" ht="4.95" customHeight="1" thickBot="1" x14ac:dyDescent="0.2">
      <c r="A4" s="373"/>
      <c r="B4" s="373"/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3"/>
      <c r="P4" s="373"/>
      <c r="Q4" s="373"/>
      <c r="R4" s="373"/>
    </row>
    <row r="5" spans="1:18" ht="15" customHeight="1" x14ac:dyDescent="0.15">
      <c r="A5" s="1128" t="s">
        <v>18</v>
      </c>
      <c r="B5" s="1128"/>
      <c r="C5" s="825">
        <v>2005</v>
      </c>
      <c r="D5" s="825">
        <v>2006</v>
      </c>
      <c r="E5" s="825">
        <v>2007</v>
      </c>
      <c r="F5" s="825">
        <v>2008</v>
      </c>
      <c r="G5" s="825">
        <v>2009</v>
      </c>
      <c r="H5" s="825">
        <v>2010</v>
      </c>
      <c r="I5" s="825">
        <v>2011</v>
      </c>
      <c r="J5" s="825">
        <v>2012</v>
      </c>
      <c r="K5" s="825">
        <v>2013</v>
      </c>
      <c r="L5" s="825">
        <v>2014</v>
      </c>
      <c r="M5" s="825">
        <v>2015</v>
      </c>
      <c r="N5" s="825">
        <v>2016</v>
      </c>
      <c r="O5" s="825">
        <v>2017</v>
      </c>
      <c r="P5" s="825" t="s">
        <v>211</v>
      </c>
      <c r="Q5" s="825" t="s">
        <v>404</v>
      </c>
      <c r="R5" s="825" t="s">
        <v>411</v>
      </c>
    </row>
    <row r="6" spans="1:18" ht="15" customHeight="1" x14ac:dyDescent="0.15">
      <c r="A6" s="1127" t="s">
        <v>113</v>
      </c>
      <c r="B6" s="1127"/>
      <c r="C6" s="850">
        <v>3.05</v>
      </c>
      <c r="D6" s="850">
        <v>3.01</v>
      </c>
      <c r="E6" s="850">
        <v>3.17</v>
      </c>
      <c r="F6" s="850">
        <v>3.41</v>
      </c>
      <c r="G6" s="850">
        <v>3.61</v>
      </c>
      <c r="H6" s="850">
        <v>3.38</v>
      </c>
      <c r="I6" s="850">
        <v>3.53</v>
      </c>
      <c r="J6" s="850">
        <v>3.68</v>
      </c>
      <c r="K6" s="850">
        <v>3.93</v>
      </c>
      <c r="L6" s="850">
        <v>4.04</v>
      </c>
      <c r="M6" s="850">
        <v>4.28</v>
      </c>
      <c r="N6" s="850">
        <v>4.66</v>
      </c>
      <c r="O6" s="850">
        <v>4.74</v>
      </c>
      <c r="P6" s="850">
        <v>4.79</v>
      </c>
      <c r="Q6" s="850">
        <v>4.8099999999999996</v>
      </c>
      <c r="R6" s="850">
        <v>4.8022458284102232</v>
      </c>
    </row>
    <row r="7" spans="1:18" ht="4.95" customHeight="1" x14ac:dyDescent="0.15">
      <c r="A7" s="129"/>
      <c r="B7" s="130"/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3"/>
      <c r="O7" s="403"/>
      <c r="P7" s="403"/>
      <c r="Q7" s="403"/>
      <c r="R7" s="403"/>
    </row>
    <row r="8" spans="1:18" ht="13.05" customHeight="1" x14ac:dyDescent="0.15">
      <c r="A8" s="129"/>
      <c r="B8" s="29" t="s">
        <v>21</v>
      </c>
      <c r="C8" s="404">
        <v>3.01</v>
      </c>
      <c r="D8" s="404">
        <v>3.25</v>
      </c>
      <c r="E8" s="404">
        <v>3.2</v>
      </c>
      <c r="F8" s="404">
        <v>3.22</v>
      </c>
      <c r="G8" s="404">
        <v>3.35</v>
      </c>
      <c r="H8" s="404">
        <v>3.42</v>
      </c>
      <c r="I8" s="404">
        <v>3.43</v>
      </c>
      <c r="J8" s="404">
        <v>3.38</v>
      </c>
      <c r="K8" s="404">
        <v>3.6</v>
      </c>
      <c r="L8" s="404">
        <v>3.63</v>
      </c>
      <c r="M8" s="404">
        <v>4.45</v>
      </c>
      <c r="N8" s="404">
        <v>4.45</v>
      </c>
      <c r="O8" s="404">
        <v>4.47</v>
      </c>
      <c r="P8" s="404">
        <v>4.5999999999999996</v>
      </c>
      <c r="Q8" s="404">
        <v>4.58</v>
      </c>
      <c r="R8" s="404">
        <v>4.572300386069915</v>
      </c>
    </row>
    <row r="9" spans="1:18" ht="13.05" customHeight="1" x14ac:dyDescent="0.15">
      <c r="A9" s="129"/>
      <c r="B9" s="29" t="s">
        <v>22</v>
      </c>
      <c r="C9" s="404">
        <v>2.91</v>
      </c>
      <c r="D9" s="404">
        <v>2.95</v>
      </c>
      <c r="E9" s="404">
        <v>3.22</v>
      </c>
      <c r="F9" s="404">
        <v>3.3</v>
      </c>
      <c r="G9" s="404">
        <v>3.46</v>
      </c>
      <c r="H9" s="404">
        <v>3.27</v>
      </c>
      <c r="I9" s="404">
        <v>3.49</v>
      </c>
      <c r="J9" s="404">
        <v>3.52</v>
      </c>
      <c r="K9" s="404">
        <v>3.68</v>
      </c>
      <c r="L9" s="404">
        <v>3.73</v>
      </c>
      <c r="M9" s="404">
        <v>3.93</v>
      </c>
      <c r="N9" s="404">
        <v>4.53</v>
      </c>
      <c r="O9" s="404">
        <v>4.7699999999999996</v>
      </c>
      <c r="P9" s="404">
        <v>4.88</v>
      </c>
      <c r="Q9" s="404">
        <v>4.8499999999999996</v>
      </c>
      <c r="R9" s="404">
        <v>4.8417422865538242</v>
      </c>
    </row>
    <row r="10" spans="1:18" ht="13.05" customHeight="1" x14ac:dyDescent="0.15">
      <c r="A10" s="129"/>
      <c r="B10" s="29" t="s">
        <v>23</v>
      </c>
      <c r="C10" s="404">
        <v>3.7</v>
      </c>
      <c r="D10" s="404">
        <v>3.49</v>
      </c>
      <c r="E10" s="404">
        <v>3.73</v>
      </c>
      <c r="F10" s="404">
        <v>3.77</v>
      </c>
      <c r="G10" s="404">
        <v>3.69</v>
      </c>
      <c r="H10" s="404">
        <v>3.47</v>
      </c>
      <c r="I10" s="404">
        <v>3.46</v>
      </c>
      <c r="J10" s="404">
        <v>3.55</v>
      </c>
      <c r="K10" s="404">
        <v>3.74</v>
      </c>
      <c r="L10" s="404">
        <v>3.9</v>
      </c>
      <c r="M10" s="404">
        <v>3.94</v>
      </c>
      <c r="N10" s="404">
        <v>4.66</v>
      </c>
      <c r="O10" s="404">
        <v>4.83</v>
      </c>
      <c r="P10" s="404">
        <v>4.63</v>
      </c>
      <c r="Q10" s="404">
        <v>4.5999999999999996</v>
      </c>
      <c r="R10" s="404">
        <v>4.6636966454038129</v>
      </c>
    </row>
    <row r="11" spans="1:18" ht="13.05" customHeight="1" x14ac:dyDescent="0.15">
      <c r="A11" s="129"/>
      <c r="B11" s="29" t="s">
        <v>24</v>
      </c>
      <c r="C11" s="404">
        <v>3.1</v>
      </c>
      <c r="D11" s="404">
        <v>2.95</v>
      </c>
      <c r="E11" s="404">
        <v>3.23</v>
      </c>
      <c r="F11" s="404">
        <v>3.56</v>
      </c>
      <c r="G11" s="404">
        <v>3.68</v>
      </c>
      <c r="H11" s="404">
        <v>3.16</v>
      </c>
      <c r="I11" s="404">
        <v>3.16</v>
      </c>
      <c r="J11" s="404">
        <v>3.67</v>
      </c>
      <c r="K11" s="404">
        <v>5.1100000000000003</v>
      </c>
      <c r="L11" s="404">
        <v>5.1100000000000003</v>
      </c>
      <c r="M11" s="404">
        <v>5.59</v>
      </c>
      <c r="N11" s="404">
        <v>5.42</v>
      </c>
      <c r="O11" s="404">
        <v>5.43</v>
      </c>
      <c r="P11" s="404">
        <v>5.62</v>
      </c>
      <c r="Q11" s="404">
        <v>5.72</v>
      </c>
      <c r="R11" s="404">
        <v>5.4903739980136308</v>
      </c>
    </row>
    <row r="12" spans="1:18" ht="13.05" customHeight="1" x14ac:dyDescent="0.15">
      <c r="A12" s="129"/>
      <c r="B12" s="29" t="s">
        <v>25</v>
      </c>
      <c r="C12" s="404">
        <v>3.64</v>
      </c>
      <c r="D12" s="404">
        <v>3.59</v>
      </c>
      <c r="E12" s="404">
        <v>3.33</v>
      </c>
      <c r="F12" s="404">
        <v>3.58</v>
      </c>
      <c r="G12" s="404">
        <v>3.84</v>
      </c>
      <c r="H12" s="404">
        <v>3.21</v>
      </c>
      <c r="I12" s="404">
        <v>3.46</v>
      </c>
      <c r="J12" s="404">
        <v>3.51</v>
      </c>
      <c r="K12" s="404">
        <v>3.55</v>
      </c>
      <c r="L12" s="404">
        <v>4.3099999999999996</v>
      </c>
      <c r="M12" s="404">
        <v>3.91</v>
      </c>
      <c r="N12" s="404">
        <v>3.99</v>
      </c>
      <c r="O12" s="404">
        <v>4.25</v>
      </c>
      <c r="P12" s="404">
        <v>4.42</v>
      </c>
      <c r="Q12" s="404">
        <v>4.45</v>
      </c>
      <c r="R12" s="404">
        <v>4.440280915753724</v>
      </c>
    </row>
    <row r="13" spans="1:18" ht="13.05" customHeight="1" x14ac:dyDescent="0.15">
      <c r="A13" s="129"/>
      <c r="B13" s="29" t="s">
        <v>29</v>
      </c>
      <c r="C13" s="404">
        <v>3.34</v>
      </c>
      <c r="D13" s="404">
        <v>3.39</v>
      </c>
      <c r="E13" s="404">
        <v>3.66</v>
      </c>
      <c r="F13" s="404">
        <v>3.77</v>
      </c>
      <c r="G13" s="404">
        <v>3.81</v>
      </c>
      <c r="H13" s="404">
        <v>3.55</v>
      </c>
      <c r="I13" s="404">
        <v>3.25</v>
      </c>
      <c r="J13" s="404">
        <v>3.18</v>
      </c>
      <c r="K13" s="404">
        <v>3.34</v>
      </c>
      <c r="L13" s="404">
        <v>3.92</v>
      </c>
      <c r="M13" s="404">
        <v>4.09</v>
      </c>
      <c r="N13" s="404">
        <v>4.46</v>
      </c>
      <c r="O13" s="404">
        <v>4.55</v>
      </c>
      <c r="P13" s="404">
        <v>4.68</v>
      </c>
      <c r="Q13" s="404">
        <v>4.71</v>
      </c>
      <c r="R13" s="404">
        <v>4.6721946734147348</v>
      </c>
    </row>
    <row r="14" spans="1:18" ht="13.05" customHeight="1" x14ac:dyDescent="0.15">
      <c r="A14" s="129"/>
      <c r="B14" s="29" t="s">
        <v>30</v>
      </c>
      <c r="C14" s="404">
        <v>3.49</v>
      </c>
      <c r="D14" s="404">
        <v>3.33</v>
      </c>
      <c r="E14" s="404">
        <v>3.15</v>
      </c>
      <c r="F14" s="404">
        <v>3.78</v>
      </c>
      <c r="G14" s="404">
        <v>4.01</v>
      </c>
      <c r="H14" s="404">
        <v>3.13</v>
      </c>
      <c r="I14" s="404">
        <v>3.96</v>
      </c>
      <c r="J14" s="404">
        <v>3.65</v>
      </c>
      <c r="K14" s="404">
        <v>3.97</v>
      </c>
      <c r="L14" s="404">
        <v>4.0199999999999996</v>
      </c>
      <c r="M14" s="404">
        <v>4.18</v>
      </c>
      <c r="N14" s="404">
        <v>4.46</v>
      </c>
      <c r="O14" s="404">
        <v>4.2300000000000004</v>
      </c>
      <c r="P14" s="404">
        <v>4.3</v>
      </c>
      <c r="Q14" s="404">
        <v>4.54</v>
      </c>
      <c r="R14" s="404">
        <v>4.4709997189313526</v>
      </c>
    </row>
    <row r="15" spans="1:18" ht="13.05" customHeight="1" x14ac:dyDescent="0.15">
      <c r="A15" s="129"/>
      <c r="B15" s="29" t="s">
        <v>31</v>
      </c>
      <c r="C15" s="404">
        <v>3.05</v>
      </c>
      <c r="D15" s="404">
        <v>3.14</v>
      </c>
      <c r="E15" s="404">
        <v>3.24</v>
      </c>
      <c r="F15" s="404">
        <v>3.88</v>
      </c>
      <c r="G15" s="404">
        <v>4.07</v>
      </c>
      <c r="H15" s="404">
        <v>3.34</v>
      </c>
      <c r="I15" s="404">
        <v>3.42</v>
      </c>
      <c r="J15" s="404">
        <v>3.54</v>
      </c>
      <c r="K15" s="404">
        <v>3.64</v>
      </c>
      <c r="L15" s="404">
        <v>3.82</v>
      </c>
      <c r="M15" s="404">
        <v>4.37</v>
      </c>
      <c r="N15" s="404">
        <v>5.2</v>
      </c>
      <c r="O15" s="404">
        <v>5.32</v>
      </c>
      <c r="P15" s="404">
        <v>5.12</v>
      </c>
      <c r="Q15" s="404">
        <v>5.26</v>
      </c>
      <c r="R15" s="404">
        <v>5.3524533611511789</v>
      </c>
    </row>
    <row r="16" spans="1:18" ht="13.05" customHeight="1" x14ac:dyDescent="0.15">
      <c r="A16" s="129"/>
      <c r="B16" s="29" t="s">
        <v>32</v>
      </c>
      <c r="C16" s="404">
        <v>2.37</v>
      </c>
      <c r="D16" s="404">
        <v>2.5499999999999998</v>
      </c>
      <c r="E16" s="404">
        <v>2.98</v>
      </c>
      <c r="F16" s="404">
        <v>3.12</v>
      </c>
      <c r="G16" s="404">
        <v>3.68</v>
      </c>
      <c r="H16" s="404">
        <v>3.79</v>
      </c>
      <c r="I16" s="404">
        <v>3.96</v>
      </c>
      <c r="J16" s="404">
        <v>4.49</v>
      </c>
      <c r="K16" s="404">
        <v>3.62</v>
      </c>
      <c r="L16" s="404">
        <v>4.62</v>
      </c>
      <c r="M16" s="404">
        <v>4.37</v>
      </c>
      <c r="N16" s="404">
        <v>4.76</v>
      </c>
      <c r="O16" s="404">
        <v>5.08</v>
      </c>
      <c r="P16" s="404">
        <v>5.22</v>
      </c>
      <c r="Q16" s="404">
        <v>5.15</v>
      </c>
      <c r="R16" s="404">
        <v>5.1885105390122241</v>
      </c>
    </row>
    <row r="17" spans="1:18" ht="13.05" customHeight="1" x14ac:dyDescent="0.15">
      <c r="A17" s="129"/>
      <c r="B17" s="29" t="s">
        <v>33</v>
      </c>
      <c r="C17" s="404">
        <v>2.89</v>
      </c>
      <c r="D17" s="404">
        <v>2.9</v>
      </c>
      <c r="E17" s="404">
        <v>2.99</v>
      </c>
      <c r="F17" s="404">
        <v>3.07</v>
      </c>
      <c r="G17" s="404">
        <v>3.78</v>
      </c>
      <c r="H17" s="404">
        <v>3.88</v>
      </c>
      <c r="I17" s="404">
        <v>4.09</v>
      </c>
      <c r="J17" s="404">
        <v>4.2300000000000004</v>
      </c>
      <c r="K17" s="404">
        <v>5.12</v>
      </c>
      <c r="L17" s="404">
        <v>4.5999999999999996</v>
      </c>
      <c r="M17" s="404">
        <v>4.8499999999999996</v>
      </c>
      <c r="N17" s="404">
        <v>5.08</v>
      </c>
      <c r="O17" s="404">
        <v>4.78</v>
      </c>
      <c r="P17" s="404">
        <v>4.88</v>
      </c>
      <c r="Q17" s="404">
        <v>4.9400000000000004</v>
      </c>
      <c r="R17" s="404">
        <v>4.9428847176960442</v>
      </c>
    </row>
    <row r="18" spans="1:18" ht="13.05" customHeight="1" x14ac:dyDescent="0.15">
      <c r="A18" s="129"/>
      <c r="B18" s="29" t="s">
        <v>34</v>
      </c>
      <c r="C18" s="404">
        <v>2.19</v>
      </c>
      <c r="D18" s="404">
        <v>2.5</v>
      </c>
      <c r="E18" s="404">
        <v>2.81</v>
      </c>
      <c r="F18" s="404">
        <v>3.14</v>
      </c>
      <c r="G18" s="404">
        <v>3.7</v>
      </c>
      <c r="H18" s="404">
        <v>3.5</v>
      </c>
      <c r="I18" s="404">
        <v>3.59</v>
      </c>
      <c r="J18" s="404">
        <v>4.08</v>
      </c>
      <c r="K18" s="404">
        <v>4.25</v>
      </c>
      <c r="L18" s="404">
        <v>4.18</v>
      </c>
      <c r="M18" s="404">
        <v>4.12</v>
      </c>
      <c r="N18" s="404">
        <v>3.98</v>
      </c>
      <c r="O18" s="404">
        <v>4.0199999999999996</v>
      </c>
      <c r="P18" s="404">
        <v>4.12</v>
      </c>
      <c r="Q18" s="404">
        <v>4.03</v>
      </c>
      <c r="R18" s="404">
        <v>4.0185952952481117</v>
      </c>
    </row>
    <row r="19" spans="1:18" ht="13.05" customHeight="1" x14ac:dyDescent="0.15">
      <c r="A19" s="129"/>
      <c r="B19" s="29" t="s">
        <v>35</v>
      </c>
      <c r="C19" s="404">
        <v>3.13</v>
      </c>
      <c r="D19" s="404">
        <v>3.1</v>
      </c>
      <c r="E19" s="404">
        <v>3.07</v>
      </c>
      <c r="F19" s="404">
        <v>3.35</v>
      </c>
      <c r="G19" s="404">
        <v>3.74</v>
      </c>
      <c r="H19" s="404">
        <v>4.03</v>
      </c>
      <c r="I19" s="404">
        <v>3.86</v>
      </c>
      <c r="J19" s="404">
        <v>4.4400000000000004</v>
      </c>
      <c r="K19" s="404">
        <v>4.3600000000000003</v>
      </c>
      <c r="L19" s="404">
        <v>4.3499999999999996</v>
      </c>
      <c r="M19" s="404">
        <v>4.7</v>
      </c>
      <c r="N19" s="404">
        <v>4.99</v>
      </c>
      <c r="O19" s="404">
        <v>4.82</v>
      </c>
      <c r="P19" s="404">
        <v>4.9800000000000004</v>
      </c>
      <c r="Q19" s="404">
        <v>4.95</v>
      </c>
      <c r="R19" s="404">
        <v>4.9225253795874444</v>
      </c>
    </row>
    <row r="20" spans="1:18" ht="13.05" customHeight="1" x14ac:dyDescent="0.15">
      <c r="A20" s="129"/>
      <c r="B20" s="29" t="s">
        <v>36</v>
      </c>
      <c r="C20" s="404">
        <v>3.43</v>
      </c>
      <c r="D20" s="404">
        <v>2.76</v>
      </c>
      <c r="E20" s="404">
        <v>3.04</v>
      </c>
      <c r="F20" s="404">
        <v>3.66</v>
      </c>
      <c r="G20" s="404">
        <v>3.62</v>
      </c>
      <c r="H20" s="404">
        <v>3.55</v>
      </c>
      <c r="I20" s="404">
        <v>3.75</v>
      </c>
      <c r="J20" s="404">
        <v>3.89</v>
      </c>
      <c r="K20" s="404">
        <v>4.1399999999999997</v>
      </c>
      <c r="L20" s="404">
        <v>4.13</v>
      </c>
      <c r="M20" s="404">
        <v>4.3099999999999996</v>
      </c>
      <c r="N20" s="404">
        <v>4.5599999999999996</v>
      </c>
      <c r="O20" s="404">
        <v>4.46</v>
      </c>
      <c r="P20" s="404">
        <v>4.5</v>
      </c>
      <c r="Q20" s="404">
        <v>4.4400000000000004</v>
      </c>
      <c r="R20" s="404">
        <v>4.3454616351249014</v>
      </c>
    </row>
    <row r="21" spans="1:18" ht="13.05" customHeight="1" x14ac:dyDescent="0.15">
      <c r="A21" s="129"/>
      <c r="B21" s="29" t="s">
        <v>37</v>
      </c>
      <c r="C21" s="404">
        <v>2.23</v>
      </c>
      <c r="D21" s="404">
        <v>2.2200000000000002</v>
      </c>
      <c r="E21" s="404">
        <v>2.36</v>
      </c>
      <c r="F21" s="404">
        <v>2.75</v>
      </c>
      <c r="G21" s="404">
        <v>3.06</v>
      </c>
      <c r="H21" s="404">
        <v>2.7</v>
      </c>
      <c r="I21" s="404">
        <v>3.25</v>
      </c>
      <c r="J21" s="404">
        <v>3.78</v>
      </c>
      <c r="K21" s="404">
        <v>4.2300000000000004</v>
      </c>
      <c r="L21" s="404">
        <v>4.18</v>
      </c>
      <c r="M21" s="404">
        <v>4.6399999999999997</v>
      </c>
      <c r="N21" s="404">
        <v>4.6900000000000004</v>
      </c>
      <c r="O21" s="404">
        <v>4.54</v>
      </c>
      <c r="P21" s="404">
        <v>4.71</v>
      </c>
      <c r="Q21" s="404">
        <v>4.8</v>
      </c>
      <c r="R21" s="404">
        <v>4.7816470902152792</v>
      </c>
    </row>
    <row r="22" spans="1:18" ht="13.05" customHeight="1" x14ac:dyDescent="0.15">
      <c r="A22" s="129"/>
      <c r="B22" s="29" t="s">
        <v>38</v>
      </c>
      <c r="C22" s="404">
        <v>3.1</v>
      </c>
      <c r="D22" s="404">
        <v>3.4</v>
      </c>
      <c r="E22" s="404">
        <v>3.05</v>
      </c>
      <c r="F22" s="404">
        <v>3.06</v>
      </c>
      <c r="G22" s="404">
        <v>3.03</v>
      </c>
      <c r="H22" s="404">
        <v>3.07</v>
      </c>
      <c r="I22" s="404">
        <v>3.07</v>
      </c>
      <c r="J22" s="404">
        <v>3.39</v>
      </c>
      <c r="K22" s="404">
        <v>3.54</v>
      </c>
      <c r="L22" s="404">
        <v>3.68</v>
      </c>
      <c r="M22" s="404">
        <v>3.94</v>
      </c>
      <c r="N22" s="404">
        <v>4.16</v>
      </c>
      <c r="O22" s="404">
        <v>4.1500000000000004</v>
      </c>
      <c r="P22" s="404">
        <v>4.29</v>
      </c>
      <c r="Q22" s="404">
        <v>4.34</v>
      </c>
      <c r="R22" s="404">
        <v>4.2858987735770606</v>
      </c>
    </row>
    <row r="23" spans="1:18" ht="13.05" customHeight="1" x14ac:dyDescent="0.15">
      <c r="A23" s="129"/>
      <c r="B23" s="29" t="s">
        <v>39</v>
      </c>
      <c r="C23" s="404">
        <v>3.31</v>
      </c>
      <c r="D23" s="404">
        <v>3.23</v>
      </c>
      <c r="E23" s="404">
        <v>3.14</v>
      </c>
      <c r="F23" s="404">
        <v>3.36</v>
      </c>
      <c r="G23" s="404">
        <v>3.39</v>
      </c>
      <c r="H23" s="404">
        <v>3.11</v>
      </c>
      <c r="I23" s="404">
        <v>3.18</v>
      </c>
      <c r="J23" s="404">
        <v>3.54</v>
      </c>
      <c r="K23" s="404">
        <v>3.63</v>
      </c>
      <c r="L23" s="404">
        <v>4.03</v>
      </c>
      <c r="M23" s="404">
        <v>4.17</v>
      </c>
      <c r="N23" s="404">
        <v>4.45</v>
      </c>
      <c r="O23" s="404">
        <v>4.33</v>
      </c>
      <c r="P23" s="404">
        <v>4.32</v>
      </c>
      <c r="Q23" s="404">
        <v>4.51</v>
      </c>
      <c r="R23" s="404">
        <v>4.5550908110639998</v>
      </c>
    </row>
    <row r="24" spans="1:18" ht="13.05" customHeight="1" x14ac:dyDescent="0.15">
      <c r="A24" s="129"/>
      <c r="B24" s="29" t="s">
        <v>40</v>
      </c>
      <c r="C24" s="404">
        <v>2.77</v>
      </c>
      <c r="D24" s="404">
        <v>2.77</v>
      </c>
      <c r="E24" s="404">
        <v>2.77</v>
      </c>
      <c r="F24" s="404">
        <v>2.97</v>
      </c>
      <c r="G24" s="404">
        <v>3.47</v>
      </c>
      <c r="H24" s="404">
        <v>3.65</v>
      </c>
      <c r="I24" s="404">
        <v>3.63</v>
      </c>
      <c r="J24" s="404">
        <v>3.92</v>
      </c>
      <c r="K24" s="404">
        <v>4.03</v>
      </c>
      <c r="L24" s="404">
        <v>3.9</v>
      </c>
      <c r="M24" s="404">
        <v>4.04</v>
      </c>
      <c r="N24" s="404">
        <v>4.16</v>
      </c>
      <c r="O24" s="404">
        <v>4.29</v>
      </c>
      <c r="P24" s="404">
        <v>4.3</v>
      </c>
      <c r="Q24" s="404">
        <v>4.3499999999999996</v>
      </c>
      <c r="R24" s="404">
        <v>4.3099675304435685</v>
      </c>
    </row>
    <row r="25" spans="1:18" ht="13.05" customHeight="1" x14ac:dyDescent="0.15">
      <c r="A25" s="129"/>
      <c r="B25" s="29" t="s">
        <v>41</v>
      </c>
      <c r="C25" s="404">
        <v>2.67</v>
      </c>
      <c r="D25" s="404">
        <v>2.72</v>
      </c>
      <c r="E25" s="404">
        <v>2.74</v>
      </c>
      <c r="F25" s="404">
        <v>2.73</v>
      </c>
      <c r="G25" s="404">
        <v>2.87</v>
      </c>
      <c r="H25" s="404">
        <v>3.55</v>
      </c>
      <c r="I25" s="404">
        <v>3.77</v>
      </c>
      <c r="J25" s="404">
        <v>3.83</v>
      </c>
      <c r="K25" s="404">
        <v>3.76</v>
      </c>
      <c r="L25" s="404">
        <v>3.75</v>
      </c>
      <c r="M25" s="404">
        <v>3.72</v>
      </c>
      <c r="N25" s="404">
        <v>3.82</v>
      </c>
      <c r="O25" s="404">
        <v>3.91</v>
      </c>
      <c r="P25" s="404">
        <v>3.97</v>
      </c>
      <c r="Q25" s="404">
        <v>3.93</v>
      </c>
      <c r="R25" s="404">
        <v>3.7810813534060035</v>
      </c>
    </row>
    <row r="26" spans="1:18" ht="13.05" customHeight="1" x14ac:dyDescent="0.15">
      <c r="A26" s="129"/>
      <c r="B26" s="29" t="s">
        <v>44</v>
      </c>
      <c r="C26" s="404">
        <v>2.84</v>
      </c>
      <c r="D26" s="404">
        <v>2.71</v>
      </c>
      <c r="E26" s="404">
        <v>3.1</v>
      </c>
      <c r="F26" s="404">
        <v>3.72</v>
      </c>
      <c r="G26" s="404">
        <v>3.84</v>
      </c>
      <c r="H26" s="404">
        <v>3.51</v>
      </c>
      <c r="I26" s="404">
        <v>4.1100000000000003</v>
      </c>
      <c r="J26" s="404">
        <v>4.29</v>
      </c>
      <c r="K26" s="404">
        <v>4.55</v>
      </c>
      <c r="L26" s="404">
        <v>4.0999999999999996</v>
      </c>
      <c r="M26" s="404">
        <v>3.99</v>
      </c>
      <c r="N26" s="404">
        <v>4.99</v>
      </c>
      <c r="O26" s="404">
        <v>4.95</v>
      </c>
      <c r="P26" s="404">
        <v>4.95</v>
      </c>
      <c r="Q26" s="404">
        <v>4.9800000000000004</v>
      </c>
      <c r="R26" s="404">
        <v>4.9207894545031596</v>
      </c>
    </row>
    <row r="27" spans="1:18" ht="13.05" customHeight="1" x14ac:dyDescent="0.15">
      <c r="A27" s="129"/>
      <c r="B27" s="29" t="s">
        <v>45</v>
      </c>
      <c r="C27" s="404" t="s">
        <v>81</v>
      </c>
      <c r="D27" s="404" t="s">
        <v>81</v>
      </c>
      <c r="E27" s="404" t="s">
        <v>81</v>
      </c>
      <c r="F27" s="404" t="s">
        <v>81</v>
      </c>
      <c r="G27" s="404" t="s">
        <v>81</v>
      </c>
      <c r="H27" s="404" t="s">
        <v>81</v>
      </c>
      <c r="I27" s="404" t="s">
        <v>81</v>
      </c>
      <c r="J27" s="404" t="s">
        <v>81</v>
      </c>
      <c r="K27" s="404" t="s">
        <v>81</v>
      </c>
      <c r="L27" s="404" t="s">
        <v>81</v>
      </c>
      <c r="M27" s="404" t="s">
        <v>81</v>
      </c>
      <c r="N27" s="404" t="s">
        <v>81</v>
      </c>
      <c r="O27" s="404" t="s">
        <v>81</v>
      </c>
      <c r="P27" s="404" t="s">
        <v>81</v>
      </c>
      <c r="Q27" s="404" t="s">
        <v>81</v>
      </c>
      <c r="R27" s="404" t="s">
        <v>81</v>
      </c>
    </row>
    <row r="28" spans="1:18" ht="13.05" customHeight="1" x14ac:dyDescent="0.15">
      <c r="A28" s="129"/>
      <c r="B28" s="128" t="s">
        <v>46</v>
      </c>
      <c r="C28" s="404" t="s">
        <v>81</v>
      </c>
      <c r="D28" s="404" t="s">
        <v>81</v>
      </c>
      <c r="E28" s="404" t="s">
        <v>81</v>
      </c>
      <c r="F28" s="404" t="s">
        <v>81</v>
      </c>
      <c r="G28" s="404" t="s">
        <v>81</v>
      </c>
      <c r="H28" s="404" t="s">
        <v>81</v>
      </c>
      <c r="I28" s="404" t="s">
        <v>81</v>
      </c>
      <c r="J28" s="404" t="s">
        <v>81</v>
      </c>
      <c r="K28" s="404" t="s">
        <v>81</v>
      </c>
      <c r="L28" s="404" t="s">
        <v>81</v>
      </c>
      <c r="M28" s="404" t="s">
        <v>81</v>
      </c>
      <c r="N28" s="404" t="s">
        <v>81</v>
      </c>
      <c r="O28" s="404" t="s">
        <v>81</v>
      </c>
      <c r="P28" s="404" t="s">
        <v>81</v>
      </c>
      <c r="Q28" s="404" t="s">
        <v>81</v>
      </c>
      <c r="R28" s="404" t="s">
        <v>81</v>
      </c>
    </row>
    <row r="29" spans="1:18" ht="13.05" customHeight="1" x14ac:dyDescent="0.15">
      <c r="A29" s="129"/>
      <c r="B29" s="30" t="s">
        <v>47</v>
      </c>
      <c r="C29" s="404" t="s">
        <v>81</v>
      </c>
      <c r="D29" s="404" t="s">
        <v>81</v>
      </c>
      <c r="E29" s="404" t="s">
        <v>81</v>
      </c>
      <c r="F29" s="404" t="s">
        <v>81</v>
      </c>
      <c r="G29" s="404" t="s">
        <v>81</v>
      </c>
      <c r="H29" s="404" t="s">
        <v>81</v>
      </c>
      <c r="I29" s="404" t="s">
        <v>81</v>
      </c>
      <c r="J29" s="404" t="s">
        <v>81</v>
      </c>
      <c r="K29" s="404" t="s">
        <v>81</v>
      </c>
      <c r="L29" s="404" t="s">
        <v>81</v>
      </c>
      <c r="M29" s="404" t="s">
        <v>81</v>
      </c>
      <c r="N29" s="404" t="s">
        <v>81</v>
      </c>
      <c r="O29" s="404" t="s">
        <v>81</v>
      </c>
      <c r="P29" s="404" t="s">
        <v>81</v>
      </c>
      <c r="Q29" s="404" t="s">
        <v>81</v>
      </c>
      <c r="R29" s="404">
        <v>4.9356929701282786</v>
      </c>
    </row>
    <row r="30" spans="1:18" ht="13.05" customHeight="1" x14ac:dyDescent="0.15">
      <c r="A30" s="129"/>
      <c r="B30" s="29" t="s">
        <v>48</v>
      </c>
      <c r="C30" s="404" t="s">
        <v>81</v>
      </c>
      <c r="D30" s="404" t="s">
        <v>81</v>
      </c>
      <c r="E30" s="404" t="s">
        <v>81</v>
      </c>
      <c r="F30" s="404" t="s">
        <v>81</v>
      </c>
      <c r="G30" s="404" t="s">
        <v>81</v>
      </c>
      <c r="H30" s="404" t="s">
        <v>81</v>
      </c>
      <c r="I30" s="404" t="s">
        <v>81</v>
      </c>
      <c r="J30" s="404" t="s">
        <v>81</v>
      </c>
      <c r="K30" s="404" t="s">
        <v>81</v>
      </c>
      <c r="L30" s="404" t="s">
        <v>81</v>
      </c>
      <c r="M30" s="404" t="s">
        <v>81</v>
      </c>
      <c r="N30" s="404" t="s">
        <v>81</v>
      </c>
      <c r="O30" s="404" t="s">
        <v>81</v>
      </c>
      <c r="P30" s="404" t="s">
        <v>81</v>
      </c>
      <c r="Q30" s="404" t="s">
        <v>81</v>
      </c>
      <c r="R30" s="404" t="s">
        <v>81</v>
      </c>
    </row>
    <row r="31" spans="1:18" ht="13.05" customHeight="1" thickBot="1" x14ac:dyDescent="0.2">
      <c r="A31" s="367"/>
      <c r="B31" s="368" t="s">
        <v>49</v>
      </c>
      <c r="C31" s="405" t="s">
        <v>81</v>
      </c>
      <c r="D31" s="405" t="s">
        <v>81</v>
      </c>
      <c r="E31" s="405" t="s">
        <v>81</v>
      </c>
      <c r="F31" s="405" t="s">
        <v>81</v>
      </c>
      <c r="G31" s="405" t="s">
        <v>81</v>
      </c>
      <c r="H31" s="405" t="s">
        <v>81</v>
      </c>
      <c r="I31" s="405" t="s">
        <v>81</v>
      </c>
      <c r="J31" s="405" t="s">
        <v>81</v>
      </c>
      <c r="K31" s="405" t="s">
        <v>81</v>
      </c>
      <c r="L31" s="405" t="s">
        <v>81</v>
      </c>
      <c r="M31" s="405" t="s">
        <v>81</v>
      </c>
      <c r="N31" s="405" t="s">
        <v>81</v>
      </c>
      <c r="O31" s="405" t="s">
        <v>81</v>
      </c>
      <c r="P31" s="405" t="s">
        <v>81</v>
      </c>
      <c r="Q31" s="405" t="s">
        <v>81</v>
      </c>
      <c r="R31" s="405" t="s">
        <v>81</v>
      </c>
    </row>
    <row r="32" spans="1:18" ht="9" customHeight="1" x14ac:dyDescent="0.15">
      <c r="A32" s="28" t="s">
        <v>544</v>
      </c>
      <c r="B32" s="40"/>
      <c r="C32" s="363"/>
      <c r="D32" s="363"/>
      <c r="E32" s="363"/>
      <c r="F32" s="363"/>
      <c r="G32" s="363"/>
      <c r="H32" s="363"/>
      <c r="I32" s="363"/>
      <c r="J32" s="363"/>
      <c r="K32" s="363"/>
      <c r="L32" s="363"/>
      <c r="M32" s="363"/>
      <c r="N32" s="363"/>
      <c r="O32" s="380"/>
      <c r="P32" s="380"/>
      <c r="Q32" s="380"/>
      <c r="R32" s="380"/>
    </row>
    <row r="33" spans="1:18" ht="9" customHeight="1" x14ac:dyDescent="0.15">
      <c r="A33" s="28" t="s">
        <v>428</v>
      </c>
      <c r="B33" s="40"/>
      <c r="C33" s="363"/>
      <c r="D33" s="363"/>
      <c r="E33" s="363"/>
      <c r="F33" s="363"/>
      <c r="G33" s="363"/>
      <c r="H33" s="376"/>
      <c r="I33" s="376"/>
      <c r="J33" s="376"/>
      <c r="K33" s="376"/>
      <c r="L33" s="376"/>
      <c r="M33" s="376"/>
      <c r="N33" s="376"/>
      <c r="O33" s="376"/>
      <c r="P33" s="380"/>
      <c r="Q33" s="380"/>
      <c r="R33" s="380"/>
    </row>
    <row r="34" spans="1:18" ht="9" customHeight="1" x14ac:dyDescent="0.15">
      <c r="A34" s="40" t="s">
        <v>427</v>
      </c>
      <c r="B34" s="290"/>
      <c r="C34" s="363"/>
      <c r="D34" s="363"/>
      <c r="E34" s="363"/>
      <c r="F34" s="363"/>
      <c r="G34" s="363"/>
      <c r="H34" s="376"/>
      <c r="I34" s="376"/>
      <c r="J34" s="376"/>
      <c r="K34" s="376"/>
      <c r="L34" s="376"/>
      <c r="M34" s="376"/>
      <c r="N34" s="376"/>
      <c r="O34" s="376"/>
      <c r="P34" s="380"/>
      <c r="Q34" s="380"/>
      <c r="R34" s="380"/>
    </row>
    <row r="35" spans="1:18" ht="13.05" customHeight="1" x14ac:dyDescent="0.15">
      <c r="P35" s="270"/>
      <c r="Q35" s="270"/>
      <c r="R35" s="270"/>
    </row>
    <row r="36" spans="1:18" ht="13.05" customHeight="1" x14ac:dyDescent="0.15"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270"/>
      <c r="Q36" s="270"/>
      <c r="R36" s="270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6">
    <tabColor theme="9" tint="0.59999389629810485"/>
  </sheetPr>
  <dimension ref="A2:R62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.25" style="128" customWidth="1"/>
    <col min="2" max="2" width="9.75" style="128" customWidth="1"/>
    <col min="3" max="4" width="8" style="128" hidden="1" customWidth="1"/>
    <col min="5" max="18" width="8.75" style="128" customWidth="1"/>
    <col min="19" max="20" width="9.375" style="128" customWidth="1"/>
    <col min="21" max="16384" width="7" style="128"/>
  </cols>
  <sheetData>
    <row r="2" spans="1:18" ht="13.05" customHeight="1" x14ac:dyDescent="0.3">
      <c r="A2" s="381" t="s">
        <v>496</v>
      </c>
      <c r="B2" s="382"/>
    </row>
    <row r="3" spans="1:18" ht="13.05" customHeight="1" x14ac:dyDescent="0.15">
      <c r="A3" s="383" t="s">
        <v>276</v>
      </c>
      <c r="B3" s="383"/>
    </row>
    <row r="4" spans="1:18" ht="4.95" customHeight="1" thickBot="1" x14ac:dyDescent="0.2">
      <c r="A4" s="373"/>
      <c r="B4" s="373"/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</row>
    <row r="5" spans="1:18" ht="15" customHeight="1" x14ac:dyDescent="0.15">
      <c r="A5" s="1128" t="s">
        <v>18</v>
      </c>
      <c r="B5" s="1128"/>
      <c r="C5" s="825">
        <v>2005</v>
      </c>
      <c r="D5" s="825">
        <v>2006</v>
      </c>
      <c r="E5" s="825">
        <v>2007</v>
      </c>
      <c r="F5" s="825">
        <v>2008</v>
      </c>
      <c r="G5" s="825">
        <v>2009</v>
      </c>
      <c r="H5" s="825">
        <v>2010</v>
      </c>
      <c r="I5" s="825">
        <v>2011</v>
      </c>
      <c r="J5" s="825">
        <v>2012</v>
      </c>
      <c r="K5" s="825">
        <v>2013</v>
      </c>
      <c r="L5" s="825">
        <v>2014</v>
      </c>
      <c r="M5" s="825">
        <v>2015</v>
      </c>
      <c r="N5" s="825">
        <v>2016</v>
      </c>
      <c r="O5" s="825">
        <v>2017</v>
      </c>
      <c r="P5" s="825" t="s">
        <v>211</v>
      </c>
      <c r="Q5" s="825" t="s">
        <v>403</v>
      </c>
      <c r="R5" s="825" t="s">
        <v>408</v>
      </c>
    </row>
    <row r="6" spans="1:18" ht="15" customHeight="1" x14ac:dyDescent="0.15">
      <c r="A6" s="1127" t="s">
        <v>106</v>
      </c>
      <c r="B6" s="1127"/>
      <c r="C6" s="854">
        <f t="shared" ref="C6:M6" si="0">(C8+C9+C10+C11+C12+C13+C14+C15+C16+C17+C18+C19+C20+C21+C22+C23+C24+C25+C26+C27+C28+C29+C30+C31)</f>
        <v>14813786</v>
      </c>
      <c r="D6" s="854">
        <f t="shared" si="0"/>
        <v>14675255</v>
      </c>
      <c r="E6" s="854">
        <f t="shared" si="0"/>
        <v>14580166</v>
      </c>
      <c r="F6" s="854">
        <f t="shared" si="0"/>
        <v>14509628</v>
      </c>
      <c r="G6" s="854">
        <f t="shared" si="0"/>
        <v>14137690</v>
      </c>
      <c r="H6" s="854">
        <f t="shared" si="0"/>
        <v>14159719</v>
      </c>
      <c r="I6" s="854">
        <f t="shared" si="0"/>
        <v>14050173</v>
      </c>
      <c r="J6" s="854">
        <f t="shared" si="0"/>
        <v>12184143</v>
      </c>
      <c r="K6" s="854">
        <f t="shared" si="0"/>
        <v>11830977</v>
      </c>
      <c r="L6" s="854">
        <f t="shared" si="0"/>
        <v>11652272</v>
      </c>
      <c r="M6" s="854">
        <f t="shared" si="0"/>
        <v>11982580</v>
      </c>
      <c r="N6" s="854">
        <f>(N8+N9+N10+N11+N12+N13+N14+N15+N16+N17+N18+N19+N20+N21+N22+N23+N24+N25+N26+N27+N28+N29+N30+N31)</f>
        <v>11450659</v>
      </c>
      <c r="O6" s="854">
        <f>(O8+O9+O10+O11+O12+O13+O14+O15+O16+O17+O18+O19+O20+O21+O22+O23+O24+O25+O26+O27+O28+O29+O30+O31)</f>
        <v>11338424</v>
      </c>
      <c r="P6" s="854">
        <f>(P8+P9+P10+P11+P12+P13+P14+P15+P16+P17+P18+P19+P20+P21+P22+P23+P24+P25+P26+P27+P28+P29+P30+P31)</f>
        <v>11331908</v>
      </c>
      <c r="Q6" s="854">
        <f>(Q8+Q9+Q10+Q11+Q12+Q13+Q14+Q15+Q16+Q17+Q18+Q19+Q20+Q21+Q22+Q23+Q24+Q25+Q26+Q27+Q28+Q29+Q30+Q31)</f>
        <v>11261559</v>
      </c>
      <c r="R6" s="854">
        <f>(R8+R9+R10+R11+R12+R13+R14+R15+R16+R17+R18+R19+R20+R21+R22+R23+R24+R25+R26+R27+R28+R29+R30+R31)</f>
        <v>11097551</v>
      </c>
    </row>
    <row r="7" spans="1:18" ht="4.95" customHeight="1" x14ac:dyDescent="0.15">
      <c r="A7" s="129"/>
      <c r="B7" s="130"/>
      <c r="C7" s="374"/>
      <c r="D7" s="374"/>
      <c r="E7" s="374"/>
      <c r="F7" s="374"/>
      <c r="G7" s="374"/>
      <c r="H7" s="374"/>
      <c r="I7" s="374"/>
      <c r="J7" s="374"/>
      <c r="K7" s="374"/>
      <c r="L7" s="374"/>
      <c r="M7" s="374"/>
      <c r="N7" s="374"/>
      <c r="O7" s="374"/>
      <c r="P7" s="374"/>
      <c r="Q7" s="374"/>
      <c r="R7" s="374"/>
    </row>
    <row r="8" spans="1:18" ht="13.05" customHeight="1" x14ac:dyDescent="0.15">
      <c r="A8" s="129"/>
      <c r="B8" s="29" t="s">
        <v>21</v>
      </c>
      <c r="C8" s="369">
        <v>10010</v>
      </c>
      <c r="D8" s="369">
        <v>8700</v>
      </c>
      <c r="E8" s="369">
        <v>8750</v>
      </c>
      <c r="F8" s="369">
        <v>7352</v>
      </c>
      <c r="G8" s="369">
        <v>7460</v>
      </c>
      <c r="H8" s="369">
        <v>8230</v>
      </c>
      <c r="I8" s="369">
        <v>9430</v>
      </c>
      <c r="J8" s="369">
        <v>8950</v>
      </c>
      <c r="K8" s="369">
        <v>8700</v>
      </c>
      <c r="L8" s="369">
        <v>7410</v>
      </c>
      <c r="M8" s="292">
        <v>8468</v>
      </c>
      <c r="N8" s="292">
        <v>6290</v>
      </c>
      <c r="O8" s="292">
        <v>7580</v>
      </c>
      <c r="P8" s="292">
        <v>7450</v>
      </c>
      <c r="Q8" s="292">
        <v>7515</v>
      </c>
      <c r="R8" s="292">
        <v>10210</v>
      </c>
    </row>
    <row r="9" spans="1:18" ht="13.05" customHeight="1" x14ac:dyDescent="0.15">
      <c r="A9" s="129"/>
      <c r="B9" s="29" t="s">
        <v>22</v>
      </c>
      <c r="C9" s="369">
        <v>278876</v>
      </c>
      <c r="D9" s="369">
        <v>275000</v>
      </c>
      <c r="E9" s="369">
        <v>263896</v>
      </c>
      <c r="F9" s="369">
        <v>248203</v>
      </c>
      <c r="G9" s="369">
        <v>256830</v>
      </c>
      <c r="H9" s="370">
        <v>338970</v>
      </c>
      <c r="I9" s="370">
        <v>338702</v>
      </c>
      <c r="J9" s="370">
        <v>344798</v>
      </c>
      <c r="K9" s="370">
        <v>313119</v>
      </c>
      <c r="L9" s="370">
        <v>292109</v>
      </c>
      <c r="M9" s="1033">
        <v>309339</v>
      </c>
      <c r="N9" s="1033">
        <v>302540</v>
      </c>
      <c r="O9" s="1033">
        <v>341213</v>
      </c>
      <c r="P9" s="1033">
        <v>293119</v>
      </c>
      <c r="Q9" s="1033">
        <v>274119</v>
      </c>
      <c r="R9" s="1033">
        <v>263119</v>
      </c>
    </row>
    <row r="10" spans="1:18" ht="13.05" customHeight="1" x14ac:dyDescent="0.15">
      <c r="A10" s="129"/>
      <c r="B10" s="29" t="s">
        <v>23</v>
      </c>
      <c r="C10" s="369">
        <v>72000</v>
      </c>
      <c r="D10" s="369">
        <v>70100</v>
      </c>
      <c r="E10" s="369">
        <v>77846</v>
      </c>
      <c r="F10" s="369">
        <v>95249</v>
      </c>
      <c r="G10" s="369">
        <v>93100</v>
      </c>
      <c r="H10" s="370">
        <v>87659</v>
      </c>
      <c r="I10" s="370">
        <v>86180</v>
      </c>
      <c r="J10" s="370">
        <v>77386</v>
      </c>
      <c r="K10" s="370">
        <v>85246</v>
      </c>
      <c r="L10" s="370">
        <v>84377</v>
      </c>
      <c r="M10" s="370">
        <v>84240</v>
      </c>
      <c r="N10" s="370">
        <v>82685</v>
      </c>
      <c r="O10" s="370">
        <v>68810</v>
      </c>
      <c r="P10" s="370">
        <v>67840</v>
      </c>
      <c r="Q10" s="370">
        <v>68325</v>
      </c>
      <c r="R10" s="370">
        <v>73859</v>
      </c>
    </row>
    <row r="11" spans="1:18" ht="13.05" customHeight="1" x14ac:dyDescent="0.15">
      <c r="A11" s="129"/>
      <c r="B11" s="29" t="s">
        <v>24</v>
      </c>
      <c r="C11" s="369">
        <v>402413</v>
      </c>
      <c r="D11" s="369">
        <v>420429</v>
      </c>
      <c r="E11" s="369">
        <v>413495</v>
      </c>
      <c r="F11" s="369">
        <v>412886</v>
      </c>
      <c r="G11" s="369">
        <v>412338</v>
      </c>
      <c r="H11" s="370">
        <v>412672</v>
      </c>
      <c r="I11" s="370">
        <v>412407</v>
      </c>
      <c r="J11" s="369">
        <v>402621</v>
      </c>
      <c r="K11" s="369">
        <v>356517</v>
      </c>
      <c r="L11" s="369">
        <v>365201</v>
      </c>
      <c r="M11" s="292">
        <v>356682</v>
      </c>
      <c r="N11" s="292">
        <v>357814</v>
      </c>
      <c r="O11" s="292">
        <v>356486</v>
      </c>
      <c r="P11" s="292">
        <v>333412</v>
      </c>
      <c r="Q11" s="292">
        <v>344949</v>
      </c>
      <c r="R11" s="292">
        <v>360982</v>
      </c>
    </row>
    <row r="12" spans="1:18" ht="13.05" customHeight="1" x14ac:dyDescent="0.15">
      <c r="A12" s="129"/>
      <c r="B12" s="29" t="s">
        <v>25</v>
      </c>
      <c r="C12" s="369">
        <v>375069</v>
      </c>
      <c r="D12" s="369">
        <v>391715</v>
      </c>
      <c r="E12" s="369">
        <v>426561</v>
      </c>
      <c r="F12" s="369">
        <v>434653</v>
      </c>
      <c r="G12" s="369">
        <v>441100</v>
      </c>
      <c r="H12" s="369">
        <v>413819</v>
      </c>
      <c r="I12" s="369">
        <v>434278</v>
      </c>
      <c r="J12" s="369">
        <v>421175</v>
      </c>
      <c r="K12" s="369">
        <v>417560</v>
      </c>
      <c r="L12" s="369">
        <v>411297</v>
      </c>
      <c r="M12" s="292">
        <v>409942</v>
      </c>
      <c r="N12" s="292">
        <v>465641</v>
      </c>
      <c r="O12" s="292">
        <v>455567</v>
      </c>
      <c r="P12" s="292">
        <v>484116</v>
      </c>
      <c r="Q12" s="292">
        <v>480072</v>
      </c>
      <c r="R12" s="292">
        <v>484440</v>
      </c>
    </row>
    <row r="13" spans="1:18" ht="13.05" customHeight="1" x14ac:dyDescent="0.15">
      <c r="A13" s="129"/>
      <c r="B13" s="29" t="s">
        <v>29</v>
      </c>
      <c r="C13" s="369">
        <v>37993</v>
      </c>
      <c r="D13" s="369">
        <v>38000</v>
      </c>
      <c r="E13" s="369">
        <v>39571</v>
      </c>
      <c r="F13" s="369">
        <v>39215</v>
      </c>
      <c r="G13" s="369">
        <v>40120</v>
      </c>
      <c r="H13" s="369">
        <v>41072</v>
      </c>
      <c r="I13" s="369">
        <v>42510</v>
      </c>
      <c r="J13" s="369">
        <v>31131</v>
      </c>
      <c r="K13" s="369">
        <v>40939</v>
      </c>
      <c r="L13" s="369">
        <v>40606</v>
      </c>
      <c r="M13" s="369">
        <v>38822</v>
      </c>
      <c r="N13" s="369">
        <v>29054</v>
      </c>
      <c r="O13" s="369">
        <v>21744</v>
      </c>
      <c r="P13" s="369">
        <v>24350</v>
      </c>
      <c r="Q13" s="369">
        <v>23047</v>
      </c>
      <c r="R13" s="369">
        <v>27990</v>
      </c>
    </row>
    <row r="14" spans="1:18" ht="13.05" customHeight="1" x14ac:dyDescent="0.15">
      <c r="A14" s="129"/>
      <c r="B14" s="29" t="s">
        <v>30</v>
      </c>
      <c r="C14" s="369">
        <v>847298</v>
      </c>
      <c r="D14" s="369">
        <v>807840</v>
      </c>
      <c r="E14" s="369">
        <v>793399</v>
      </c>
      <c r="F14" s="369">
        <v>814814</v>
      </c>
      <c r="G14" s="369">
        <v>806982</v>
      </c>
      <c r="H14" s="370">
        <v>814067</v>
      </c>
      <c r="I14" s="370">
        <v>808502</v>
      </c>
      <c r="J14" s="370">
        <v>650284</v>
      </c>
      <c r="K14" s="370">
        <v>640242</v>
      </c>
      <c r="L14" s="370">
        <v>602944</v>
      </c>
      <c r="M14" s="292">
        <v>694111</v>
      </c>
      <c r="N14" s="292">
        <v>672817</v>
      </c>
      <c r="O14" s="292">
        <v>672175</v>
      </c>
      <c r="P14" s="292">
        <v>671482</v>
      </c>
      <c r="Q14" s="292">
        <v>671829</v>
      </c>
      <c r="R14" s="292">
        <v>670125</v>
      </c>
    </row>
    <row r="15" spans="1:18" ht="13.05" customHeight="1" x14ac:dyDescent="0.15">
      <c r="A15" s="129"/>
      <c r="B15" s="29" t="s">
        <v>31</v>
      </c>
      <c r="C15" s="369">
        <v>352067</v>
      </c>
      <c r="D15" s="369">
        <v>340000</v>
      </c>
      <c r="E15" s="369">
        <v>324238</v>
      </c>
      <c r="F15" s="369">
        <v>310789</v>
      </c>
      <c r="G15" s="369">
        <v>309200</v>
      </c>
      <c r="H15" s="370">
        <v>312259</v>
      </c>
      <c r="I15" s="370">
        <v>330004</v>
      </c>
      <c r="J15" s="370">
        <v>321131</v>
      </c>
      <c r="K15" s="370">
        <v>319450</v>
      </c>
      <c r="L15" s="370">
        <v>327436</v>
      </c>
      <c r="M15" s="292">
        <v>342802</v>
      </c>
      <c r="N15" s="292">
        <v>319535</v>
      </c>
      <c r="O15" s="292">
        <v>305462</v>
      </c>
      <c r="P15" s="292">
        <v>326462</v>
      </c>
      <c r="Q15" s="292">
        <v>315962</v>
      </c>
      <c r="R15" s="292">
        <v>312547</v>
      </c>
    </row>
    <row r="16" spans="1:18" ht="13.05" customHeight="1" x14ac:dyDescent="0.15">
      <c r="A16" s="129"/>
      <c r="B16" s="29" t="s">
        <v>32</v>
      </c>
      <c r="C16" s="369">
        <v>20606</v>
      </c>
      <c r="D16" s="371">
        <v>21051</v>
      </c>
      <c r="E16" s="371">
        <v>21815</v>
      </c>
      <c r="F16" s="371">
        <v>23124</v>
      </c>
      <c r="G16" s="371">
        <v>22680</v>
      </c>
      <c r="H16" s="370">
        <v>21855</v>
      </c>
      <c r="I16" s="370">
        <v>23226</v>
      </c>
      <c r="J16" s="370">
        <v>27078</v>
      </c>
      <c r="K16" s="370">
        <v>28397</v>
      </c>
      <c r="L16" s="370">
        <v>25990</v>
      </c>
      <c r="M16" s="370">
        <v>26132</v>
      </c>
      <c r="N16" s="370">
        <v>28131</v>
      </c>
      <c r="O16" s="370">
        <v>29996</v>
      </c>
      <c r="P16" s="370">
        <v>27535</v>
      </c>
      <c r="Q16" s="370">
        <v>27552</v>
      </c>
      <c r="R16" s="370">
        <v>26787</v>
      </c>
    </row>
    <row r="17" spans="1:18" ht="13.05" customHeight="1" x14ac:dyDescent="0.15">
      <c r="A17" s="129"/>
      <c r="B17" s="29" t="s">
        <v>33</v>
      </c>
      <c r="C17" s="369">
        <v>1147657</v>
      </c>
      <c r="D17" s="369">
        <v>1170866</v>
      </c>
      <c r="E17" s="369">
        <v>1054504</v>
      </c>
      <c r="F17" s="369">
        <v>1021725</v>
      </c>
      <c r="G17" s="369">
        <v>998000</v>
      </c>
      <c r="H17" s="370">
        <v>987550</v>
      </c>
      <c r="I17" s="370">
        <v>839260</v>
      </c>
      <c r="J17" s="370">
        <v>702282</v>
      </c>
      <c r="K17" s="370">
        <v>760617</v>
      </c>
      <c r="L17" s="370">
        <v>761384</v>
      </c>
      <c r="M17" s="292">
        <v>759953</v>
      </c>
      <c r="N17" s="292">
        <v>634318</v>
      </c>
      <c r="O17" s="292">
        <v>529453</v>
      </c>
      <c r="P17" s="292">
        <v>530212</v>
      </c>
      <c r="Q17" s="292">
        <v>529832</v>
      </c>
      <c r="R17" s="292">
        <v>526457</v>
      </c>
    </row>
    <row r="18" spans="1:18" ht="13.05" customHeight="1" x14ac:dyDescent="0.15">
      <c r="A18" s="129"/>
      <c r="B18" s="29" t="s">
        <v>34</v>
      </c>
      <c r="C18" s="369">
        <v>947800</v>
      </c>
      <c r="D18" s="369">
        <v>934944</v>
      </c>
      <c r="E18" s="369">
        <v>950105</v>
      </c>
      <c r="F18" s="369">
        <v>955224</v>
      </c>
      <c r="G18" s="369">
        <v>957700</v>
      </c>
      <c r="H18" s="370">
        <v>964060</v>
      </c>
      <c r="I18" s="370">
        <v>969245</v>
      </c>
      <c r="J18" s="370">
        <v>726314</v>
      </c>
      <c r="K18" s="370">
        <v>662425</v>
      </c>
      <c r="L18" s="370">
        <v>669260</v>
      </c>
      <c r="M18" s="292">
        <v>675939</v>
      </c>
      <c r="N18" s="292">
        <v>682688</v>
      </c>
      <c r="O18" s="292">
        <v>698536</v>
      </c>
      <c r="P18" s="292">
        <v>685310</v>
      </c>
      <c r="Q18" s="292">
        <v>691923</v>
      </c>
      <c r="R18" s="292">
        <v>680129</v>
      </c>
    </row>
    <row r="19" spans="1:18" ht="13.05" customHeight="1" x14ac:dyDescent="0.15">
      <c r="A19" s="129"/>
      <c r="B19" s="29" t="s">
        <v>35</v>
      </c>
      <c r="C19" s="369">
        <v>1214210</v>
      </c>
      <c r="D19" s="369">
        <v>1216000</v>
      </c>
      <c r="E19" s="369">
        <v>1214210</v>
      </c>
      <c r="F19" s="369">
        <v>1151903</v>
      </c>
      <c r="G19" s="369">
        <v>1160000</v>
      </c>
      <c r="H19" s="370">
        <v>1080265</v>
      </c>
      <c r="I19" s="370">
        <v>1020168</v>
      </c>
      <c r="J19" s="370">
        <v>1304933</v>
      </c>
      <c r="K19" s="370">
        <v>1358604</v>
      </c>
      <c r="L19" s="370">
        <v>1345874</v>
      </c>
      <c r="M19" s="292">
        <v>1416083</v>
      </c>
      <c r="N19" s="292">
        <v>1234318</v>
      </c>
      <c r="O19" s="292">
        <v>1478438</v>
      </c>
      <c r="P19" s="292">
        <v>1554849</v>
      </c>
      <c r="Q19" s="292">
        <v>1516644</v>
      </c>
      <c r="R19" s="292">
        <v>1547309</v>
      </c>
    </row>
    <row r="20" spans="1:18" ht="13.05" customHeight="1" x14ac:dyDescent="0.15">
      <c r="A20" s="129"/>
      <c r="B20" s="29" t="s">
        <v>36</v>
      </c>
      <c r="C20" s="369">
        <v>993165</v>
      </c>
      <c r="D20" s="369">
        <v>976712</v>
      </c>
      <c r="E20" s="369">
        <v>975777</v>
      </c>
      <c r="F20" s="369">
        <v>971559</v>
      </c>
      <c r="G20" s="369">
        <v>968714</v>
      </c>
      <c r="H20" s="370">
        <v>977185</v>
      </c>
      <c r="I20" s="370">
        <v>984244</v>
      </c>
      <c r="J20" s="370">
        <v>770715</v>
      </c>
      <c r="K20" s="370">
        <v>698498</v>
      </c>
      <c r="L20" s="370">
        <v>685380</v>
      </c>
      <c r="M20" s="292">
        <v>708224</v>
      </c>
      <c r="N20" s="292">
        <v>704935</v>
      </c>
      <c r="O20" s="292">
        <v>620737</v>
      </c>
      <c r="P20" s="292">
        <v>630410</v>
      </c>
      <c r="Q20" s="292">
        <v>625574</v>
      </c>
      <c r="R20" s="292">
        <v>622124</v>
      </c>
    </row>
    <row r="21" spans="1:18" ht="13.05" customHeight="1" x14ac:dyDescent="0.15">
      <c r="A21" s="129"/>
      <c r="B21" s="29" t="s">
        <v>37</v>
      </c>
      <c r="C21" s="369">
        <v>286680</v>
      </c>
      <c r="D21" s="369">
        <v>269022</v>
      </c>
      <c r="E21" s="369">
        <v>266519</v>
      </c>
      <c r="F21" s="369">
        <v>263499</v>
      </c>
      <c r="G21" s="369">
        <v>253541</v>
      </c>
      <c r="H21" s="370">
        <v>249945</v>
      </c>
      <c r="I21" s="370">
        <v>207954</v>
      </c>
      <c r="J21" s="370">
        <v>220707</v>
      </c>
      <c r="K21" s="370">
        <v>223009</v>
      </c>
      <c r="L21" s="370">
        <v>222508</v>
      </c>
      <c r="M21" s="292">
        <v>221114</v>
      </c>
      <c r="N21" s="292">
        <v>209159</v>
      </c>
      <c r="O21" s="292">
        <v>187138</v>
      </c>
      <c r="P21" s="292">
        <v>188490</v>
      </c>
      <c r="Q21" s="292">
        <v>188221</v>
      </c>
      <c r="R21" s="292">
        <v>190639</v>
      </c>
    </row>
    <row r="22" spans="1:18" ht="13.05" customHeight="1" x14ac:dyDescent="0.15">
      <c r="A22" s="129"/>
      <c r="B22" s="29" t="s">
        <v>38</v>
      </c>
      <c r="C22" s="369">
        <v>48614</v>
      </c>
      <c r="D22" s="369">
        <v>67273</v>
      </c>
      <c r="E22" s="369">
        <v>80662</v>
      </c>
      <c r="F22" s="369">
        <v>78146</v>
      </c>
      <c r="G22" s="369">
        <v>79120</v>
      </c>
      <c r="H22" s="370">
        <v>78763</v>
      </c>
      <c r="I22" s="370">
        <v>72046</v>
      </c>
      <c r="J22" s="370">
        <v>70405</v>
      </c>
      <c r="K22" s="370">
        <v>71410</v>
      </c>
      <c r="L22" s="370">
        <v>44276</v>
      </c>
      <c r="M22" s="292">
        <v>44999</v>
      </c>
      <c r="N22" s="292">
        <v>47249</v>
      </c>
      <c r="O22" s="292">
        <v>49611</v>
      </c>
      <c r="P22" s="292">
        <v>48970</v>
      </c>
      <c r="Q22" s="292">
        <v>49291</v>
      </c>
      <c r="R22" s="292">
        <v>47899</v>
      </c>
    </row>
    <row r="23" spans="1:18" ht="13.05" customHeight="1" x14ac:dyDescent="0.15">
      <c r="A23" s="129"/>
      <c r="B23" s="29" t="s">
        <v>39</v>
      </c>
      <c r="C23" s="369">
        <v>42345</v>
      </c>
      <c r="D23" s="369">
        <v>41480</v>
      </c>
      <c r="E23" s="369">
        <v>41334</v>
      </c>
      <c r="F23" s="369">
        <v>40944</v>
      </c>
      <c r="G23" s="369">
        <v>39815</v>
      </c>
      <c r="H23" s="370">
        <v>39981</v>
      </c>
      <c r="I23" s="370">
        <v>39095</v>
      </c>
      <c r="J23" s="370">
        <v>38786</v>
      </c>
      <c r="K23" s="370">
        <v>31595</v>
      </c>
      <c r="L23" s="370">
        <v>35978</v>
      </c>
      <c r="M23" s="292">
        <v>36096</v>
      </c>
      <c r="N23" s="292">
        <v>37901</v>
      </c>
      <c r="O23" s="292">
        <v>36005</v>
      </c>
      <c r="P23" s="292">
        <v>36005</v>
      </c>
      <c r="Q23" s="292">
        <v>36005</v>
      </c>
      <c r="R23" s="292">
        <v>35782</v>
      </c>
    </row>
    <row r="24" spans="1:18" ht="13.05" customHeight="1" x14ac:dyDescent="0.15">
      <c r="A24" s="129"/>
      <c r="B24" s="29" t="s">
        <v>40</v>
      </c>
      <c r="C24" s="369">
        <v>905080</v>
      </c>
      <c r="D24" s="369">
        <v>820966</v>
      </c>
      <c r="E24" s="369">
        <v>846254</v>
      </c>
      <c r="F24" s="369">
        <v>849515</v>
      </c>
      <c r="G24" s="369">
        <v>839240</v>
      </c>
      <c r="H24" s="370">
        <v>870713</v>
      </c>
      <c r="I24" s="370">
        <v>931253</v>
      </c>
      <c r="J24" s="370">
        <v>967114</v>
      </c>
      <c r="K24" s="370">
        <v>951671</v>
      </c>
      <c r="L24" s="370">
        <v>937646</v>
      </c>
      <c r="M24" s="292">
        <v>822428</v>
      </c>
      <c r="N24" s="292">
        <v>798698</v>
      </c>
      <c r="O24" s="292">
        <v>611215</v>
      </c>
      <c r="P24" s="292">
        <v>616828</v>
      </c>
      <c r="Q24" s="292">
        <v>617461</v>
      </c>
      <c r="R24" s="292">
        <v>602326</v>
      </c>
    </row>
    <row r="25" spans="1:18" ht="13.05" customHeight="1" x14ac:dyDescent="0.15">
      <c r="A25" s="129"/>
      <c r="B25" s="29" t="s">
        <v>41</v>
      </c>
      <c r="C25" s="369">
        <v>467210</v>
      </c>
      <c r="D25" s="369">
        <v>504320</v>
      </c>
      <c r="E25" s="369">
        <v>518531</v>
      </c>
      <c r="F25" s="369">
        <v>515394</v>
      </c>
      <c r="G25" s="369">
        <v>512560</v>
      </c>
      <c r="H25" s="369">
        <v>503603</v>
      </c>
      <c r="I25" s="369">
        <v>504434</v>
      </c>
      <c r="J25" s="369">
        <v>481850</v>
      </c>
      <c r="K25" s="369">
        <v>497860</v>
      </c>
      <c r="L25" s="369">
        <v>470307</v>
      </c>
      <c r="M25" s="292">
        <v>468530</v>
      </c>
      <c r="N25" s="292">
        <v>461957</v>
      </c>
      <c r="O25" s="292">
        <v>455479</v>
      </c>
      <c r="P25" s="292">
        <v>457330</v>
      </c>
      <c r="Q25" s="292">
        <v>456405</v>
      </c>
      <c r="R25" s="292">
        <v>454242</v>
      </c>
    </row>
    <row r="26" spans="1:18" ht="13.05" customHeight="1" x14ac:dyDescent="0.15">
      <c r="A26" s="129"/>
      <c r="B26" s="29" t="s">
        <v>44</v>
      </c>
      <c r="C26" s="369">
        <v>2388882</v>
      </c>
      <c r="D26" s="369">
        <v>2385000</v>
      </c>
      <c r="E26" s="369">
        <v>2300000</v>
      </c>
      <c r="F26" s="369">
        <v>2295231</v>
      </c>
      <c r="G26" s="369">
        <v>1923603</v>
      </c>
      <c r="H26" s="370">
        <v>1928174</v>
      </c>
      <c r="I26" s="370">
        <v>1937742</v>
      </c>
      <c r="J26" s="370">
        <v>1563618</v>
      </c>
      <c r="K26" s="370">
        <v>1306368</v>
      </c>
      <c r="L26" s="370">
        <v>1303959</v>
      </c>
      <c r="M26" s="292">
        <v>1420079</v>
      </c>
      <c r="N26" s="292">
        <v>1419506</v>
      </c>
      <c r="O26" s="292">
        <v>1422140</v>
      </c>
      <c r="P26" s="292">
        <v>1428736</v>
      </c>
      <c r="Q26" s="292">
        <v>1443471</v>
      </c>
      <c r="R26" s="292">
        <v>1425497</v>
      </c>
    </row>
    <row r="27" spans="1:18" ht="13.05" customHeight="1" x14ac:dyDescent="0.15">
      <c r="A27" s="129"/>
      <c r="B27" s="29" t="s">
        <v>45</v>
      </c>
      <c r="C27" s="369">
        <v>3932070</v>
      </c>
      <c r="D27" s="369">
        <v>3870220</v>
      </c>
      <c r="E27" s="369">
        <v>3917920</v>
      </c>
      <c r="F27" s="369">
        <v>3931520</v>
      </c>
      <c r="G27" s="369">
        <v>3966940</v>
      </c>
      <c r="H27" s="370">
        <v>3979420</v>
      </c>
      <c r="I27" s="370">
        <v>4006330</v>
      </c>
      <c r="J27" s="370">
        <v>3011220</v>
      </c>
      <c r="K27" s="370">
        <v>3018210</v>
      </c>
      <c r="L27" s="370">
        <v>2978720</v>
      </c>
      <c r="M27" s="292">
        <v>3099180</v>
      </c>
      <c r="N27" s="292">
        <v>2919060</v>
      </c>
      <c r="O27" s="292">
        <v>2950630</v>
      </c>
      <c r="P27" s="292">
        <v>2876615</v>
      </c>
      <c r="Q27" s="292">
        <v>2852165</v>
      </c>
      <c r="R27" s="292">
        <v>2699105</v>
      </c>
    </row>
    <row r="28" spans="1:18" ht="13.05" customHeight="1" x14ac:dyDescent="0.15">
      <c r="A28" s="129"/>
      <c r="B28" s="128" t="s">
        <v>46</v>
      </c>
      <c r="C28" s="369">
        <v>19468</v>
      </c>
      <c r="D28" s="369">
        <v>24235</v>
      </c>
      <c r="E28" s="369">
        <v>20491</v>
      </c>
      <c r="F28" s="369">
        <v>23788</v>
      </c>
      <c r="G28" s="369">
        <v>22450</v>
      </c>
      <c r="H28" s="370">
        <v>22086</v>
      </c>
      <c r="I28" s="370">
        <v>24294</v>
      </c>
      <c r="J28" s="370">
        <v>13190</v>
      </c>
      <c r="K28" s="370">
        <v>10450</v>
      </c>
      <c r="L28" s="370">
        <v>10711</v>
      </c>
      <c r="M28" s="1033">
        <v>9950</v>
      </c>
      <c r="N28" s="1033">
        <v>5422</v>
      </c>
      <c r="O28" s="1033">
        <v>7521</v>
      </c>
      <c r="P28" s="1033">
        <v>11017</v>
      </c>
      <c r="Q28" s="1033">
        <v>9269</v>
      </c>
      <c r="R28" s="1033">
        <v>9080</v>
      </c>
    </row>
    <row r="29" spans="1:18" ht="13.05" customHeight="1" x14ac:dyDescent="0.15">
      <c r="A29" s="129"/>
      <c r="B29" s="30" t="s">
        <v>47</v>
      </c>
      <c r="C29" s="369">
        <v>3881</v>
      </c>
      <c r="D29" s="369">
        <v>3881</v>
      </c>
      <c r="E29" s="369">
        <v>3724</v>
      </c>
      <c r="F29" s="369">
        <v>6305</v>
      </c>
      <c r="G29" s="369">
        <v>6630</v>
      </c>
      <c r="H29" s="370">
        <v>7199</v>
      </c>
      <c r="I29" s="370">
        <v>8199</v>
      </c>
      <c r="J29" s="370">
        <v>7985</v>
      </c>
      <c r="K29" s="370">
        <v>9745</v>
      </c>
      <c r="L29" s="370">
        <v>9310</v>
      </c>
      <c r="M29" s="1033">
        <v>11610</v>
      </c>
      <c r="N29" s="1033">
        <v>12191</v>
      </c>
      <c r="O29" s="1033">
        <v>12800</v>
      </c>
      <c r="P29" s="1033">
        <v>11970</v>
      </c>
      <c r="Q29" s="1033">
        <v>12385</v>
      </c>
      <c r="R29" s="1033">
        <v>11303</v>
      </c>
    </row>
    <row r="30" spans="1:18" ht="13.05" customHeight="1" x14ac:dyDescent="0.15">
      <c r="A30" s="129"/>
      <c r="B30" s="29" t="s">
        <v>48</v>
      </c>
      <c r="C30" s="369">
        <v>14280</v>
      </c>
      <c r="D30" s="369">
        <v>11600</v>
      </c>
      <c r="E30" s="369">
        <v>14319</v>
      </c>
      <c r="F30" s="369">
        <v>12005</v>
      </c>
      <c r="G30" s="369">
        <v>12500</v>
      </c>
      <c r="H30" s="370">
        <v>12941</v>
      </c>
      <c r="I30" s="370">
        <v>12920</v>
      </c>
      <c r="J30" s="370">
        <v>11980</v>
      </c>
      <c r="K30" s="370">
        <v>11580</v>
      </c>
      <c r="L30" s="370">
        <v>10847</v>
      </c>
      <c r="M30" s="1033">
        <v>9187</v>
      </c>
      <c r="N30" s="1033">
        <v>9646</v>
      </c>
      <c r="O30" s="1033">
        <v>10129</v>
      </c>
      <c r="P30" s="1033">
        <v>9970</v>
      </c>
      <c r="Q30" s="1033">
        <v>10049</v>
      </c>
      <c r="R30" s="1033">
        <v>8931</v>
      </c>
    </row>
    <row r="31" spans="1:18" ht="13.05" customHeight="1" thickBot="1" x14ac:dyDescent="0.2">
      <c r="A31" s="367"/>
      <c r="B31" s="368" t="s">
        <v>49</v>
      </c>
      <c r="C31" s="372">
        <v>6112</v>
      </c>
      <c r="D31" s="372">
        <v>5901</v>
      </c>
      <c r="E31" s="372">
        <v>6245</v>
      </c>
      <c r="F31" s="372">
        <v>6585</v>
      </c>
      <c r="G31" s="372">
        <v>7067</v>
      </c>
      <c r="H31" s="372">
        <v>7231</v>
      </c>
      <c r="I31" s="372">
        <v>7750</v>
      </c>
      <c r="J31" s="372">
        <v>8490</v>
      </c>
      <c r="K31" s="372">
        <v>8765</v>
      </c>
      <c r="L31" s="372">
        <v>8742</v>
      </c>
      <c r="M31" s="1034">
        <v>8670</v>
      </c>
      <c r="N31" s="1034">
        <v>9104</v>
      </c>
      <c r="O31" s="1034">
        <v>9559</v>
      </c>
      <c r="P31" s="1034">
        <v>9430</v>
      </c>
      <c r="Q31" s="1034">
        <v>9494</v>
      </c>
      <c r="R31" s="1034">
        <v>6669</v>
      </c>
    </row>
    <row r="32" spans="1:18" ht="9" customHeight="1" x14ac:dyDescent="0.15">
      <c r="A32" s="28" t="s">
        <v>544</v>
      </c>
      <c r="B32" s="40"/>
      <c r="C32" s="363"/>
      <c r="D32" s="363"/>
      <c r="E32" s="363"/>
      <c r="F32" s="363"/>
      <c r="G32" s="363"/>
      <c r="H32" s="363"/>
      <c r="I32" s="363"/>
      <c r="J32" s="363"/>
      <c r="K32" s="363"/>
      <c r="L32" s="363"/>
      <c r="M32" s="363"/>
      <c r="N32" s="363"/>
      <c r="O32" s="363"/>
      <c r="P32" s="363"/>
      <c r="Q32" s="363"/>
      <c r="R32" s="363"/>
    </row>
    <row r="33" spans="1:18" ht="9" customHeight="1" x14ac:dyDescent="0.15">
      <c r="A33" s="28" t="s">
        <v>428</v>
      </c>
      <c r="B33" s="40"/>
      <c r="C33" s="363"/>
      <c r="D33" s="363"/>
      <c r="E33" s="363"/>
      <c r="F33" s="363"/>
      <c r="G33" s="363"/>
      <c r="H33" s="376"/>
      <c r="I33" s="376"/>
      <c r="J33" s="376"/>
      <c r="K33" s="376"/>
      <c r="L33" s="376"/>
      <c r="M33" s="376"/>
      <c r="N33" s="376"/>
      <c r="O33" s="376"/>
      <c r="P33" s="376"/>
      <c r="Q33" s="376"/>
      <c r="R33" s="376"/>
    </row>
    <row r="34" spans="1:18" ht="9" customHeight="1" x14ac:dyDescent="0.15">
      <c r="A34" s="40" t="s">
        <v>427</v>
      </c>
      <c r="B34" s="290"/>
      <c r="C34" s="363"/>
      <c r="D34" s="363"/>
      <c r="E34" s="363"/>
      <c r="F34" s="363"/>
      <c r="G34" s="363"/>
      <c r="H34" s="376"/>
      <c r="I34" s="376"/>
      <c r="J34" s="376"/>
      <c r="K34" s="376"/>
      <c r="L34" s="376"/>
      <c r="M34" s="376"/>
      <c r="N34" s="376"/>
      <c r="O34" s="376"/>
      <c r="P34" s="376"/>
      <c r="Q34" s="376"/>
      <c r="R34" s="376"/>
    </row>
    <row r="35" spans="1:18" ht="13.05" customHeight="1" x14ac:dyDescent="0.15">
      <c r="Q35" s="130"/>
      <c r="R35" s="130"/>
    </row>
    <row r="36" spans="1:18" ht="13.05" customHeight="1" x14ac:dyDescent="0.15">
      <c r="Q36" s="130"/>
      <c r="R36" s="130"/>
    </row>
    <row r="37" spans="1:18" ht="13.05" customHeight="1" x14ac:dyDescent="0.15">
      <c r="Q37" s="130"/>
      <c r="R37" s="130"/>
    </row>
    <row r="38" spans="1:18" ht="13.05" customHeight="1" x14ac:dyDescent="0.15">
      <c r="Q38" s="130"/>
      <c r="R38" s="130"/>
    </row>
    <row r="39" spans="1:18" ht="13.05" customHeight="1" x14ac:dyDescent="0.15">
      <c r="Q39" s="130"/>
      <c r="R39" s="130"/>
    </row>
    <row r="40" spans="1:18" ht="13.05" customHeight="1" x14ac:dyDescent="0.15">
      <c r="Q40" s="130"/>
      <c r="R40" s="130"/>
    </row>
    <row r="41" spans="1:18" ht="13.05" customHeight="1" x14ac:dyDescent="0.15">
      <c r="Q41" s="130"/>
      <c r="R41" s="130"/>
    </row>
    <row r="42" spans="1:18" ht="13.05" customHeight="1" x14ac:dyDescent="0.15">
      <c r="Q42" s="130"/>
      <c r="R42" s="130"/>
    </row>
    <row r="43" spans="1:18" ht="13.05" customHeight="1" x14ac:dyDescent="0.15">
      <c r="Q43" s="130"/>
      <c r="R43" s="130"/>
    </row>
    <row r="44" spans="1:18" ht="13.05" customHeight="1" x14ac:dyDescent="0.15">
      <c r="R44" s="130"/>
    </row>
    <row r="45" spans="1:18" ht="13.05" customHeight="1" x14ac:dyDescent="0.15">
      <c r="R45" s="130"/>
    </row>
    <row r="46" spans="1:18" ht="13.05" customHeight="1" x14ac:dyDescent="0.15">
      <c r="R46" s="130"/>
    </row>
    <row r="47" spans="1:18" ht="13.05" customHeight="1" x14ac:dyDescent="0.15">
      <c r="R47" s="130"/>
    </row>
    <row r="48" spans="1:18" ht="13.05" customHeight="1" x14ac:dyDescent="0.15">
      <c r="R48" s="130"/>
    </row>
    <row r="49" spans="18:18" ht="13.05" customHeight="1" x14ac:dyDescent="0.15">
      <c r="R49" s="130"/>
    </row>
    <row r="50" spans="18:18" ht="13.05" customHeight="1" x14ac:dyDescent="0.15">
      <c r="R50" s="130"/>
    </row>
    <row r="51" spans="18:18" ht="13.05" customHeight="1" x14ac:dyDescent="0.15">
      <c r="R51" s="130"/>
    </row>
    <row r="52" spans="18:18" ht="13.05" customHeight="1" x14ac:dyDescent="0.15">
      <c r="R52" s="130"/>
    </row>
    <row r="53" spans="18:18" ht="13.05" customHeight="1" x14ac:dyDescent="0.15">
      <c r="R53" s="130"/>
    </row>
    <row r="54" spans="18:18" ht="13.05" customHeight="1" x14ac:dyDescent="0.15">
      <c r="R54" s="130"/>
    </row>
    <row r="55" spans="18:18" ht="13.05" customHeight="1" x14ac:dyDescent="0.15">
      <c r="R55" s="130"/>
    </row>
    <row r="56" spans="18:18" ht="13.05" customHeight="1" x14ac:dyDescent="0.15">
      <c r="R56" s="130"/>
    </row>
    <row r="57" spans="18:18" ht="13.05" customHeight="1" x14ac:dyDescent="0.15">
      <c r="R57" s="130"/>
    </row>
    <row r="58" spans="18:18" ht="13.05" customHeight="1" x14ac:dyDescent="0.15">
      <c r="R58" s="130"/>
    </row>
    <row r="59" spans="18:18" ht="13.05" customHeight="1" x14ac:dyDescent="0.15">
      <c r="R59" s="130"/>
    </row>
    <row r="60" spans="18:18" ht="13.05" customHeight="1" x14ac:dyDescent="0.15">
      <c r="R60" s="130"/>
    </row>
    <row r="61" spans="18:18" ht="13.05" customHeight="1" x14ac:dyDescent="0.15">
      <c r="R61" s="130"/>
    </row>
    <row r="62" spans="18:18" ht="13.05" customHeight="1" x14ac:dyDescent="0.15">
      <c r="R62" s="130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7">
    <tabColor theme="9" tint="0.59999389629810485"/>
  </sheetPr>
  <dimension ref="A2:T34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.25" style="128" customWidth="1"/>
    <col min="2" max="2" width="9.625" style="128" customWidth="1"/>
    <col min="3" max="4" width="8" style="128" hidden="1" customWidth="1"/>
    <col min="5" max="18" width="8.375" style="128" customWidth="1"/>
    <col min="19" max="16384" width="7" style="128"/>
  </cols>
  <sheetData>
    <row r="2" spans="1:20" ht="13.05" customHeight="1" x14ac:dyDescent="0.3">
      <c r="A2" s="381" t="s">
        <v>495</v>
      </c>
      <c r="B2" s="382"/>
    </row>
    <row r="3" spans="1:20" ht="13.05" customHeight="1" x14ac:dyDescent="0.15">
      <c r="A3" s="383" t="s">
        <v>276</v>
      </c>
      <c r="B3" s="383"/>
    </row>
    <row r="4" spans="1:20" ht="4.95" customHeight="1" thickBot="1" x14ac:dyDescent="0.2">
      <c r="A4" s="373"/>
      <c r="B4" s="373"/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3"/>
      <c r="P4" s="373"/>
      <c r="Q4" s="373"/>
      <c r="R4" s="373"/>
    </row>
    <row r="5" spans="1:20" ht="15" customHeight="1" x14ac:dyDescent="0.15">
      <c r="A5" s="1128" t="s">
        <v>18</v>
      </c>
      <c r="B5" s="1128"/>
      <c r="C5" s="825">
        <v>2005</v>
      </c>
      <c r="D5" s="825">
        <v>2006</v>
      </c>
      <c r="E5" s="825">
        <v>2007</v>
      </c>
      <c r="F5" s="825">
        <v>2008</v>
      </c>
      <c r="G5" s="825">
        <v>2009</v>
      </c>
      <c r="H5" s="825">
        <v>2010</v>
      </c>
      <c r="I5" s="825">
        <v>2011</v>
      </c>
      <c r="J5" s="825">
        <v>2012</v>
      </c>
      <c r="K5" s="825">
        <v>2013</v>
      </c>
      <c r="L5" s="825">
        <v>2014</v>
      </c>
      <c r="M5" s="825">
        <v>2015</v>
      </c>
      <c r="N5" s="825">
        <v>2016</v>
      </c>
      <c r="O5" s="825">
        <v>2017</v>
      </c>
      <c r="P5" s="825" t="s">
        <v>211</v>
      </c>
      <c r="Q5" s="825" t="s">
        <v>403</v>
      </c>
      <c r="R5" s="825" t="s">
        <v>408</v>
      </c>
    </row>
    <row r="6" spans="1:20" ht="15" customHeight="1" x14ac:dyDescent="0.15">
      <c r="A6" s="1127" t="s">
        <v>106</v>
      </c>
      <c r="B6" s="1127"/>
      <c r="C6" s="854">
        <f t="shared" ref="C6:N6" si="0">(C8+C9+C10+C11+C12+C13+C14+C15+C16+C17+C18+C19+C20+C21+C22+C23+C24+C25+C26+C27+C28+C29+C30+C31)</f>
        <v>2685627</v>
      </c>
      <c r="D6" s="854">
        <f t="shared" si="0"/>
        <v>2692776</v>
      </c>
      <c r="E6" s="854">
        <f t="shared" si="0"/>
        <v>2681208</v>
      </c>
      <c r="F6" s="854">
        <f t="shared" si="0"/>
        <v>2678241</v>
      </c>
      <c r="G6" s="854">
        <f t="shared" si="0"/>
        <v>2753681</v>
      </c>
      <c r="H6" s="854">
        <f t="shared" si="0"/>
        <v>2788507</v>
      </c>
      <c r="I6" s="854">
        <f t="shared" si="0"/>
        <v>2844229</v>
      </c>
      <c r="J6" s="854">
        <f t="shared" si="0"/>
        <v>2910166</v>
      </c>
      <c r="K6" s="854">
        <f t="shared" si="0"/>
        <v>2832371</v>
      </c>
      <c r="L6" s="854">
        <f t="shared" si="0"/>
        <v>2788554</v>
      </c>
      <c r="M6" s="854">
        <f t="shared" si="0"/>
        <v>2698887</v>
      </c>
      <c r="N6" s="854">
        <f t="shared" si="0"/>
        <v>2745951</v>
      </c>
      <c r="O6" s="854">
        <f>(O8+O9+O10+O11+O12+O13+O14+O15+O16+O17+O18+O19+O20+O21+O22+O23+O24+O25+O26+O27+O28+O29+O30+O31)</f>
        <v>2699282</v>
      </c>
      <c r="P6" s="854">
        <f>(P8+P9+P10+P11+P12+P13+P14+P15+P16+P17+P18+P19+P20+P21+P22+P23+P24+P25+P26+P27+P28+P29+P30+P31)</f>
        <v>2687624</v>
      </c>
      <c r="Q6" s="854">
        <f>(Q8+Q9+Q10+Q11+Q12+Q13+Q14+Q15+Q16+Q17+Q18+Q19+Q20+Q21+Q22+Q23+Q24+Q25+Q26+Q27+Q28+Q29+Q30+Q31)</f>
        <v>2682837</v>
      </c>
      <c r="R6" s="854">
        <f>(R8+R9+R10+R11+R12+R13+R14+R15+R16+R17+R18+R19+R20+R21+R22+R23+R24+R25+R26+R27+R28+R29+R30+R31)</f>
        <v>2544650.7307854076</v>
      </c>
    </row>
    <row r="7" spans="1:20" ht="4.95" customHeight="1" x14ac:dyDescent="0.15">
      <c r="A7" s="129"/>
      <c r="B7" s="130"/>
      <c r="C7" s="374"/>
      <c r="D7" s="374"/>
      <c r="E7" s="374"/>
      <c r="F7" s="374"/>
      <c r="G7" s="374"/>
      <c r="H7" s="374"/>
      <c r="I7" s="374"/>
      <c r="J7" s="374"/>
      <c r="K7" s="374"/>
      <c r="L7" s="374"/>
      <c r="M7" s="374"/>
      <c r="N7" s="374"/>
      <c r="O7" s="374"/>
      <c r="P7" s="374"/>
      <c r="Q7" s="374"/>
      <c r="R7" s="374"/>
    </row>
    <row r="8" spans="1:20" ht="13.05" customHeight="1" x14ac:dyDescent="0.15">
      <c r="A8" s="129"/>
      <c r="B8" s="29" t="s">
        <v>21</v>
      </c>
      <c r="C8" s="369">
        <v>2703</v>
      </c>
      <c r="D8" s="369">
        <v>3076</v>
      </c>
      <c r="E8" s="369">
        <v>3433</v>
      </c>
      <c r="F8" s="369">
        <v>4421</v>
      </c>
      <c r="G8" s="369">
        <v>6291</v>
      </c>
      <c r="H8" s="369">
        <v>6996</v>
      </c>
      <c r="I8" s="369">
        <v>7361</v>
      </c>
      <c r="J8" s="369">
        <v>7432</v>
      </c>
      <c r="K8" s="369">
        <v>7725</v>
      </c>
      <c r="L8" s="369">
        <v>8875</v>
      </c>
      <c r="M8" s="292">
        <v>7991</v>
      </c>
      <c r="N8" s="292">
        <v>1879</v>
      </c>
      <c r="O8" s="292">
        <v>3096</v>
      </c>
      <c r="P8" s="292">
        <v>2975</v>
      </c>
      <c r="Q8" s="292">
        <v>2941</v>
      </c>
      <c r="R8" s="292">
        <v>2585</v>
      </c>
    </row>
    <row r="9" spans="1:20" ht="13.05" customHeight="1" x14ac:dyDescent="0.15">
      <c r="A9" s="129"/>
      <c r="B9" s="29" t="s">
        <v>22</v>
      </c>
      <c r="C9" s="369">
        <v>52122</v>
      </c>
      <c r="D9" s="369">
        <v>43913</v>
      </c>
      <c r="E9" s="369">
        <v>44550</v>
      </c>
      <c r="F9" s="369">
        <v>46959</v>
      </c>
      <c r="G9" s="369">
        <v>54726</v>
      </c>
      <c r="H9" s="370">
        <v>65733</v>
      </c>
      <c r="I9" s="370">
        <v>79684</v>
      </c>
      <c r="J9" s="370">
        <v>95356</v>
      </c>
      <c r="K9" s="370">
        <v>72692</v>
      </c>
      <c r="L9" s="370">
        <v>72390</v>
      </c>
      <c r="M9" s="1033">
        <v>85817</v>
      </c>
      <c r="N9" s="1033">
        <v>99029</v>
      </c>
      <c r="O9" s="1033">
        <v>115853</v>
      </c>
      <c r="P9" s="1033">
        <v>129317</v>
      </c>
      <c r="Q9" s="1033">
        <v>120555</v>
      </c>
      <c r="R9" s="1033">
        <v>115546.38078540721</v>
      </c>
      <c r="T9" s="137"/>
    </row>
    <row r="10" spans="1:20" ht="13.05" customHeight="1" x14ac:dyDescent="0.15">
      <c r="A10" s="129"/>
      <c r="B10" s="29" t="s">
        <v>23</v>
      </c>
      <c r="C10" s="369">
        <v>26905</v>
      </c>
      <c r="D10" s="369">
        <v>29137</v>
      </c>
      <c r="E10" s="369">
        <v>31065</v>
      </c>
      <c r="F10" s="369">
        <v>25846</v>
      </c>
      <c r="G10" s="369">
        <v>35149</v>
      </c>
      <c r="H10" s="370">
        <v>32645</v>
      </c>
      <c r="I10" s="370">
        <v>36796</v>
      </c>
      <c r="J10" s="370">
        <v>35311</v>
      </c>
      <c r="K10" s="370">
        <v>35422</v>
      </c>
      <c r="L10" s="370">
        <v>35542</v>
      </c>
      <c r="M10" s="370">
        <v>35260</v>
      </c>
      <c r="N10" s="370">
        <v>32775</v>
      </c>
      <c r="O10" s="370">
        <v>28880</v>
      </c>
      <c r="P10" s="370">
        <v>30784</v>
      </c>
      <c r="Q10" s="370">
        <v>31831</v>
      </c>
      <c r="R10" s="370">
        <v>29877.520000000004</v>
      </c>
      <c r="T10" s="137"/>
    </row>
    <row r="11" spans="1:20" ht="13.05" customHeight="1" x14ac:dyDescent="0.15">
      <c r="A11" s="129"/>
      <c r="B11" s="29" t="s">
        <v>24</v>
      </c>
      <c r="C11" s="369">
        <v>137393</v>
      </c>
      <c r="D11" s="369">
        <v>141565</v>
      </c>
      <c r="E11" s="369">
        <v>152225</v>
      </c>
      <c r="F11" s="369">
        <v>154640</v>
      </c>
      <c r="G11" s="369">
        <v>158275</v>
      </c>
      <c r="H11" s="370">
        <v>161162</v>
      </c>
      <c r="I11" s="370">
        <v>162672</v>
      </c>
      <c r="J11" s="369">
        <v>162879</v>
      </c>
      <c r="K11" s="369">
        <v>170126</v>
      </c>
      <c r="L11" s="369">
        <v>176679</v>
      </c>
      <c r="M11" s="292">
        <v>181041</v>
      </c>
      <c r="N11" s="292">
        <v>183692</v>
      </c>
      <c r="O11" s="292">
        <v>184042</v>
      </c>
      <c r="P11" s="292">
        <v>185193</v>
      </c>
      <c r="Q11" s="292">
        <v>188941</v>
      </c>
      <c r="R11" s="292">
        <v>192047</v>
      </c>
      <c r="T11" s="137"/>
    </row>
    <row r="12" spans="1:20" ht="13.05" customHeight="1" x14ac:dyDescent="0.15">
      <c r="A12" s="129"/>
      <c r="B12" s="29" t="s">
        <v>25</v>
      </c>
      <c r="C12" s="369">
        <v>108972</v>
      </c>
      <c r="D12" s="369">
        <v>113573</v>
      </c>
      <c r="E12" s="369">
        <v>121021</v>
      </c>
      <c r="F12" s="369">
        <v>112691</v>
      </c>
      <c r="G12" s="369">
        <v>117786</v>
      </c>
      <c r="H12" s="369">
        <v>125077</v>
      </c>
      <c r="I12" s="369">
        <v>124019</v>
      </c>
      <c r="J12" s="369">
        <v>119968</v>
      </c>
      <c r="K12" s="369">
        <v>135140</v>
      </c>
      <c r="L12" s="369">
        <v>135958</v>
      </c>
      <c r="M12" s="292">
        <v>125572</v>
      </c>
      <c r="N12" s="292">
        <v>114756</v>
      </c>
      <c r="O12" s="292">
        <v>102957</v>
      </c>
      <c r="P12" s="292">
        <v>100940</v>
      </c>
      <c r="Q12" s="292">
        <v>99840</v>
      </c>
      <c r="R12" s="292">
        <v>79719</v>
      </c>
      <c r="T12" s="137"/>
    </row>
    <row r="13" spans="1:20" ht="13.05" customHeight="1" x14ac:dyDescent="0.15">
      <c r="A13" s="129"/>
      <c r="B13" s="29" t="s">
        <v>29</v>
      </c>
      <c r="C13" s="369">
        <v>5246</v>
      </c>
      <c r="D13" s="369">
        <v>5085</v>
      </c>
      <c r="E13" s="369">
        <v>4657</v>
      </c>
      <c r="F13" s="369">
        <v>4766</v>
      </c>
      <c r="G13" s="369">
        <v>5695</v>
      </c>
      <c r="H13" s="369">
        <v>6359</v>
      </c>
      <c r="I13" s="369">
        <v>5956</v>
      </c>
      <c r="J13" s="369">
        <v>5867</v>
      </c>
      <c r="K13" s="369">
        <v>5781</v>
      </c>
      <c r="L13" s="369">
        <v>5379</v>
      </c>
      <c r="M13" s="369">
        <v>4964</v>
      </c>
      <c r="N13" s="369">
        <v>3787</v>
      </c>
      <c r="O13" s="369">
        <v>3305</v>
      </c>
      <c r="P13" s="369">
        <v>3378</v>
      </c>
      <c r="Q13" s="369">
        <v>3532</v>
      </c>
      <c r="R13" s="369">
        <v>2948</v>
      </c>
      <c r="T13" s="137"/>
    </row>
    <row r="14" spans="1:20" ht="13.05" customHeight="1" x14ac:dyDescent="0.15">
      <c r="A14" s="129"/>
      <c r="B14" s="29" t="s">
        <v>30</v>
      </c>
      <c r="C14" s="369">
        <v>90154</v>
      </c>
      <c r="D14" s="369">
        <v>94659</v>
      </c>
      <c r="E14" s="369">
        <v>94586</v>
      </c>
      <c r="F14" s="369">
        <v>100636</v>
      </c>
      <c r="G14" s="369">
        <v>110962</v>
      </c>
      <c r="H14" s="370">
        <v>111240</v>
      </c>
      <c r="I14" s="370">
        <v>114956</v>
      </c>
      <c r="J14" s="370">
        <v>116068</v>
      </c>
      <c r="K14" s="370">
        <v>118809</v>
      </c>
      <c r="L14" s="370">
        <v>119287</v>
      </c>
      <c r="M14" s="292">
        <v>123464</v>
      </c>
      <c r="N14" s="292">
        <v>131065</v>
      </c>
      <c r="O14" s="292">
        <v>132419</v>
      </c>
      <c r="P14" s="292">
        <v>132674</v>
      </c>
      <c r="Q14" s="292">
        <v>132633</v>
      </c>
      <c r="R14" s="292">
        <v>132083</v>
      </c>
      <c r="T14" s="137"/>
    </row>
    <row r="15" spans="1:20" ht="13.05" customHeight="1" x14ac:dyDescent="0.15">
      <c r="A15" s="129"/>
      <c r="B15" s="29" t="s">
        <v>31</v>
      </c>
      <c r="C15" s="369">
        <v>87092</v>
      </c>
      <c r="D15" s="369">
        <v>95279</v>
      </c>
      <c r="E15" s="369">
        <v>94118</v>
      </c>
      <c r="F15" s="369">
        <v>94240</v>
      </c>
      <c r="G15" s="369">
        <v>97188</v>
      </c>
      <c r="H15" s="370">
        <v>101604</v>
      </c>
      <c r="I15" s="370">
        <v>101333</v>
      </c>
      <c r="J15" s="370">
        <v>105155</v>
      </c>
      <c r="K15" s="370">
        <v>103765</v>
      </c>
      <c r="L15" s="370">
        <v>104922</v>
      </c>
      <c r="M15" s="292">
        <v>90814</v>
      </c>
      <c r="N15" s="292">
        <v>85474</v>
      </c>
      <c r="O15" s="292">
        <v>80867</v>
      </c>
      <c r="P15" s="292">
        <v>67076</v>
      </c>
      <c r="Q15" s="292">
        <v>64093</v>
      </c>
      <c r="R15" s="292">
        <v>57495</v>
      </c>
      <c r="T15" s="137"/>
    </row>
    <row r="16" spans="1:20" ht="13.05" customHeight="1" x14ac:dyDescent="0.15">
      <c r="A16" s="129"/>
      <c r="B16" s="29" t="s">
        <v>32</v>
      </c>
      <c r="C16" s="369">
        <v>5864</v>
      </c>
      <c r="D16" s="371">
        <v>6126</v>
      </c>
      <c r="E16" s="371">
        <v>6424</v>
      </c>
      <c r="F16" s="371">
        <v>6911</v>
      </c>
      <c r="G16" s="371">
        <v>7141</v>
      </c>
      <c r="H16" s="370">
        <v>7031</v>
      </c>
      <c r="I16" s="370">
        <v>7376</v>
      </c>
      <c r="J16" s="370">
        <v>6206</v>
      </c>
      <c r="K16" s="370">
        <v>6540</v>
      </c>
      <c r="L16" s="370">
        <v>8272</v>
      </c>
      <c r="M16" s="370">
        <v>7686</v>
      </c>
      <c r="N16" s="370">
        <v>6486</v>
      </c>
      <c r="O16" s="370">
        <v>5024</v>
      </c>
      <c r="P16" s="370">
        <v>5913</v>
      </c>
      <c r="Q16" s="370">
        <v>9044</v>
      </c>
      <c r="R16" s="370">
        <v>10985</v>
      </c>
      <c r="T16" s="137"/>
    </row>
    <row r="17" spans="1:20" ht="13.05" customHeight="1" x14ac:dyDescent="0.15">
      <c r="A17" s="129"/>
      <c r="B17" s="29" t="s">
        <v>33</v>
      </c>
      <c r="C17" s="369">
        <v>194639</v>
      </c>
      <c r="D17" s="369">
        <v>179809</v>
      </c>
      <c r="E17" s="369">
        <v>162884</v>
      </c>
      <c r="F17" s="369">
        <v>159205</v>
      </c>
      <c r="G17" s="369">
        <v>160629</v>
      </c>
      <c r="H17" s="370">
        <v>158801</v>
      </c>
      <c r="I17" s="370">
        <v>152512</v>
      </c>
      <c r="J17" s="370">
        <v>151092</v>
      </c>
      <c r="K17" s="370">
        <v>152415</v>
      </c>
      <c r="L17" s="370">
        <v>148519</v>
      </c>
      <c r="M17" s="292">
        <v>156605</v>
      </c>
      <c r="N17" s="292">
        <v>160596</v>
      </c>
      <c r="O17" s="292">
        <v>163418</v>
      </c>
      <c r="P17" s="292">
        <v>165231</v>
      </c>
      <c r="Q17" s="292">
        <v>157449</v>
      </c>
      <c r="R17" s="292">
        <v>154904</v>
      </c>
      <c r="T17" s="137"/>
    </row>
    <row r="18" spans="1:20" ht="13.05" customHeight="1" x14ac:dyDescent="0.15">
      <c r="A18" s="129"/>
      <c r="B18" s="29" t="s">
        <v>34</v>
      </c>
      <c r="C18" s="369">
        <v>135889</v>
      </c>
      <c r="D18" s="369">
        <v>136366</v>
      </c>
      <c r="E18" s="369">
        <v>150422</v>
      </c>
      <c r="F18" s="369">
        <v>177084</v>
      </c>
      <c r="G18" s="369">
        <v>170768</v>
      </c>
      <c r="H18" s="370">
        <v>157791</v>
      </c>
      <c r="I18" s="370">
        <v>165574</v>
      </c>
      <c r="J18" s="370">
        <v>149715</v>
      </c>
      <c r="K18" s="370">
        <v>150456</v>
      </c>
      <c r="L18" s="370">
        <v>125549</v>
      </c>
      <c r="M18" s="292">
        <v>117367</v>
      </c>
      <c r="N18" s="292">
        <v>97275</v>
      </c>
      <c r="O18" s="292">
        <v>99700</v>
      </c>
      <c r="P18" s="292">
        <v>104294</v>
      </c>
      <c r="Q18" s="292">
        <v>107119</v>
      </c>
      <c r="R18" s="292">
        <v>108235</v>
      </c>
      <c r="T18" s="137"/>
    </row>
    <row r="19" spans="1:20" ht="13.05" customHeight="1" x14ac:dyDescent="0.15">
      <c r="A19" s="129"/>
      <c r="B19" s="29" t="s">
        <v>35</v>
      </c>
      <c r="C19" s="369">
        <v>210220</v>
      </c>
      <c r="D19" s="369">
        <v>204520</v>
      </c>
      <c r="E19" s="369">
        <v>207310</v>
      </c>
      <c r="F19" s="369">
        <v>177719</v>
      </c>
      <c r="G19" s="369">
        <v>188486</v>
      </c>
      <c r="H19" s="370">
        <v>197568</v>
      </c>
      <c r="I19" s="370">
        <v>207597</v>
      </c>
      <c r="J19" s="370">
        <v>216734</v>
      </c>
      <c r="K19" s="370">
        <v>232178</v>
      </c>
      <c r="L19" s="370">
        <v>242652</v>
      </c>
      <c r="M19" s="292">
        <v>274679</v>
      </c>
      <c r="N19" s="292">
        <v>281037</v>
      </c>
      <c r="O19" s="292">
        <v>304545</v>
      </c>
      <c r="P19" s="292">
        <v>314170</v>
      </c>
      <c r="Q19" s="292">
        <v>303867</v>
      </c>
      <c r="R19" s="292">
        <v>265903</v>
      </c>
      <c r="T19" s="137"/>
    </row>
    <row r="20" spans="1:20" ht="13.05" customHeight="1" x14ac:dyDescent="0.15">
      <c r="A20" s="129"/>
      <c r="B20" s="29" t="s">
        <v>36</v>
      </c>
      <c r="C20" s="369">
        <v>145361</v>
      </c>
      <c r="D20" s="369">
        <v>131576</v>
      </c>
      <c r="E20" s="369">
        <v>134375</v>
      </c>
      <c r="F20" s="369">
        <v>117133</v>
      </c>
      <c r="G20" s="369">
        <v>121865</v>
      </c>
      <c r="H20" s="370">
        <v>119367</v>
      </c>
      <c r="I20" s="370">
        <v>123465</v>
      </c>
      <c r="J20" s="370">
        <v>136625</v>
      </c>
      <c r="K20" s="370">
        <v>133883</v>
      </c>
      <c r="L20" s="370">
        <v>139099</v>
      </c>
      <c r="M20" s="292">
        <v>133377</v>
      </c>
      <c r="N20" s="292">
        <v>129345</v>
      </c>
      <c r="O20" s="292">
        <v>126716</v>
      </c>
      <c r="P20" s="292">
        <v>112783</v>
      </c>
      <c r="Q20" s="292">
        <v>110863</v>
      </c>
      <c r="R20" s="292">
        <v>100704.45</v>
      </c>
      <c r="T20" s="137"/>
    </row>
    <row r="21" spans="1:20" ht="13.05" customHeight="1" x14ac:dyDescent="0.15">
      <c r="A21" s="129"/>
      <c r="B21" s="29" t="s">
        <v>37</v>
      </c>
      <c r="C21" s="369">
        <v>98628</v>
      </c>
      <c r="D21" s="369">
        <v>98657</v>
      </c>
      <c r="E21" s="369">
        <v>87288</v>
      </c>
      <c r="F21" s="369">
        <v>87998</v>
      </c>
      <c r="G21" s="369">
        <v>84121</v>
      </c>
      <c r="H21" s="370">
        <v>70784</v>
      </c>
      <c r="I21" s="370">
        <v>69378</v>
      </c>
      <c r="J21" s="370">
        <v>94165</v>
      </c>
      <c r="K21" s="370">
        <v>132076</v>
      </c>
      <c r="L21" s="370">
        <v>134098</v>
      </c>
      <c r="M21" s="292">
        <v>134336</v>
      </c>
      <c r="N21" s="292">
        <v>179619</v>
      </c>
      <c r="O21" s="292">
        <v>136584</v>
      </c>
      <c r="P21" s="292">
        <v>141922</v>
      </c>
      <c r="Q21" s="292">
        <v>146807</v>
      </c>
      <c r="R21" s="292">
        <v>141481</v>
      </c>
      <c r="T21" s="137"/>
    </row>
    <row r="22" spans="1:20" ht="13.05" customHeight="1" x14ac:dyDescent="0.15">
      <c r="A22" s="129"/>
      <c r="B22" s="29" t="s">
        <v>38</v>
      </c>
      <c r="C22" s="369">
        <v>5129</v>
      </c>
      <c r="D22" s="369">
        <v>5205</v>
      </c>
      <c r="E22" s="369">
        <v>5495</v>
      </c>
      <c r="F22" s="369">
        <v>4936</v>
      </c>
      <c r="G22" s="369">
        <v>5692</v>
      </c>
      <c r="H22" s="370">
        <v>5872</v>
      </c>
      <c r="I22" s="370">
        <v>5718</v>
      </c>
      <c r="J22" s="370">
        <v>4999</v>
      </c>
      <c r="K22" s="370">
        <v>5308</v>
      </c>
      <c r="L22" s="370">
        <v>4587</v>
      </c>
      <c r="M22" s="292">
        <v>4454</v>
      </c>
      <c r="N22" s="292">
        <v>4386</v>
      </c>
      <c r="O22" s="292">
        <v>3991</v>
      </c>
      <c r="P22" s="292">
        <v>4148</v>
      </c>
      <c r="Q22" s="292">
        <v>4033</v>
      </c>
      <c r="R22" s="292">
        <v>3452</v>
      </c>
      <c r="T22" s="137"/>
    </row>
    <row r="23" spans="1:20" ht="13.05" customHeight="1" x14ac:dyDescent="0.15">
      <c r="A23" s="129"/>
      <c r="B23" s="29" t="s">
        <v>39</v>
      </c>
      <c r="C23" s="369">
        <v>8911</v>
      </c>
      <c r="D23" s="369">
        <v>8412</v>
      </c>
      <c r="E23" s="369">
        <v>7677</v>
      </c>
      <c r="F23" s="369">
        <v>7798</v>
      </c>
      <c r="G23" s="369">
        <v>7963</v>
      </c>
      <c r="H23" s="370">
        <v>8137</v>
      </c>
      <c r="I23" s="370">
        <v>7986</v>
      </c>
      <c r="J23" s="370">
        <v>8584</v>
      </c>
      <c r="K23" s="370">
        <v>8141</v>
      </c>
      <c r="L23" s="370">
        <v>8469</v>
      </c>
      <c r="M23" s="292">
        <v>8092</v>
      </c>
      <c r="N23" s="292">
        <v>8197</v>
      </c>
      <c r="O23" s="292">
        <v>7851</v>
      </c>
      <c r="P23" s="292">
        <v>7828</v>
      </c>
      <c r="Q23" s="292">
        <v>8114</v>
      </c>
      <c r="R23" s="292">
        <v>8281</v>
      </c>
      <c r="T23" s="137"/>
    </row>
    <row r="24" spans="1:20" ht="13.05" customHeight="1" x14ac:dyDescent="0.15">
      <c r="A24" s="129"/>
      <c r="B24" s="29" t="s">
        <v>40</v>
      </c>
      <c r="C24" s="369">
        <v>188080</v>
      </c>
      <c r="D24" s="369">
        <v>173675</v>
      </c>
      <c r="E24" s="369">
        <v>177252</v>
      </c>
      <c r="F24" s="369">
        <v>180217</v>
      </c>
      <c r="G24" s="369">
        <v>192488</v>
      </c>
      <c r="H24" s="370">
        <v>196061</v>
      </c>
      <c r="I24" s="370">
        <v>209488</v>
      </c>
      <c r="J24" s="370">
        <v>216569</v>
      </c>
      <c r="K24" s="370">
        <v>213668</v>
      </c>
      <c r="L24" s="370">
        <v>165224</v>
      </c>
      <c r="M24" s="292">
        <v>162365</v>
      </c>
      <c r="N24" s="292">
        <v>165740</v>
      </c>
      <c r="O24" s="292">
        <v>154484</v>
      </c>
      <c r="P24" s="292">
        <v>149330</v>
      </c>
      <c r="Q24" s="292">
        <v>166207</v>
      </c>
      <c r="R24" s="292">
        <v>136859</v>
      </c>
      <c r="T24" s="137"/>
    </row>
    <row r="25" spans="1:20" ht="13.05" customHeight="1" x14ac:dyDescent="0.15">
      <c r="A25" s="129"/>
      <c r="B25" s="29" t="s">
        <v>41</v>
      </c>
      <c r="C25" s="369">
        <v>76818</v>
      </c>
      <c r="D25" s="369">
        <v>81657</v>
      </c>
      <c r="E25" s="369">
        <v>88108</v>
      </c>
      <c r="F25" s="369">
        <v>86666</v>
      </c>
      <c r="G25" s="369">
        <v>86954</v>
      </c>
      <c r="H25" s="369">
        <v>86284</v>
      </c>
      <c r="I25" s="369">
        <v>84609</v>
      </c>
      <c r="J25" s="369">
        <v>88170</v>
      </c>
      <c r="K25" s="369">
        <v>87761</v>
      </c>
      <c r="L25" s="369">
        <v>85926</v>
      </c>
      <c r="M25" s="292">
        <v>84222</v>
      </c>
      <c r="N25" s="292">
        <v>85706</v>
      </c>
      <c r="O25" s="292">
        <v>83655</v>
      </c>
      <c r="P25" s="292">
        <v>80659</v>
      </c>
      <c r="Q25" s="292">
        <v>79281</v>
      </c>
      <c r="R25" s="292">
        <v>78661.45</v>
      </c>
      <c r="T25" s="137"/>
    </row>
    <row r="26" spans="1:20" ht="13.05" customHeight="1" x14ac:dyDescent="0.15">
      <c r="A26" s="129"/>
      <c r="B26" s="29" t="s">
        <v>44</v>
      </c>
      <c r="C26" s="369">
        <v>329611</v>
      </c>
      <c r="D26" s="369">
        <v>355771</v>
      </c>
      <c r="E26" s="369">
        <v>315599</v>
      </c>
      <c r="F26" s="369">
        <v>333291</v>
      </c>
      <c r="G26" s="369">
        <v>342856</v>
      </c>
      <c r="H26" s="370">
        <v>363183</v>
      </c>
      <c r="I26" s="370">
        <v>365174</v>
      </c>
      <c r="J26" s="370">
        <v>376490</v>
      </c>
      <c r="K26" s="370">
        <v>259599</v>
      </c>
      <c r="L26" s="370">
        <v>280553</v>
      </c>
      <c r="M26" s="292">
        <v>287369</v>
      </c>
      <c r="N26" s="292">
        <v>287657</v>
      </c>
      <c r="O26" s="292">
        <v>287451</v>
      </c>
      <c r="P26" s="292">
        <v>287811</v>
      </c>
      <c r="Q26" s="292">
        <v>302899</v>
      </c>
      <c r="R26" s="292">
        <v>295095</v>
      </c>
      <c r="T26" s="137"/>
    </row>
    <row r="27" spans="1:20" ht="13.05" customHeight="1" x14ac:dyDescent="0.15">
      <c r="A27" s="129"/>
      <c r="B27" s="29" t="s">
        <v>45</v>
      </c>
      <c r="C27" s="369">
        <v>762880</v>
      </c>
      <c r="D27" s="369">
        <v>772630</v>
      </c>
      <c r="E27" s="369">
        <v>780630</v>
      </c>
      <c r="F27" s="369">
        <v>780710</v>
      </c>
      <c r="G27" s="369">
        <v>783080</v>
      </c>
      <c r="H27" s="370">
        <v>792590</v>
      </c>
      <c r="I27" s="370">
        <v>797255</v>
      </c>
      <c r="J27" s="370">
        <v>798940</v>
      </c>
      <c r="K27" s="370">
        <v>788380</v>
      </c>
      <c r="L27" s="370">
        <v>775528</v>
      </c>
      <c r="M27" s="292">
        <v>662963</v>
      </c>
      <c r="N27" s="292">
        <v>676872</v>
      </c>
      <c r="O27" s="292">
        <v>660964</v>
      </c>
      <c r="P27" s="292">
        <v>647020</v>
      </c>
      <c r="Q27" s="292">
        <v>629215</v>
      </c>
      <c r="R27" s="292">
        <v>614980</v>
      </c>
      <c r="T27" s="137"/>
    </row>
    <row r="28" spans="1:20" ht="13.05" customHeight="1" x14ac:dyDescent="0.15">
      <c r="A28" s="129"/>
      <c r="B28" s="128" t="s">
        <v>46</v>
      </c>
      <c r="C28" s="369">
        <v>6945</v>
      </c>
      <c r="D28" s="369">
        <v>6551</v>
      </c>
      <c r="E28" s="369">
        <v>6058</v>
      </c>
      <c r="F28" s="369">
        <v>7288</v>
      </c>
      <c r="G28" s="369">
        <v>7899</v>
      </c>
      <c r="H28" s="370">
        <v>6847</v>
      </c>
      <c r="I28" s="370">
        <v>8312</v>
      </c>
      <c r="J28" s="370">
        <v>7387</v>
      </c>
      <c r="K28" s="370">
        <v>6065</v>
      </c>
      <c r="L28" s="370">
        <v>5153</v>
      </c>
      <c r="M28" s="1033">
        <v>5127</v>
      </c>
      <c r="N28" s="1033">
        <v>4985</v>
      </c>
      <c r="O28" s="1033">
        <v>5439</v>
      </c>
      <c r="P28" s="1033">
        <v>6120</v>
      </c>
      <c r="Q28" s="1033">
        <v>6854</v>
      </c>
      <c r="R28" s="1033">
        <v>6053.23</v>
      </c>
      <c r="T28" s="137"/>
    </row>
    <row r="29" spans="1:20" ht="13.05" customHeight="1" x14ac:dyDescent="0.15">
      <c r="A29" s="129"/>
      <c r="B29" s="30" t="s">
        <v>47</v>
      </c>
      <c r="C29" s="369">
        <v>827</v>
      </c>
      <c r="D29" s="369">
        <v>814</v>
      </c>
      <c r="E29" s="369">
        <v>831</v>
      </c>
      <c r="F29" s="369">
        <v>957</v>
      </c>
      <c r="G29" s="369">
        <v>1286</v>
      </c>
      <c r="H29" s="370">
        <v>1501</v>
      </c>
      <c r="I29" s="370">
        <v>1758</v>
      </c>
      <c r="J29" s="370">
        <v>1929</v>
      </c>
      <c r="K29" s="370">
        <v>1982</v>
      </c>
      <c r="L29" s="370">
        <v>1992</v>
      </c>
      <c r="M29" s="1033">
        <v>2056</v>
      </c>
      <c r="N29" s="1033">
        <v>2130</v>
      </c>
      <c r="O29" s="1033">
        <v>3115</v>
      </c>
      <c r="P29" s="1033">
        <v>3361</v>
      </c>
      <c r="Q29" s="1033">
        <v>2359</v>
      </c>
      <c r="R29" s="1033">
        <v>2064</v>
      </c>
      <c r="T29" s="137"/>
    </row>
    <row r="30" spans="1:20" ht="13.05" customHeight="1" x14ac:dyDescent="0.15">
      <c r="A30" s="129"/>
      <c r="B30" s="29" t="s">
        <v>48</v>
      </c>
      <c r="C30" s="369">
        <v>2907</v>
      </c>
      <c r="D30" s="369">
        <v>2661</v>
      </c>
      <c r="E30" s="369">
        <v>3054</v>
      </c>
      <c r="F30" s="369">
        <v>3262</v>
      </c>
      <c r="G30" s="369">
        <v>3384</v>
      </c>
      <c r="H30" s="370">
        <v>3035</v>
      </c>
      <c r="I30" s="370">
        <v>2262</v>
      </c>
      <c r="J30" s="370">
        <v>1813</v>
      </c>
      <c r="K30" s="370">
        <v>1540</v>
      </c>
      <c r="L30" s="370">
        <v>994</v>
      </c>
      <c r="M30" s="1033">
        <v>748</v>
      </c>
      <c r="N30" s="1033">
        <v>939</v>
      </c>
      <c r="O30" s="1033">
        <v>2377</v>
      </c>
      <c r="P30" s="1033">
        <v>2472</v>
      </c>
      <c r="Q30" s="1033">
        <v>2288</v>
      </c>
      <c r="R30" s="1033">
        <v>2648.7</v>
      </c>
      <c r="T30" s="137"/>
    </row>
    <row r="31" spans="1:20" ht="13.05" customHeight="1" thickBot="1" x14ac:dyDescent="0.2">
      <c r="A31" s="367"/>
      <c r="B31" s="368" t="s">
        <v>49</v>
      </c>
      <c r="C31" s="372">
        <v>2331</v>
      </c>
      <c r="D31" s="372">
        <v>2059</v>
      </c>
      <c r="E31" s="372">
        <v>2146</v>
      </c>
      <c r="F31" s="372">
        <v>2867</v>
      </c>
      <c r="G31" s="372">
        <v>2997</v>
      </c>
      <c r="H31" s="372">
        <v>2839</v>
      </c>
      <c r="I31" s="372">
        <v>2988</v>
      </c>
      <c r="J31" s="372">
        <v>2712</v>
      </c>
      <c r="K31" s="372">
        <v>2919</v>
      </c>
      <c r="L31" s="372">
        <v>2907</v>
      </c>
      <c r="M31" s="1034">
        <v>2518</v>
      </c>
      <c r="N31" s="1034">
        <v>2524</v>
      </c>
      <c r="O31" s="1034">
        <v>2549</v>
      </c>
      <c r="P31" s="1034">
        <v>2225</v>
      </c>
      <c r="Q31" s="1034">
        <v>2072</v>
      </c>
      <c r="R31" s="1034">
        <v>2043</v>
      </c>
      <c r="T31" s="137"/>
    </row>
    <row r="32" spans="1:20" ht="9" customHeight="1" x14ac:dyDescent="0.15">
      <c r="A32" s="28" t="s">
        <v>544</v>
      </c>
      <c r="B32" s="40"/>
      <c r="C32" s="363"/>
      <c r="D32" s="363"/>
      <c r="E32" s="363"/>
      <c r="F32" s="363"/>
      <c r="G32" s="363"/>
      <c r="H32" s="363"/>
      <c r="I32" s="363"/>
      <c r="J32" s="363"/>
      <c r="K32" s="363"/>
      <c r="L32" s="363"/>
      <c r="M32" s="363"/>
      <c r="N32" s="363"/>
      <c r="O32" s="363"/>
      <c r="P32" s="363"/>
      <c r="Q32" s="363"/>
      <c r="R32" s="363"/>
    </row>
    <row r="33" spans="1:18" ht="9" customHeight="1" x14ac:dyDescent="0.15">
      <c r="A33" s="28" t="s">
        <v>428</v>
      </c>
      <c r="B33" s="40"/>
      <c r="C33" s="363"/>
      <c r="D33" s="363"/>
      <c r="E33" s="363"/>
      <c r="F33" s="363"/>
      <c r="G33" s="363"/>
      <c r="H33" s="376"/>
      <c r="I33" s="376"/>
      <c r="J33" s="376"/>
      <c r="K33" s="376"/>
      <c r="L33" s="376"/>
      <c r="M33" s="376"/>
      <c r="N33" s="376"/>
      <c r="O33" s="376"/>
      <c r="P33" s="376"/>
      <c r="Q33" s="376"/>
      <c r="R33" s="376"/>
    </row>
    <row r="34" spans="1:18" ht="9" customHeight="1" x14ac:dyDescent="0.15">
      <c r="A34" s="40" t="s">
        <v>427</v>
      </c>
      <c r="B34" s="290"/>
      <c r="C34" s="363"/>
      <c r="D34" s="363"/>
      <c r="E34" s="363"/>
      <c r="F34" s="363"/>
      <c r="G34" s="363"/>
      <c r="H34" s="376"/>
      <c r="I34" s="376"/>
      <c r="J34" s="376"/>
      <c r="K34" s="376"/>
      <c r="L34" s="376"/>
      <c r="M34" s="376"/>
      <c r="N34" s="376"/>
      <c r="O34" s="376"/>
      <c r="P34" s="376"/>
      <c r="Q34" s="376"/>
      <c r="R34" s="376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8">
    <tabColor theme="9" tint="0.59999389629810485"/>
  </sheetPr>
  <dimension ref="A2:T37"/>
  <sheetViews>
    <sheetView showGridLines="0" topLeftCell="A19" zoomScale="150" zoomScaleNormal="150" workbookViewId="0">
      <selection activeCell="A34" sqref="A34"/>
    </sheetView>
  </sheetViews>
  <sheetFormatPr baseColWidth="10" defaultColWidth="7" defaultRowHeight="13.05" customHeight="1" x14ac:dyDescent="0.15"/>
  <cols>
    <col min="1" max="1" width="1.25" style="128" customWidth="1"/>
    <col min="2" max="2" width="9.625" style="128" customWidth="1"/>
    <col min="3" max="4" width="8" style="128" hidden="1" customWidth="1"/>
    <col min="5" max="18" width="8.375" style="128" customWidth="1"/>
    <col min="19" max="16384" width="7" style="128"/>
  </cols>
  <sheetData>
    <row r="2" spans="1:20" ht="13.05" customHeight="1" x14ac:dyDescent="0.3">
      <c r="A2" s="381" t="s">
        <v>494</v>
      </c>
      <c r="B2" s="382"/>
    </row>
    <row r="3" spans="1:20" ht="13.05" customHeight="1" x14ac:dyDescent="0.15">
      <c r="A3" s="383" t="s">
        <v>273</v>
      </c>
      <c r="B3" s="383"/>
    </row>
    <row r="4" spans="1:20" ht="4.95" customHeight="1" thickBot="1" x14ac:dyDescent="0.2">
      <c r="A4" s="373"/>
      <c r="B4" s="373"/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3"/>
      <c r="P4" s="373"/>
      <c r="Q4" s="373"/>
      <c r="R4" s="373"/>
    </row>
    <row r="5" spans="1:20" ht="15" customHeight="1" x14ac:dyDescent="0.15">
      <c r="A5" s="1128" t="s">
        <v>18</v>
      </c>
      <c r="B5" s="1128"/>
      <c r="C5" s="825">
        <v>2005</v>
      </c>
      <c r="D5" s="825">
        <v>2006</v>
      </c>
      <c r="E5" s="825">
        <v>2007</v>
      </c>
      <c r="F5" s="825">
        <v>2008</v>
      </c>
      <c r="G5" s="825">
        <v>2009</v>
      </c>
      <c r="H5" s="825">
        <v>2010</v>
      </c>
      <c r="I5" s="825">
        <v>2011</v>
      </c>
      <c r="J5" s="825">
        <v>2012</v>
      </c>
      <c r="K5" s="825">
        <v>2013</v>
      </c>
      <c r="L5" s="825">
        <v>2014</v>
      </c>
      <c r="M5" s="825">
        <v>2015</v>
      </c>
      <c r="N5" s="825">
        <v>2016</v>
      </c>
      <c r="O5" s="825">
        <v>2017</v>
      </c>
      <c r="P5" s="825" t="s">
        <v>211</v>
      </c>
      <c r="Q5" s="825" t="s">
        <v>403</v>
      </c>
      <c r="R5" s="825" t="s">
        <v>408</v>
      </c>
    </row>
    <row r="6" spans="1:20" ht="15" customHeight="1" x14ac:dyDescent="0.15">
      <c r="A6" s="1127" t="s">
        <v>106</v>
      </c>
      <c r="B6" s="1127"/>
      <c r="C6" s="854">
        <f t="shared" ref="C6:N6" si="0">(C8+C9+C10+C11+C12+C13+C14+C15+C16+C17+C18+C19+C20+C21+C22+C23+C24+C25+C26+C27+C28+C29+C30+C31)</f>
        <v>33686</v>
      </c>
      <c r="D6" s="854">
        <f t="shared" si="0"/>
        <v>33903</v>
      </c>
      <c r="E6" s="854">
        <f t="shared" si="0"/>
        <v>33839</v>
      </c>
      <c r="F6" s="854">
        <f t="shared" si="0"/>
        <v>33349</v>
      </c>
      <c r="G6" s="854">
        <f t="shared" si="0"/>
        <v>33457</v>
      </c>
      <c r="H6" s="854">
        <f t="shared" si="0"/>
        <v>33672</v>
      </c>
      <c r="I6" s="854">
        <f t="shared" si="0"/>
        <v>34253</v>
      </c>
      <c r="J6" s="854">
        <f t="shared" si="0"/>
        <v>35304</v>
      </c>
      <c r="K6" s="854">
        <f t="shared" si="0"/>
        <v>34904</v>
      </c>
      <c r="L6" s="854">
        <f t="shared" si="0"/>
        <v>34421</v>
      </c>
      <c r="M6" s="854">
        <f t="shared" si="0"/>
        <v>33165</v>
      </c>
      <c r="N6" s="854">
        <f t="shared" si="0"/>
        <v>33953</v>
      </c>
      <c r="O6" s="854">
        <f>(O8+O9+O10+O11+O12+O13+O14+O15+O16+O17+O18+O19+O20+O21+O22+O23+O24+O25+O26+O27+O28+O29+O30+O31)</f>
        <v>33456</v>
      </c>
      <c r="P6" s="854">
        <f>(P8+P9+P10+P11+P12+P13+P14+P15+P16+P17+P18+P19+P20+P21+P22+P23+P24+P25+P26+P27+P28+P29+P30+P31)</f>
        <v>33673</v>
      </c>
      <c r="Q6" s="854">
        <f>(Q8+Q9+Q10+Q11+Q12+Q13+Q14+Q15+Q16+Q17+Q18+Q19+Q20+Q21+Q22+Q23+Q24+Q25+Q26+Q27+Q28+Q29+Q30+Q31)</f>
        <v>33782</v>
      </c>
      <c r="R6" s="854">
        <f>(R8+R9+R10+R11+R12+R13+R14+R15+R16+R17+R18+R19+R20+R21+R22+R23+R24+R25+R26+R27+R28+R29+R30+R31)</f>
        <v>32310.98789219185</v>
      </c>
    </row>
    <row r="7" spans="1:20" ht="4.95" customHeight="1" x14ac:dyDescent="0.15">
      <c r="A7" s="129"/>
      <c r="B7" s="130"/>
      <c r="C7" s="374"/>
      <c r="D7" s="374"/>
      <c r="E7" s="374"/>
      <c r="F7" s="374"/>
      <c r="G7" s="374"/>
      <c r="H7" s="374"/>
      <c r="I7" s="374"/>
      <c r="J7" s="374"/>
      <c r="K7" s="374"/>
      <c r="L7" s="374"/>
      <c r="M7" s="374"/>
      <c r="N7" s="374"/>
      <c r="O7" s="371"/>
      <c r="P7" s="371"/>
      <c r="Q7" s="371"/>
      <c r="R7" s="371"/>
    </row>
    <row r="8" spans="1:20" ht="13.05" customHeight="1" x14ac:dyDescent="0.15">
      <c r="A8" s="129"/>
      <c r="B8" s="29" t="s">
        <v>21</v>
      </c>
      <c r="C8" s="369">
        <v>37</v>
      </c>
      <c r="D8" s="369">
        <v>43</v>
      </c>
      <c r="E8" s="369">
        <v>49</v>
      </c>
      <c r="F8" s="369">
        <v>57</v>
      </c>
      <c r="G8" s="369">
        <v>79</v>
      </c>
      <c r="H8" s="369">
        <v>96</v>
      </c>
      <c r="I8" s="369">
        <v>101</v>
      </c>
      <c r="J8" s="369">
        <v>95</v>
      </c>
      <c r="K8" s="369">
        <v>98</v>
      </c>
      <c r="L8" s="369">
        <v>102</v>
      </c>
      <c r="M8" s="292">
        <v>96</v>
      </c>
      <c r="N8" s="292">
        <v>21</v>
      </c>
      <c r="O8" s="371">
        <v>37</v>
      </c>
      <c r="P8" s="371">
        <v>34</v>
      </c>
      <c r="Q8" s="371">
        <v>33</v>
      </c>
      <c r="R8" s="371">
        <v>29.791768000000001</v>
      </c>
    </row>
    <row r="9" spans="1:20" ht="13.05" customHeight="1" x14ac:dyDescent="0.15">
      <c r="A9" s="129"/>
      <c r="B9" s="29" t="s">
        <v>22</v>
      </c>
      <c r="C9" s="369">
        <v>717</v>
      </c>
      <c r="D9" s="369">
        <v>650</v>
      </c>
      <c r="E9" s="369">
        <v>641</v>
      </c>
      <c r="F9" s="369">
        <v>669</v>
      </c>
      <c r="G9" s="369">
        <v>716</v>
      </c>
      <c r="H9" s="370">
        <v>756</v>
      </c>
      <c r="I9" s="370">
        <v>900</v>
      </c>
      <c r="J9" s="370">
        <v>1309</v>
      </c>
      <c r="K9" s="370">
        <v>1257</v>
      </c>
      <c r="L9" s="370">
        <v>1092</v>
      </c>
      <c r="M9" s="1033">
        <v>1222</v>
      </c>
      <c r="N9" s="1033">
        <v>1205</v>
      </c>
      <c r="O9" s="371">
        <v>1360</v>
      </c>
      <c r="P9" s="371">
        <v>1478</v>
      </c>
      <c r="Q9" s="371">
        <v>1493</v>
      </c>
      <c r="R9" s="371">
        <v>1615.8146981683649</v>
      </c>
      <c r="T9" s="137"/>
    </row>
    <row r="10" spans="1:20" ht="13.05" customHeight="1" x14ac:dyDescent="0.15">
      <c r="A10" s="129"/>
      <c r="B10" s="29" t="s">
        <v>23</v>
      </c>
      <c r="C10" s="369">
        <v>390</v>
      </c>
      <c r="D10" s="369">
        <v>411</v>
      </c>
      <c r="E10" s="369">
        <v>464</v>
      </c>
      <c r="F10" s="369">
        <v>392</v>
      </c>
      <c r="G10" s="369">
        <v>439</v>
      </c>
      <c r="H10" s="370">
        <v>398</v>
      </c>
      <c r="I10" s="370">
        <v>454</v>
      </c>
      <c r="J10" s="370">
        <v>553</v>
      </c>
      <c r="K10" s="370">
        <v>583</v>
      </c>
      <c r="L10" s="370">
        <v>605</v>
      </c>
      <c r="M10" s="370">
        <v>577</v>
      </c>
      <c r="N10" s="370">
        <v>641</v>
      </c>
      <c r="O10" s="371">
        <v>539</v>
      </c>
      <c r="P10" s="371">
        <v>536</v>
      </c>
      <c r="Q10" s="371">
        <v>529</v>
      </c>
      <c r="R10" s="371">
        <v>476.24322282854439</v>
      </c>
      <c r="T10" s="137"/>
    </row>
    <row r="11" spans="1:20" ht="13.05" customHeight="1" x14ac:dyDescent="0.15">
      <c r="A11" s="129"/>
      <c r="B11" s="29" t="s">
        <v>24</v>
      </c>
      <c r="C11" s="369">
        <v>1793</v>
      </c>
      <c r="D11" s="369">
        <v>1846</v>
      </c>
      <c r="E11" s="369">
        <v>1994</v>
      </c>
      <c r="F11" s="369">
        <v>2023</v>
      </c>
      <c r="G11" s="369">
        <v>2075</v>
      </c>
      <c r="H11" s="370">
        <v>2111</v>
      </c>
      <c r="I11" s="370">
        <v>2132</v>
      </c>
      <c r="J11" s="369">
        <v>2135</v>
      </c>
      <c r="K11" s="369">
        <v>2231</v>
      </c>
      <c r="L11" s="369">
        <v>2316</v>
      </c>
      <c r="M11" s="292">
        <v>2370</v>
      </c>
      <c r="N11" s="292">
        <v>2406</v>
      </c>
      <c r="O11" s="371">
        <v>2422</v>
      </c>
      <c r="P11" s="371">
        <v>2453</v>
      </c>
      <c r="Q11" s="371">
        <v>2504</v>
      </c>
      <c r="R11" s="371">
        <v>2545.5253600000001</v>
      </c>
      <c r="T11" s="137"/>
    </row>
    <row r="12" spans="1:20" ht="13.05" customHeight="1" x14ac:dyDescent="0.15">
      <c r="A12" s="129"/>
      <c r="B12" s="29" t="s">
        <v>25</v>
      </c>
      <c r="C12" s="369">
        <v>1511</v>
      </c>
      <c r="D12" s="369">
        <v>1597</v>
      </c>
      <c r="E12" s="369">
        <v>1709</v>
      </c>
      <c r="F12" s="369">
        <v>1546</v>
      </c>
      <c r="G12" s="369">
        <v>1618</v>
      </c>
      <c r="H12" s="369">
        <v>1631</v>
      </c>
      <c r="I12" s="369">
        <v>1601</v>
      </c>
      <c r="J12" s="369">
        <v>1547</v>
      </c>
      <c r="K12" s="369">
        <v>1771</v>
      </c>
      <c r="L12" s="369">
        <v>1834</v>
      </c>
      <c r="M12" s="292">
        <v>1556</v>
      </c>
      <c r="N12" s="292">
        <v>1467</v>
      </c>
      <c r="O12" s="371">
        <v>1219</v>
      </c>
      <c r="P12" s="371">
        <v>1185</v>
      </c>
      <c r="Q12" s="371">
        <v>1211</v>
      </c>
      <c r="R12" s="371">
        <v>907.51533240000003</v>
      </c>
      <c r="T12" s="137"/>
    </row>
    <row r="13" spans="1:20" ht="13.05" customHeight="1" x14ac:dyDescent="0.15">
      <c r="A13" s="129"/>
      <c r="B13" s="29" t="s">
        <v>29</v>
      </c>
      <c r="C13" s="369">
        <v>69</v>
      </c>
      <c r="D13" s="369">
        <v>68</v>
      </c>
      <c r="E13" s="369">
        <v>60</v>
      </c>
      <c r="F13" s="369">
        <v>58</v>
      </c>
      <c r="G13" s="369">
        <v>72</v>
      </c>
      <c r="H13" s="369">
        <v>80</v>
      </c>
      <c r="I13" s="369">
        <v>78</v>
      </c>
      <c r="J13" s="369">
        <v>88</v>
      </c>
      <c r="K13" s="369">
        <v>87</v>
      </c>
      <c r="L13" s="369">
        <v>82</v>
      </c>
      <c r="M13" s="369">
        <v>76</v>
      </c>
      <c r="N13" s="369">
        <v>57</v>
      </c>
      <c r="O13" s="371">
        <v>51</v>
      </c>
      <c r="P13" s="371">
        <v>54</v>
      </c>
      <c r="Q13" s="371">
        <v>56</v>
      </c>
      <c r="R13" s="371">
        <v>46.85120000000002</v>
      </c>
      <c r="T13" s="137"/>
    </row>
    <row r="14" spans="1:20" ht="13.05" customHeight="1" x14ac:dyDescent="0.15">
      <c r="A14" s="129"/>
      <c r="B14" s="29" t="s">
        <v>30</v>
      </c>
      <c r="C14" s="369">
        <v>948</v>
      </c>
      <c r="D14" s="369">
        <v>986</v>
      </c>
      <c r="E14" s="369">
        <v>985</v>
      </c>
      <c r="F14" s="369">
        <v>1048</v>
      </c>
      <c r="G14" s="369">
        <v>1155</v>
      </c>
      <c r="H14" s="370">
        <v>1158</v>
      </c>
      <c r="I14" s="370">
        <v>1197</v>
      </c>
      <c r="J14" s="370">
        <v>1210</v>
      </c>
      <c r="K14" s="370">
        <v>1228</v>
      </c>
      <c r="L14" s="370">
        <v>1242</v>
      </c>
      <c r="M14" s="292">
        <v>1304</v>
      </c>
      <c r="N14" s="292">
        <v>1365</v>
      </c>
      <c r="O14" s="371">
        <v>1376</v>
      </c>
      <c r="P14" s="371">
        <v>1398</v>
      </c>
      <c r="Q14" s="371">
        <v>1403</v>
      </c>
      <c r="R14" s="371">
        <v>1275.2906898869946</v>
      </c>
      <c r="T14" s="137"/>
    </row>
    <row r="15" spans="1:20" ht="13.05" customHeight="1" x14ac:dyDescent="0.15">
      <c r="A15" s="129"/>
      <c r="B15" s="29" t="s">
        <v>31</v>
      </c>
      <c r="C15" s="369">
        <v>1149</v>
      </c>
      <c r="D15" s="369">
        <v>1244</v>
      </c>
      <c r="E15" s="369">
        <v>1230</v>
      </c>
      <c r="F15" s="369">
        <v>1220</v>
      </c>
      <c r="G15" s="369">
        <v>1287</v>
      </c>
      <c r="H15" s="370">
        <v>1321</v>
      </c>
      <c r="I15" s="370">
        <v>1355</v>
      </c>
      <c r="J15" s="370">
        <v>1371</v>
      </c>
      <c r="K15" s="370">
        <v>1327</v>
      </c>
      <c r="L15" s="370">
        <v>1308</v>
      </c>
      <c r="M15" s="292">
        <v>1110</v>
      </c>
      <c r="N15" s="292">
        <v>1036</v>
      </c>
      <c r="O15" s="371">
        <v>976</v>
      </c>
      <c r="P15" s="371">
        <v>821</v>
      </c>
      <c r="Q15" s="371">
        <v>793</v>
      </c>
      <c r="R15" s="371">
        <v>705.27151599999991</v>
      </c>
      <c r="T15" s="137"/>
    </row>
    <row r="16" spans="1:20" ht="13.05" customHeight="1" x14ac:dyDescent="0.15">
      <c r="A16" s="129"/>
      <c r="B16" s="29" t="s">
        <v>32</v>
      </c>
      <c r="C16" s="369">
        <v>69</v>
      </c>
      <c r="D16" s="371">
        <v>70</v>
      </c>
      <c r="E16" s="371">
        <v>73</v>
      </c>
      <c r="F16" s="371">
        <v>72</v>
      </c>
      <c r="G16" s="371">
        <v>73</v>
      </c>
      <c r="H16" s="370">
        <v>84</v>
      </c>
      <c r="I16" s="370">
        <v>89</v>
      </c>
      <c r="J16" s="370">
        <v>75</v>
      </c>
      <c r="K16" s="370">
        <v>80</v>
      </c>
      <c r="L16" s="370">
        <v>91</v>
      </c>
      <c r="M16" s="370">
        <v>90</v>
      </c>
      <c r="N16" s="370">
        <v>80</v>
      </c>
      <c r="O16" s="371">
        <v>61</v>
      </c>
      <c r="P16" s="371">
        <v>77</v>
      </c>
      <c r="Q16" s="371">
        <v>128</v>
      </c>
      <c r="R16" s="371">
        <v>130.74823375852233</v>
      </c>
      <c r="T16" s="137"/>
    </row>
    <row r="17" spans="1:20" ht="13.05" customHeight="1" x14ac:dyDescent="0.15">
      <c r="A17" s="129"/>
      <c r="B17" s="29" t="s">
        <v>33</v>
      </c>
      <c r="C17" s="369">
        <v>2504</v>
      </c>
      <c r="D17" s="369">
        <v>2336</v>
      </c>
      <c r="E17" s="369">
        <v>2095</v>
      </c>
      <c r="F17" s="369">
        <v>1928</v>
      </c>
      <c r="G17" s="369">
        <v>1810</v>
      </c>
      <c r="H17" s="370">
        <v>1707</v>
      </c>
      <c r="I17" s="370">
        <v>1466</v>
      </c>
      <c r="J17" s="370">
        <v>1454</v>
      </c>
      <c r="K17" s="370">
        <v>1528</v>
      </c>
      <c r="L17" s="370">
        <v>1478</v>
      </c>
      <c r="M17" s="292">
        <v>1629</v>
      </c>
      <c r="N17" s="292">
        <v>1693</v>
      </c>
      <c r="O17" s="371">
        <v>1751</v>
      </c>
      <c r="P17" s="371">
        <v>1871</v>
      </c>
      <c r="Q17" s="371">
        <v>1799</v>
      </c>
      <c r="R17" s="371">
        <v>1740.2116000000001</v>
      </c>
      <c r="T17" s="137"/>
    </row>
    <row r="18" spans="1:20" ht="13.05" customHeight="1" x14ac:dyDescent="0.15">
      <c r="A18" s="129"/>
      <c r="B18" s="29" t="s">
        <v>34</v>
      </c>
      <c r="C18" s="369">
        <v>1744</v>
      </c>
      <c r="D18" s="369">
        <v>1784</v>
      </c>
      <c r="E18" s="369">
        <v>1887</v>
      </c>
      <c r="F18" s="369">
        <v>2262</v>
      </c>
      <c r="G18" s="369">
        <v>2064</v>
      </c>
      <c r="H18" s="370">
        <v>1859</v>
      </c>
      <c r="I18" s="370">
        <v>2101</v>
      </c>
      <c r="J18" s="370">
        <v>1897</v>
      </c>
      <c r="K18" s="370">
        <v>1901</v>
      </c>
      <c r="L18" s="370">
        <v>1693</v>
      </c>
      <c r="M18" s="292">
        <v>1560</v>
      </c>
      <c r="N18" s="292">
        <v>1307</v>
      </c>
      <c r="O18" s="371">
        <v>1381</v>
      </c>
      <c r="P18" s="371">
        <v>1319</v>
      </c>
      <c r="Q18" s="371">
        <v>1338</v>
      </c>
      <c r="R18" s="371">
        <v>1351.307924</v>
      </c>
      <c r="T18" s="137"/>
    </row>
    <row r="19" spans="1:20" ht="13.05" customHeight="1" x14ac:dyDescent="0.15">
      <c r="A19" s="129"/>
      <c r="B19" s="29" t="s">
        <v>35</v>
      </c>
      <c r="C19" s="369">
        <v>2597</v>
      </c>
      <c r="D19" s="369">
        <v>2575</v>
      </c>
      <c r="E19" s="369">
        <v>2640</v>
      </c>
      <c r="F19" s="369">
        <v>2307</v>
      </c>
      <c r="G19" s="369">
        <v>2013</v>
      </c>
      <c r="H19" s="370">
        <v>2113</v>
      </c>
      <c r="I19" s="370">
        <v>2224</v>
      </c>
      <c r="J19" s="370">
        <v>2327</v>
      </c>
      <c r="K19" s="370">
        <v>2526</v>
      </c>
      <c r="L19" s="370">
        <v>2605</v>
      </c>
      <c r="M19" s="292">
        <v>2964</v>
      </c>
      <c r="N19" s="292">
        <v>2951</v>
      </c>
      <c r="O19" s="371">
        <v>3300</v>
      </c>
      <c r="P19" s="371">
        <v>3325</v>
      </c>
      <c r="Q19" s="371">
        <v>3285</v>
      </c>
      <c r="R19" s="371">
        <v>2856.1027999999997</v>
      </c>
      <c r="T19" s="137"/>
    </row>
    <row r="20" spans="1:20" ht="13.05" customHeight="1" x14ac:dyDescent="0.15">
      <c r="A20" s="129"/>
      <c r="B20" s="29" t="s">
        <v>36</v>
      </c>
      <c r="C20" s="369">
        <v>1471</v>
      </c>
      <c r="D20" s="369">
        <v>1329</v>
      </c>
      <c r="E20" s="369">
        <v>1357</v>
      </c>
      <c r="F20" s="369">
        <v>1181</v>
      </c>
      <c r="G20" s="369">
        <v>1223</v>
      </c>
      <c r="H20" s="370">
        <v>1225</v>
      </c>
      <c r="I20" s="370">
        <v>1322</v>
      </c>
      <c r="J20" s="370">
        <v>1433</v>
      </c>
      <c r="K20" s="370">
        <v>1510</v>
      </c>
      <c r="L20" s="370">
        <v>1663</v>
      </c>
      <c r="M20" s="292">
        <v>1660</v>
      </c>
      <c r="N20" s="292">
        <v>1536</v>
      </c>
      <c r="O20" s="371">
        <v>1601</v>
      </c>
      <c r="P20" s="371">
        <v>1395</v>
      </c>
      <c r="Q20" s="371">
        <v>1441</v>
      </c>
      <c r="R20" s="371">
        <v>1359.11862</v>
      </c>
      <c r="T20" s="137"/>
    </row>
    <row r="21" spans="1:20" ht="13.05" customHeight="1" x14ac:dyDescent="0.15">
      <c r="A21" s="129"/>
      <c r="B21" s="29" t="s">
        <v>37</v>
      </c>
      <c r="C21" s="369">
        <v>1237</v>
      </c>
      <c r="D21" s="369">
        <v>1237</v>
      </c>
      <c r="E21" s="369">
        <v>1098</v>
      </c>
      <c r="F21" s="369">
        <v>1065</v>
      </c>
      <c r="G21" s="369">
        <v>992</v>
      </c>
      <c r="H21" s="370">
        <v>875</v>
      </c>
      <c r="I21" s="370">
        <v>892</v>
      </c>
      <c r="J21" s="370">
        <v>1049</v>
      </c>
      <c r="K21" s="370">
        <v>1455</v>
      </c>
      <c r="L21" s="370">
        <v>1533</v>
      </c>
      <c r="M21" s="292">
        <v>1590</v>
      </c>
      <c r="N21" s="292">
        <v>2635</v>
      </c>
      <c r="O21" s="371">
        <v>2024</v>
      </c>
      <c r="P21" s="371">
        <v>2094</v>
      </c>
      <c r="Q21" s="371">
        <v>2148</v>
      </c>
      <c r="R21" s="371">
        <v>2062.8643999999999</v>
      </c>
      <c r="T21" s="137"/>
    </row>
    <row r="22" spans="1:20" ht="13.05" customHeight="1" x14ac:dyDescent="0.15">
      <c r="A22" s="129"/>
      <c r="B22" s="29" t="s">
        <v>38</v>
      </c>
      <c r="C22" s="369">
        <v>104</v>
      </c>
      <c r="D22" s="369">
        <v>107</v>
      </c>
      <c r="E22" s="369">
        <v>110</v>
      </c>
      <c r="F22" s="369">
        <v>102</v>
      </c>
      <c r="G22" s="369">
        <v>119</v>
      </c>
      <c r="H22" s="370">
        <v>122</v>
      </c>
      <c r="I22" s="370">
        <v>124</v>
      </c>
      <c r="J22" s="370">
        <v>105</v>
      </c>
      <c r="K22" s="370">
        <v>111</v>
      </c>
      <c r="L22" s="370">
        <v>100</v>
      </c>
      <c r="M22" s="292">
        <v>98</v>
      </c>
      <c r="N22" s="292">
        <v>95</v>
      </c>
      <c r="O22" s="371">
        <v>84</v>
      </c>
      <c r="P22" s="371">
        <v>87</v>
      </c>
      <c r="Q22" s="371">
        <v>82</v>
      </c>
      <c r="R22" s="371">
        <v>66.450910000000007</v>
      </c>
      <c r="T22" s="137"/>
    </row>
    <row r="23" spans="1:20" ht="13.05" customHeight="1" x14ac:dyDescent="0.15">
      <c r="A23" s="129"/>
      <c r="B23" s="29" t="s">
        <v>39</v>
      </c>
      <c r="C23" s="369">
        <v>174</v>
      </c>
      <c r="D23" s="369">
        <v>166</v>
      </c>
      <c r="E23" s="369">
        <v>152</v>
      </c>
      <c r="F23" s="369">
        <v>153</v>
      </c>
      <c r="G23" s="369">
        <v>152</v>
      </c>
      <c r="H23" s="370">
        <v>163</v>
      </c>
      <c r="I23" s="370">
        <v>142</v>
      </c>
      <c r="J23" s="370">
        <v>173</v>
      </c>
      <c r="K23" s="370">
        <v>176</v>
      </c>
      <c r="L23" s="370">
        <v>180</v>
      </c>
      <c r="M23" s="292">
        <v>178</v>
      </c>
      <c r="N23" s="292">
        <v>180</v>
      </c>
      <c r="O23" s="371">
        <v>182</v>
      </c>
      <c r="P23" s="371">
        <v>183</v>
      </c>
      <c r="Q23" s="371">
        <v>187</v>
      </c>
      <c r="R23" s="371">
        <v>192.62040000000002</v>
      </c>
      <c r="T23" s="137"/>
    </row>
    <row r="24" spans="1:20" ht="13.05" customHeight="1" x14ac:dyDescent="0.15">
      <c r="A24" s="129"/>
      <c r="B24" s="29" t="s">
        <v>40</v>
      </c>
      <c r="C24" s="369">
        <v>2045</v>
      </c>
      <c r="D24" s="369">
        <v>1936</v>
      </c>
      <c r="E24" s="369">
        <v>2001</v>
      </c>
      <c r="F24" s="369">
        <v>1853</v>
      </c>
      <c r="G24" s="369">
        <v>2068</v>
      </c>
      <c r="H24" s="370">
        <v>2130</v>
      </c>
      <c r="I24" s="370">
        <v>2269</v>
      </c>
      <c r="J24" s="370">
        <v>2448</v>
      </c>
      <c r="K24" s="370">
        <v>2458</v>
      </c>
      <c r="L24" s="370">
        <v>1887</v>
      </c>
      <c r="M24" s="292">
        <v>1893</v>
      </c>
      <c r="N24" s="292">
        <v>1908</v>
      </c>
      <c r="O24" s="371">
        <v>1839</v>
      </c>
      <c r="P24" s="371">
        <v>1779</v>
      </c>
      <c r="Q24" s="371">
        <v>1958</v>
      </c>
      <c r="R24" s="371">
        <v>1607.2859600000004</v>
      </c>
      <c r="T24" s="137"/>
    </row>
    <row r="25" spans="1:20" ht="13.05" customHeight="1" x14ac:dyDescent="0.15">
      <c r="A25" s="129"/>
      <c r="B25" s="29" t="s">
        <v>41</v>
      </c>
      <c r="C25" s="369">
        <v>923</v>
      </c>
      <c r="D25" s="369">
        <v>939</v>
      </c>
      <c r="E25" s="369">
        <v>1053</v>
      </c>
      <c r="F25" s="369">
        <v>1000</v>
      </c>
      <c r="G25" s="369">
        <v>1001</v>
      </c>
      <c r="H25" s="369">
        <v>982</v>
      </c>
      <c r="I25" s="369">
        <v>909</v>
      </c>
      <c r="J25" s="369">
        <v>910</v>
      </c>
      <c r="K25" s="369">
        <v>936</v>
      </c>
      <c r="L25" s="369">
        <v>968</v>
      </c>
      <c r="M25" s="292">
        <v>955</v>
      </c>
      <c r="N25" s="292">
        <v>962</v>
      </c>
      <c r="O25" s="371">
        <v>960</v>
      </c>
      <c r="P25" s="371">
        <v>932</v>
      </c>
      <c r="Q25" s="371">
        <v>920</v>
      </c>
      <c r="R25" s="371">
        <v>887.10943999999995</v>
      </c>
      <c r="T25" s="137"/>
    </row>
    <row r="26" spans="1:20" ht="13.05" customHeight="1" x14ac:dyDescent="0.15">
      <c r="A26" s="129"/>
      <c r="B26" s="29" t="s">
        <v>44</v>
      </c>
      <c r="C26" s="369">
        <v>3756</v>
      </c>
      <c r="D26" s="369">
        <v>4105</v>
      </c>
      <c r="E26" s="369">
        <v>3616</v>
      </c>
      <c r="F26" s="369">
        <v>3766</v>
      </c>
      <c r="G26" s="369">
        <v>3762</v>
      </c>
      <c r="H26" s="370">
        <v>4018</v>
      </c>
      <c r="I26" s="370">
        <v>3929</v>
      </c>
      <c r="J26" s="370">
        <v>4070</v>
      </c>
      <c r="K26" s="370">
        <v>2865</v>
      </c>
      <c r="L26" s="370">
        <v>3109</v>
      </c>
      <c r="M26" s="292">
        <v>3222</v>
      </c>
      <c r="N26" s="292">
        <v>3235</v>
      </c>
      <c r="O26" s="371">
        <v>3232</v>
      </c>
      <c r="P26" s="371">
        <v>3710</v>
      </c>
      <c r="Q26" s="371">
        <v>3631</v>
      </c>
      <c r="R26" s="371">
        <v>3742.5248000000015</v>
      </c>
      <c r="T26" s="137"/>
    </row>
    <row r="27" spans="1:20" ht="13.05" customHeight="1" x14ac:dyDescent="0.15">
      <c r="A27" s="129"/>
      <c r="B27" s="29" t="s">
        <v>45</v>
      </c>
      <c r="C27" s="369">
        <v>10246</v>
      </c>
      <c r="D27" s="369">
        <v>10288</v>
      </c>
      <c r="E27" s="369">
        <v>10431</v>
      </c>
      <c r="F27" s="369">
        <v>10445</v>
      </c>
      <c r="G27" s="369">
        <v>10534</v>
      </c>
      <c r="H27" s="370">
        <v>10653</v>
      </c>
      <c r="I27" s="370">
        <v>10759</v>
      </c>
      <c r="J27" s="370">
        <v>10869</v>
      </c>
      <c r="K27" s="370">
        <v>10609</v>
      </c>
      <c r="L27" s="370">
        <v>10379</v>
      </c>
      <c r="M27" s="292">
        <v>8876</v>
      </c>
      <c r="N27" s="292">
        <v>9034</v>
      </c>
      <c r="O27" s="371">
        <v>8891</v>
      </c>
      <c r="P27" s="371">
        <v>8767</v>
      </c>
      <c r="Q27" s="371">
        <v>8679</v>
      </c>
      <c r="R27" s="371">
        <v>8557.7855</v>
      </c>
      <c r="T27" s="137"/>
    </row>
    <row r="28" spans="1:20" ht="13.05" customHeight="1" x14ac:dyDescent="0.15">
      <c r="A28" s="129"/>
      <c r="B28" s="128" t="s">
        <v>46</v>
      </c>
      <c r="C28" s="369">
        <v>97</v>
      </c>
      <c r="D28" s="369">
        <v>92</v>
      </c>
      <c r="E28" s="369">
        <v>90</v>
      </c>
      <c r="F28" s="369">
        <v>98</v>
      </c>
      <c r="G28" s="369">
        <v>93</v>
      </c>
      <c r="H28" s="370">
        <v>85</v>
      </c>
      <c r="I28" s="370">
        <v>105</v>
      </c>
      <c r="J28" s="370">
        <v>91</v>
      </c>
      <c r="K28" s="370">
        <v>74</v>
      </c>
      <c r="L28" s="370">
        <v>63</v>
      </c>
      <c r="M28" s="1033">
        <v>62</v>
      </c>
      <c r="N28" s="1033">
        <v>57</v>
      </c>
      <c r="O28" s="371">
        <v>60</v>
      </c>
      <c r="P28" s="371">
        <v>67</v>
      </c>
      <c r="Q28" s="371">
        <v>71</v>
      </c>
      <c r="R28" s="371">
        <v>67.160449149419492</v>
      </c>
      <c r="T28" s="137"/>
    </row>
    <row r="29" spans="1:20" ht="13.05" customHeight="1" x14ac:dyDescent="0.15">
      <c r="A29" s="129"/>
      <c r="B29" s="30" t="s">
        <v>47</v>
      </c>
      <c r="C29" s="369">
        <v>12</v>
      </c>
      <c r="D29" s="369">
        <v>10</v>
      </c>
      <c r="E29" s="369">
        <v>12</v>
      </c>
      <c r="F29" s="369">
        <v>15</v>
      </c>
      <c r="G29" s="369">
        <v>19</v>
      </c>
      <c r="H29" s="370">
        <v>21</v>
      </c>
      <c r="I29" s="370">
        <v>24</v>
      </c>
      <c r="J29" s="370">
        <v>25</v>
      </c>
      <c r="K29" s="370">
        <v>27</v>
      </c>
      <c r="L29" s="370">
        <v>27</v>
      </c>
      <c r="M29" s="1033">
        <v>26</v>
      </c>
      <c r="N29" s="1033">
        <v>26</v>
      </c>
      <c r="O29" s="371">
        <v>36</v>
      </c>
      <c r="P29" s="371">
        <v>39</v>
      </c>
      <c r="Q29" s="371">
        <v>29</v>
      </c>
      <c r="R29" s="371">
        <v>26.688000000000002</v>
      </c>
      <c r="T29" s="137"/>
    </row>
    <row r="30" spans="1:20" ht="13.05" customHeight="1" x14ac:dyDescent="0.15">
      <c r="A30" s="129"/>
      <c r="B30" s="29" t="s">
        <v>48</v>
      </c>
      <c r="C30" s="369">
        <v>52</v>
      </c>
      <c r="D30" s="369">
        <v>48</v>
      </c>
      <c r="E30" s="369">
        <v>54</v>
      </c>
      <c r="F30" s="369">
        <v>38</v>
      </c>
      <c r="G30" s="369">
        <v>39</v>
      </c>
      <c r="H30" s="370">
        <v>34</v>
      </c>
      <c r="I30" s="370">
        <v>26</v>
      </c>
      <c r="J30" s="370">
        <v>20</v>
      </c>
      <c r="K30" s="370">
        <v>17</v>
      </c>
      <c r="L30" s="370">
        <v>12</v>
      </c>
      <c r="M30" s="1033">
        <v>9</v>
      </c>
      <c r="N30" s="1033">
        <v>11</v>
      </c>
      <c r="O30" s="371">
        <v>28</v>
      </c>
      <c r="P30" s="371">
        <v>30</v>
      </c>
      <c r="Q30" s="371">
        <v>28</v>
      </c>
      <c r="R30" s="371">
        <v>27.961468000000004</v>
      </c>
      <c r="T30" s="137"/>
    </row>
    <row r="31" spans="1:20" ht="13.05" customHeight="1" thickBot="1" x14ac:dyDescent="0.2">
      <c r="A31" s="367"/>
      <c r="B31" s="368" t="s">
        <v>49</v>
      </c>
      <c r="C31" s="372">
        <v>41</v>
      </c>
      <c r="D31" s="372">
        <v>36</v>
      </c>
      <c r="E31" s="372">
        <v>38</v>
      </c>
      <c r="F31" s="372">
        <v>51</v>
      </c>
      <c r="G31" s="372">
        <v>54</v>
      </c>
      <c r="H31" s="372">
        <v>50</v>
      </c>
      <c r="I31" s="372">
        <v>54</v>
      </c>
      <c r="J31" s="372">
        <v>50</v>
      </c>
      <c r="K31" s="372">
        <v>49</v>
      </c>
      <c r="L31" s="372">
        <v>52</v>
      </c>
      <c r="M31" s="1034">
        <v>42</v>
      </c>
      <c r="N31" s="1034">
        <v>45</v>
      </c>
      <c r="O31" s="1069">
        <v>46</v>
      </c>
      <c r="P31" s="1069">
        <v>39</v>
      </c>
      <c r="Q31" s="1069">
        <v>36</v>
      </c>
      <c r="R31" s="1069">
        <v>32.743600000000001</v>
      </c>
      <c r="T31" s="137"/>
    </row>
    <row r="32" spans="1:20" ht="9" customHeight="1" x14ac:dyDescent="0.15">
      <c r="A32" s="28" t="s">
        <v>544</v>
      </c>
      <c r="B32" s="40"/>
      <c r="C32" s="363"/>
      <c r="D32" s="363"/>
      <c r="E32" s="363"/>
      <c r="F32" s="363"/>
      <c r="G32" s="363"/>
      <c r="H32" s="363"/>
      <c r="I32" s="363"/>
      <c r="J32" s="363"/>
      <c r="K32" s="363"/>
      <c r="L32" s="363"/>
      <c r="M32" s="363"/>
      <c r="N32" s="363"/>
      <c r="O32" s="379"/>
      <c r="P32" s="379"/>
      <c r="Q32" s="379"/>
      <c r="R32" s="379"/>
    </row>
    <row r="33" spans="1:18" ht="9" customHeight="1" x14ac:dyDescent="0.15">
      <c r="A33" s="28" t="s">
        <v>428</v>
      </c>
      <c r="B33" s="40"/>
      <c r="C33" s="363"/>
      <c r="D33" s="363"/>
      <c r="E33" s="363"/>
      <c r="F33" s="363"/>
      <c r="G33" s="363"/>
      <c r="H33" s="376"/>
      <c r="I33" s="376"/>
      <c r="J33" s="376"/>
      <c r="K33" s="376"/>
      <c r="L33" s="376"/>
      <c r="M33" s="376"/>
      <c r="N33" s="376"/>
      <c r="O33" s="376"/>
      <c r="P33" s="379"/>
      <c r="Q33" s="379"/>
      <c r="R33" s="379"/>
    </row>
    <row r="34" spans="1:18" ht="9" customHeight="1" x14ac:dyDescent="0.15">
      <c r="A34" s="40" t="s">
        <v>427</v>
      </c>
      <c r="B34" s="290"/>
      <c r="C34" s="363"/>
      <c r="D34" s="363"/>
      <c r="E34" s="363"/>
      <c r="F34" s="363"/>
      <c r="G34" s="363"/>
      <c r="H34" s="376"/>
      <c r="I34" s="376"/>
      <c r="J34" s="376"/>
      <c r="K34" s="376"/>
      <c r="L34" s="376"/>
      <c r="M34" s="376"/>
      <c r="N34" s="376"/>
      <c r="O34" s="376"/>
      <c r="P34" s="379"/>
      <c r="Q34" s="379"/>
      <c r="R34" s="379"/>
    </row>
    <row r="35" spans="1:18" ht="13.05" customHeight="1" x14ac:dyDescent="0.15">
      <c r="P35" s="137"/>
      <c r="Q35" s="137"/>
      <c r="R35" s="137"/>
    </row>
    <row r="36" spans="1:18" ht="13.05" customHeight="1" x14ac:dyDescent="0.15">
      <c r="P36" s="137"/>
      <c r="Q36" s="137"/>
      <c r="R36" s="137"/>
    </row>
    <row r="37" spans="1:18" ht="13.05" customHeight="1" x14ac:dyDescent="0.15">
      <c r="P37" s="137"/>
      <c r="Q37" s="137"/>
      <c r="R37" s="137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9">
    <tabColor theme="9" tint="0.59999389629810485"/>
  </sheetPr>
  <dimension ref="A2:R36"/>
  <sheetViews>
    <sheetView showGridLines="0" topLeftCell="A18" zoomScale="150" zoomScaleNormal="150" workbookViewId="0">
      <selection activeCell="A34" sqref="A34"/>
    </sheetView>
  </sheetViews>
  <sheetFormatPr baseColWidth="10" defaultColWidth="7" defaultRowHeight="13.05" customHeight="1" x14ac:dyDescent="0.15"/>
  <cols>
    <col min="1" max="1" width="1.25" style="128" customWidth="1"/>
    <col min="2" max="2" width="9.625" style="128" customWidth="1"/>
    <col min="3" max="4" width="8" style="128" hidden="1" customWidth="1"/>
    <col min="5" max="18" width="8.375" style="128" customWidth="1"/>
    <col min="19" max="19" width="8.25" style="128" customWidth="1"/>
    <col min="20" max="16384" width="7" style="128"/>
  </cols>
  <sheetData>
    <row r="2" spans="1:18" ht="13.05" customHeight="1" x14ac:dyDescent="0.3">
      <c r="A2" s="381" t="s">
        <v>493</v>
      </c>
      <c r="B2" s="382"/>
    </row>
    <row r="3" spans="1:18" ht="13.05" customHeight="1" x14ac:dyDescent="0.15">
      <c r="A3" s="383" t="s">
        <v>277</v>
      </c>
      <c r="B3" s="383"/>
    </row>
    <row r="4" spans="1:18" ht="4.95" customHeight="1" thickBot="1" x14ac:dyDescent="0.2">
      <c r="A4" s="373"/>
      <c r="B4" s="373"/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3"/>
      <c r="P4" s="373"/>
      <c r="Q4" s="373"/>
      <c r="R4" s="373"/>
    </row>
    <row r="5" spans="1:18" ht="15" customHeight="1" x14ac:dyDescent="0.15">
      <c r="A5" s="1128" t="s">
        <v>18</v>
      </c>
      <c r="B5" s="1128"/>
      <c r="C5" s="825">
        <v>2005</v>
      </c>
      <c r="D5" s="825">
        <v>2006</v>
      </c>
      <c r="E5" s="825">
        <v>2007</v>
      </c>
      <c r="F5" s="825">
        <v>2008</v>
      </c>
      <c r="G5" s="825">
        <v>2009</v>
      </c>
      <c r="H5" s="825">
        <v>2010</v>
      </c>
      <c r="I5" s="825">
        <v>2011</v>
      </c>
      <c r="J5" s="825">
        <v>2012</v>
      </c>
      <c r="K5" s="825">
        <v>2013</v>
      </c>
      <c r="L5" s="825">
        <v>2014</v>
      </c>
      <c r="M5" s="825">
        <v>2015</v>
      </c>
      <c r="N5" s="825">
        <v>2016</v>
      </c>
      <c r="O5" s="825">
        <v>2017</v>
      </c>
      <c r="P5" s="825" t="s">
        <v>211</v>
      </c>
      <c r="Q5" s="825" t="s">
        <v>403</v>
      </c>
      <c r="R5" s="825" t="s">
        <v>408</v>
      </c>
    </row>
    <row r="6" spans="1:18" ht="15" customHeight="1" x14ac:dyDescent="0.15">
      <c r="A6" s="1127" t="s">
        <v>113</v>
      </c>
      <c r="B6" s="1127"/>
      <c r="C6" s="850">
        <v>3.31</v>
      </c>
      <c r="D6" s="850">
        <v>3.32</v>
      </c>
      <c r="E6" s="850">
        <v>3.49</v>
      </c>
      <c r="F6" s="850">
        <v>3.9</v>
      </c>
      <c r="G6" s="850">
        <v>4.13</v>
      </c>
      <c r="H6" s="850">
        <v>4.46</v>
      </c>
      <c r="I6" s="850">
        <v>4.5199999999999996</v>
      </c>
      <c r="J6" s="850">
        <v>4.9000000000000004</v>
      </c>
      <c r="K6" s="850">
        <v>5.04</v>
      </c>
      <c r="L6" s="850">
        <v>5.73</v>
      </c>
      <c r="M6" s="850">
        <v>5.79</v>
      </c>
      <c r="N6" s="850">
        <v>5.91</v>
      </c>
      <c r="O6" s="850">
        <v>5.6</v>
      </c>
      <c r="P6" s="850">
        <v>5.56</v>
      </c>
      <c r="Q6" s="850">
        <v>5.6</v>
      </c>
      <c r="R6" s="850">
        <v>5.4289694845154255</v>
      </c>
    </row>
    <row r="7" spans="1:18" ht="4.95" customHeight="1" x14ac:dyDescent="0.15">
      <c r="A7" s="129"/>
      <c r="B7" s="130"/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3"/>
      <c r="O7" s="403"/>
      <c r="P7" s="403"/>
      <c r="Q7" s="403"/>
      <c r="R7" s="403"/>
    </row>
    <row r="8" spans="1:18" ht="13.05" customHeight="1" x14ac:dyDescent="0.15">
      <c r="A8" s="129"/>
      <c r="B8" s="29" t="s">
        <v>21</v>
      </c>
      <c r="C8" s="404">
        <v>4.01</v>
      </c>
      <c r="D8" s="404">
        <v>3.68</v>
      </c>
      <c r="E8" s="404">
        <v>3.73</v>
      </c>
      <c r="F8" s="404">
        <v>3.76</v>
      </c>
      <c r="G8" s="404">
        <v>3.85</v>
      </c>
      <c r="H8" s="404">
        <v>3.55</v>
      </c>
      <c r="I8" s="404">
        <v>4.01</v>
      </c>
      <c r="J8" s="404">
        <v>4.01</v>
      </c>
      <c r="K8" s="404">
        <v>4.54</v>
      </c>
      <c r="L8" s="404">
        <v>4.51</v>
      </c>
      <c r="M8" s="404">
        <v>5.62</v>
      </c>
      <c r="N8" s="404">
        <v>5.5</v>
      </c>
      <c r="O8" s="404">
        <v>5.49</v>
      </c>
      <c r="P8" s="404">
        <v>5.56</v>
      </c>
      <c r="Q8" s="404">
        <v>5.5</v>
      </c>
      <c r="R8" s="404">
        <v>5.4454563730490921</v>
      </c>
    </row>
    <row r="9" spans="1:18" ht="13.05" customHeight="1" x14ac:dyDescent="0.15">
      <c r="A9" s="129"/>
      <c r="B9" s="29" t="s">
        <v>22</v>
      </c>
      <c r="C9" s="404">
        <v>2.99</v>
      </c>
      <c r="D9" s="404">
        <v>3.07</v>
      </c>
      <c r="E9" s="404">
        <v>3.32</v>
      </c>
      <c r="F9" s="404">
        <v>3.87</v>
      </c>
      <c r="G9" s="404">
        <v>4.0999999999999996</v>
      </c>
      <c r="H9" s="404">
        <v>4.2300000000000004</v>
      </c>
      <c r="I9" s="404">
        <v>4.1399999999999997</v>
      </c>
      <c r="J9" s="404">
        <v>4.18</v>
      </c>
      <c r="K9" s="404">
        <v>4.25</v>
      </c>
      <c r="L9" s="404">
        <v>4.45</v>
      </c>
      <c r="M9" s="404">
        <v>5.39</v>
      </c>
      <c r="N9" s="404">
        <v>5.8</v>
      </c>
      <c r="O9" s="404">
        <v>5.68</v>
      </c>
      <c r="P9" s="404">
        <v>5.62</v>
      </c>
      <c r="Q9" s="404">
        <v>5.61</v>
      </c>
      <c r="R9" s="404">
        <v>5.543083116711788</v>
      </c>
    </row>
    <row r="10" spans="1:18" ht="13.05" customHeight="1" x14ac:dyDescent="0.15">
      <c r="A10" s="129"/>
      <c r="B10" s="29" t="s">
        <v>23</v>
      </c>
      <c r="C10" s="404">
        <v>3.44</v>
      </c>
      <c r="D10" s="404">
        <v>3.27</v>
      </c>
      <c r="E10" s="404">
        <v>3.64</v>
      </c>
      <c r="F10" s="404">
        <v>3.83</v>
      </c>
      <c r="G10" s="404">
        <v>4.21</v>
      </c>
      <c r="H10" s="404">
        <v>4.17</v>
      </c>
      <c r="I10" s="404">
        <v>4.1500000000000004</v>
      </c>
      <c r="J10" s="404">
        <v>4.3499999999999996</v>
      </c>
      <c r="K10" s="404">
        <v>4.46</v>
      </c>
      <c r="L10" s="404">
        <v>4.8600000000000003</v>
      </c>
      <c r="M10" s="404">
        <v>5.31</v>
      </c>
      <c r="N10" s="404">
        <v>5.81</v>
      </c>
      <c r="O10" s="404">
        <v>5.78</v>
      </c>
      <c r="P10" s="404">
        <v>5.73</v>
      </c>
      <c r="Q10" s="404">
        <v>5.77</v>
      </c>
      <c r="R10" s="404">
        <v>5.7545090264116716</v>
      </c>
    </row>
    <row r="11" spans="1:18" ht="13.05" customHeight="1" x14ac:dyDescent="0.15">
      <c r="A11" s="129"/>
      <c r="B11" s="29" t="s">
        <v>24</v>
      </c>
      <c r="C11" s="404">
        <v>3.36</v>
      </c>
      <c r="D11" s="404">
        <v>3.43</v>
      </c>
      <c r="E11" s="404">
        <v>3.65</v>
      </c>
      <c r="F11" s="404">
        <v>3.9</v>
      </c>
      <c r="G11" s="404">
        <v>3.72</v>
      </c>
      <c r="H11" s="404">
        <v>3.24</v>
      </c>
      <c r="I11" s="404">
        <v>4</v>
      </c>
      <c r="J11" s="404">
        <v>4.62</v>
      </c>
      <c r="K11" s="404">
        <v>4.91</v>
      </c>
      <c r="L11" s="404">
        <v>4.91</v>
      </c>
      <c r="M11" s="404">
        <v>5.05</v>
      </c>
      <c r="N11" s="404">
        <v>5.3</v>
      </c>
      <c r="O11" s="404">
        <v>5.55</v>
      </c>
      <c r="P11" s="404">
        <v>5.68</v>
      </c>
      <c r="Q11" s="404">
        <v>5.75</v>
      </c>
      <c r="R11" s="404">
        <v>5.6456906019463107</v>
      </c>
    </row>
    <row r="12" spans="1:18" ht="13.05" customHeight="1" x14ac:dyDescent="0.15">
      <c r="A12" s="129"/>
      <c r="B12" s="29" t="s">
        <v>25</v>
      </c>
      <c r="C12" s="404">
        <v>3.9</v>
      </c>
      <c r="D12" s="404">
        <v>3.63</v>
      </c>
      <c r="E12" s="404">
        <v>3.53</v>
      </c>
      <c r="F12" s="404">
        <v>3.87</v>
      </c>
      <c r="G12" s="404">
        <v>3.96</v>
      </c>
      <c r="H12" s="404">
        <v>3.94</v>
      </c>
      <c r="I12" s="404">
        <v>4.08</v>
      </c>
      <c r="J12" s="404">
        <v>4.59</v>
      </c>
      <c r="K12" s="404">
        <v>4.6399999999999997</v>
      </c>
      <c r="L12" s="404">
        <v>4.9000000000000004</v>
      </c>
      <c r="M12" s="404">
        <v>4.9400000000000004</v>
      </c>
      <c r="N12" s="404">
        <v>4.9400000000000004</v>
      </c>
      <c r="O12" s="404">
        <v>4.8499999999999996</v>
      </c>
      <c r="P12" s="404">
        <v>4.8</v>
      </c>
      <c r="Q12" s="404">
        <v>4.76</v>
      </c>
      <c r="R12" s="404">
        <v>4.7129987628823882</v>
      </c>
    </row>
    <row r="13" spans="1:18" ht="13.05" customHeight="1" x14ac:dyDescent="0.15">
      <c r="A13" s="129"/>
      <c r="B13" s="29" t="s">
        <v>29</v>
      </c>
      <c r="C13" s="404">
        <v>3.87</v>
      </c>
      <c r="D13" s="404">
        <v>3.81</v>
      </c>
      <c r="E13" s="404">
        <v>3.75</v>
      </c>
      <c r="F13" s="404">
        <v>3.67</v>
      </c>
      <c r="G13" s="404">
        <v>3.98</v>
      </c>
      <c r="H13" s="404">
        <v>4.0599999999999996</v>
      </c>
      <c r="I13" s="404">
        <v>4.5999999999999996</v>
      </c>
      <c r="J13" s="404">
        <v>4.4000000000000004</v>
      </c>
      <c r="K13" s="404">
        <v>4.3600000000000003</v>
      </c>
      <c r="L13" s="404">
        <v>6.42</v>
      </c>
      <c r="M13" s="404">
        <v>5.4</v>
      </c>
      <c r="N13" s="404">
        <v>5.49</v>
      </c>
      <c r="O13" s="404">
        <v>5.47</v>
      </c>
      <c r="P13" s="404">
        <v>5.33</v>
      </c>
      <c r="Q13" s="404">
        <v>5.24</v>
      </c>
      <c r="R13" s="404">
        <v>5.2260463817362215</v>
      </c>
    </row>
    <row r="14" spans="1:18" ht="13.05" customHeight="1" x14ac:dyDescent="0.15">
      <c r="A14" s="129"/>
      <c r="B14" s="29" t="s">
        <v>30</v>
      </c>
      <c r="C14" s="404">
        <v>3.32</v>
      </c>
      <c r="D14" s="404">
        <v>3.75</v>
      </c>
      <c r="E14" s="404">
        <v>4.03</v>
      </c>
      <c r="F14" s="404">
        <v>4.32</v>
      </c>
      <c r="G14" s="404">
        <v>4.1399999999999997</v>
      </c>
      <c r="H14" s="404">
        <v>3.66</v>
      </c>
      <c r="I14" s="404">
        <v>3.78</v>
      </c>
      <c r="J14" s="404">
        <v>4.66</v>
      </c>
      <c r="K14" s="404">
        <v>4.97</v>
      </c>
      <c r="L14" s="404">
        <v>4.71</v>
      </c>
      <c r="M14" s="404">
        <v>4.8099999999999996</v>
      </c>
      <c r="N14" s="404">
        <v>4.9400000000000004</v>
      </c>
      <c r="O14" s="404">
        <v>4.78</v>
      </c>
      <c r="P14" s="404">
        <v>4.83</v>
      </c>
      <c r="Q14" s="404">
        <v>4.7699999999999996</v>
      </c>
      <c r="R14" s="404">
        <v>4.9179178574975531</v>
      </c>
    </row>
    <row r="15" spans="1:18" ht="13.05" customHeight="1" x14ac:dyDescent="0.15">
      <c r="A15" s="129"/>
      <c r="B15" s="29" t="s">
        <v>31</v>
      </c>
      <c r="C15" s="404">
        <v>3.43</v>
      </c>
      <c r="D15" s="404">
        <v>3.49</v>
      </c>
      <c r="E15" s="404">
        <v>3.4</v>
      </c>
      <c r="F15" s="404">
        <v>4.1100000000000003</v>
      </c>
      <c r="G15" s="404">
        <v>4.41</v>
      </c>
      <c r="H15" s="404">
        <v>3.8</v>
      </c>
      <c r="I15" s="404">
        <v>4.7300000000000004</v>
      </c>
      <c r="J15" s="404">
        <v>3.99</v>
      </c>
      <c r="K15" s="404">
        <v>4.32</v>
      </c>
      <c r="L15" s="404">
        <v>4.34</v>
      </c>
      <c r="M15" s="404">
        <v>4.88</v>
      </c>
      <c r="N15" s="404">
        <v>5.53</v>
      </c>
      <c r="O15" s="404">
        <v>5.76</v>
      </c>
      <c r="P15" s="404">
        <v>5.7</v>
      </c>
      <c r="Q15" s="404">
        <v>5.69</v>
      </c>
      <c r="R15" s="404">
        <v>5.5044119639987352</v>
      </c>
    </row>
    <row r="16" spans="1:18" ht="13.05" customHeight="1" x14ac:dyDescent="0.15">
      <c r="A16" s="129"/>
      <c r="B16" s="29" t="s">
        <v>32</v>
      </c>
      <c r="C16" s="404">
        <v>2.44</v>
      </c>
      <c r="D16" s="404">
        <v>2.56</v>
      </c>
      <c r="E16" s="404">
        <v>2.93</v>
      </c>
      <c r="F16" s="404">
        <v>3.36</v>
      </c>
      <c r="G16" s="404">
        <v>4</v>
      </c>
      <c r="H16" s="404">
        <v>4.2699999999999996</v>
      </c>
      <c r="I16" s="404">
        <v>4.46</v>
      </c>
      <c r="J16" s="404">
        <v>4.79</v>
      </c>
      <c r="K16" s="404">
        <v>5.42</v>
      </c>
      <c r="L16" s="404">
        <v>5.7</v>
      </c>
      <c r="M16" s="404">
        <v>5.43</v>
      </c>
      <c r="N16" s="404">
        <v>4.96</v>
      </c>
      <c r="O16" s="404">
        <v>5.27</v>
      </c>
      <c r="P16" s="404">
        <v>5.2</v>
      </c>
      <c r="Q16" s="404">
        <v>5.3</v>
      </c>
      <c r="R16" s="404">
        <v>5.2951262752421151</v>
      </c>
    </row>
    <row r="17" spans="1:18" ht="13.05" customHeight="1" x14ac:dyDescent="0.15">
      <c r="A17" s="129"/>
      <c r="B17" s="29" t="s">
        <v>33</v>
      </c>
      <c r="C17" s="404">
        <v>3.47</v>
      </c>
      <c r="D17" s="404">
        <v>3.49</v>
      </c>
      <c r="E17" s="404">
        <v>3.53</v>
      </c>
      <c r="F17" s="404">
        <v>3.64</v>
      </c>
      <c r="G17" s="404">
        <v>4.71</v>
      </c>
      <c r="H17" s="404">
        <v>3.81</v>
      </c>
      <c r="I17" s="404">
        <v>4.66</v>
      </c>
      <c r="J17" s="404">
        <v>4.5999999999999996</v>
      </c>
      <c r="K17" s="404">
        <v>4.59</v>
      </c>
      <c r="L17" s="404">
        <v>4.71</v>
      </c>
      <c r="M17" s="404">
        <v>5.59</v>
      </c>
      <c r="N17" s="404">
        <v>5.5</v>
      </c>
      <c r="O17" s="404">
        <v>5.45</v>
      </c>
      <c r="P17" s="404">
        <v>5.55</v>
      </c>
      <c r="Q17" s="404">
        <v>5.54</v>
      </c>
      <c r="R17" s="404">
        <v>5.4822030003707596</v>
      </c>
    </row>
    <row r="18" spans="1:18" ht="13.05" customHeight="1" x14ac:dyDescent="0.15">
      <c r="A18" s="129"/>
      <c r="B18" s="29" t="s">
        <v>34</v>
      </c>
      <c r="C18" s="404">
        <v>2.87</v>
      </c>
      <c r="D18" s="404">
        <v>2.94</v>
      </c>
      <c r="E18" s="404">
        <v>3.41</v>
      </c>
      <c r="F18" s="404">
        <v>3.94</v>
      </c>
      <c r="G18" s="404">
        <v>3.97</v>
      </c>
      <c r="H18" s="404">
        <v>4.1399999999999997</v>
      </c>
      <c r="I18" s="404">
        <v>4.9400000000000004</v>
      </c>
      <c r="J18" s="404">
        <v>5.37</v>
      </c>
      <c r="K18" s="404">
        <v>4.46</v>
      </c>
      <c r="L18" s="404">
        <v>5.73</v>
      </c>
      <c r="M18" s="404">
        <v>6.09</v>
      </c>
      <c r="N18" s="404">
        <v>5.66</v>
      </c>
      <c r="O18" s="404">
        <v>5.48</v>
      </c>
      <c r="P18" s="404">
        <v>5.52</v>
      </c>
      <c r="Q18" s="404">
        <v>5.46</v>
      </c>
      <c r="R18" s="404">
        <v>5.3881745065501443</v>
      </c>
    </row>
    <row r="19" spans="1:18" ht="13.05" customHeight="1" x14ac:dyDescent="0.15">
      <c r="A19" s="129"/>
      <c r="B19" s="29" t="s">
        <v>35</v>
      </c>
      <c r="C19" s="404">
        <v>3.52</v>
      </c>
      <c r="D19" s="404">
        <v>3.48</v>
      </c>
      <c r="E19" s="404">
        <v>3.43</v>
      </c>
      <c r="F19" s="404">
        <v>4.43</v>
      </c>
      <c r="G19" s="404">
        <v>4.1900000000000004</v>
      </c>
      <c r="H19" s="404">
        <v>4.8499999999999996</v>
      </c>
      <c r="I19" s="404">
        <v>5.0599999999999996</v>
      </c>
      <c r="J19" s="404">
        <v>5.84</v>
      </c>
      <c r="K19" s="404">
        <v>5.62</v>
      </c>
      <c r="L19" s="404">
        <v>5.88</v>
      </c>
      <c r="M19" s="404">
        <v>6.3</v>
      </c>
      <c r="N19" s="404">
        <v>6.53</v>
      </c>
      <c r="O19" s="404">
        <v>6.47</v>
      </c>
      <c r="P19" s="404">
        <v>6.21</v>
      </c>
      <c r="Q19" s="404">
        <v>6.07</v>
      </c>
      <c r="R19" s="404">
        <v>5.9455739944234507</v>
      </c>
    </row>
    <row r="20" spans="1:18" ht="13.05" customHeight="1" x14ac:dyDescent="0.15">
      <c r="A20" s="129"/>
      <c r="B20" s="29" t="s">
        <v>36</v>
      </c>
      <c r="C20" s="404">
        <v>3.91</v>
      </c>
      <c r="D20" s="404">
        <v>3.39</v>
      </c>
      <c r="E20" s="404">
        <v>3.55</v>
      </c>
      <c r="F20" s="404">
        <v>3.9</v>
      </c>
      <c r="G20" s="404">
        <v>3.99</v>
      </c>
      <c r="H20" s="404">
        <v>3.9</v>
      </c>
      <c r="I20" s="404">
        <v>4.22</v>
      </c>
      <c r="J20" s="404">
        <v>5.05</v>
      </c>
      <c r="K20" s="404">
        <v>4.71</v>
      </c>
      <c r="L20" s="404">
        <v>5.2</v>
      </c>
      <c r="M20" s="404">
        <v>5.67</v>
      </c>
      <c r="N20" s="404">
        <v>5.64</v>
      </c>
      <c r="O20" s="404">
        <v>5.44</v>
      </c>
      <c r="P20" s="404">
        <v>5.26</v>
      </c>
      <c r="Q20" s="404">
        <v>5.0199999999999996</v>
      </c>
      <c r="R20" s="404">
        <v>5.0091260180071711</v>
      </c>
    </row>
    <row r="21" spans="1:18" ht="13.05" customHeight="1" x14ac:dyDescent="0.15">
      <c r="A21" s="129"/>
      <c r="B21" s="29" t="s">
        <v>37</v>
      </c>
      <c r="C21" s="404">
        <v>3.56</v>
      </c>
      <c r="D21" s="404">
        <v>3.48</v>
      </c>
      <c r="E21" s="404">
        <v>3.37</v>
      </c>
      <c r="F21" s="404">
        <v>3.98</v>
      </c>
      <c r="G21" s="404">
        <v>4.45</v>
      </c>
      <c r="H21" s="404">
        <v>4.8499999999999996</v>
      </c>
      <c r="I21" s="404">
        <v>4.75</v>
      </c>
      <c r="J21" s="404">
        <v>4.8</v>
      </c>
      <c r="K21" s="404">
        <v>5.12</v>
      </c>
      <c r="L21" s="404">
        <v>4.95</v>
      </c>
      <c r="M21" s="404">
        <v>5.34</v>
      </c>
      <c r="N21" s="404">
        <v>5.65</v>
      </c>
      <c r="O21" s="404">
        <v>5.5</v>
      </c>
      <c r="P21" s="404">
        <v>5.56</v>
      </c>
      <c r="Q21" s="404">
        <v>5.45</v>
      </c>
      <c r="R21" s="404">
        <v>5.2846755895152384</v>
      </c>
    </row>
    <row r="22" spans="1:18" ht="13.05" customHeight="1" x14ac:dyDescent="0.15">
      <c r="A22" s="129"/>
      <c r="B22" s="29" t="s">
        <v>38</v>
      </c>
      <c r="C22" s="404">
        <v>3.53</v>
      </c>
      <c r="D22" s="404">
        <v>3.52</v>
      </c>
      <c r="E22" s="404">
        <v>3.49</v>
      </c>
      <c r="F22" s="404">
        <v>3.71</v>
      </c>
      <c r="G22" s="404">
        <v>4.21</v>
      </c>
      <c r="H22" s="404">
        <v>3.61</v>
      </c>
      <c r="I22" s="404">
        <v>4.12</v>
      </c>
      <c r="J22" s="404">
        <v>4.4800000000000004</v>
      </c>
      <c r="K22" s="404">
        <v>4.58</v>
      </c>
      <c r="L22" s="404">
        <v>4.6500000000000004</v>
      </c>
      <c r="M22" s="404">
        <v>5.08</v>
      </c>
      <c r="N22" s="404">
        <v>5.22</v>
      </c>
      <c r="O22" s="404">
        <v>5.01</v>
      </c>
      <c r="P22" s="404">
        <v>5.04</v>
      </c>
      <c r="Q22" s="404">
        <v>5.0199999999999996</v>
      </c>
      <c r="R22" s="404">
        <v>4.902984798251822</v>
      </c>
    </row>
    <row r="23" spans="1:18" ht="13.05" customHeight="1" x14ac:dyDescent="0.15">
      <c r="A23" s="129"/>
      <c r="B23" s="29" t="s">
        <v>39</v>
      </c>
      <c r="C23" s="404">
        <v>3.93</v>
      </c>
      <c r="D23" s="404">
        <v>3.62</v>
      </c>
      <c r="E23" s="404">
        <v>3.63</v>
      </c>
      <c r="F23" s="404">
        <v>3.73</v>
      </c>
      <c r="G23" s="404">
        <v>3.19</v>
      </c>
      <c r="H23" s="404">
        <v>3.25</v>
      </c>
      <c r="I23" s="404">
        <v>4.21</v>
      </c>
      <c r="J23" s="404">
        <v>4.62</v>
      </c>
      <c r="K23" s="404">
        <v>4.71</v>
      </c>
      <c r="L23" s="404">
        <v>4.8099999999999996</v>
      </c>
      <c r="M23" s="404">
        <v>4.84</v>
      </c>
      <c r="N23" s="404">
        <v>5.4</v>
      </c>
      <c r="O23" s="404">
        <v>5.03</v>
      </c>
      <c r="P23" s="404">
        <v>5.12</v>
      </c>
      <c r="Q23" s="404">
        <v>5.15</v>
      </c>
      <c r="R23" s="404">
        <v>5.0931351777900984</v>
      </c>
    </row>
    <row r="24" spans="1:18" ht="13.05" customHeight="1" x14ac:dyDescent="0.15">
      <c r="A24" s="129"/>
      <c r="B24" s="29" t="s">
        <v>40</v>
      </c>
      <c r="C24" s="404">
        <v>3.55</v>
      </c>
      <c r="D24" s="404">
        <v>3.52</v>
      </c>
      <c r="E24" s="404">
        <v>3.54</v>
      </c>
      <c r="F24" s="404">
        <v>3.47</v>
      </c>
      <c r="G24" s="404">
        <v>3.71</v>
      </c>
      <c r="H24" s="404">
        <v>4.0199999999999996</v>
      </c>
      <c r="I24" s="404">
        <v>4.75</v>
      </c>
      <c r="J24" s="404">
        <v>4.74</v>
      </c>
      <c r="K24" s="404">
        <v>4.68</v>
      </c>
      <c r="L24" s="404">
        <v>4.66</v>
      </c>
      <c r="M24" s="404">
        <v>4.82</v>
      </c>
      <c r="N24" s="404">
        <v>4.84</v>
      </c>
      <c r="O24" s="404">
        <v>5.09</v>
      </c>
      <c r="P24" s="404">
        <v>5.1100000000000003</v>
      </c>
      <c r="Q24" s="404">
        <v>5.12</v>
      </c>
      <c r="R24" s="404">
        <v>5.0778036657521728</v>
      </c>
    </row>
    <row r="25" spans="1:18" ht="13.05" customHeight="1" x14ac:dyDescent="0.15">
      <c r="A25" s="129"/>
      <c r="B25" s="29" t="s">
        <v>41</v>
      </c>
      <c r="C25" s="404">
        <v>3.38</v>
      </c>
      <c r="D25" s="404">
        <v>3.56</v>
      </c>
      <c r="E25" s="404">
        <v>3.41</v>
      </c>
      <c r="F25" s="404">
        <v>3.54</v>
      </c>
      <c r="G25" s="404">
        <v>3.38</v>
      </c>
      <c r="H25" s="404">
        <v>4.47</v>
      </c>
      <c r="I25" s="404">
        <v>4.9800000000000004</v>
      </c>
      <c r="J25" s="404">
        <v>4.84</v>
      </c>
      <c r="K25" s="404">
        <v>4.9800000000000004</v>
      </c>
      <c r="L25" s="404">
        <v>5.22</v>
      </c>
      <c r="M25" s="404">
        <v>5.29</v>
      </c>
      <c r="N25" s="404">
        <v>5.19</v>
      </c>
      <c r="O25" s="404">
        <v>5.16</v>
      </c>
      <c r="P25" s="404">
        <v>5.17</v>
      </c>
      <c r="Q25" s="404">
        <v>5.08</v>
      </c>
      <c r="R25" s="404">
        <v>5.0019225959877058</v>
      </c>
    </row>
    <row r="26" spans="1:18" ht="13.05" customHeight="1" x14ac:dyDescent="0.15">
      <c r="A26" s="129"/>
      <c r="B26" s="29" t="s">
        <v>44</v>
      </c>
      <c r="C26" s="404">
        <v>3.84</v>
      </c>
      <c r="D26" s="404">
        <v>3.69</v>
      </c>
      <c r="E26" s="404">
        <v>3.63</v>
      </c>
      <c r="F26" s="404">
        <v>3.82</v>
      </c>
      <c r="G26" s="404">
        <v>4.07</v>
      </c>
      <c r="H26" s="404">
        <v>4.2699999999999996</v>
      </c>
      <c r="I26" s="404">
        <v>4.6399999999999997</v>
      </c>
      <c r="J26" s="404">
        <v>5.04</v>
      </c>
      <c r="K26" s="404">
        <v>5.31</v>
      </c>
      <c r="L26" s="404">
        <v>5.69</v>
      </c>
      <c r="M26" s="404">
        <v>6</v>
      </c>
      <c r="N26" s="404">
        <v>6.2</v>
      </c>
      <c r="O26" s="404">
        <v>6.23</v>
      </c>
      <c r="P26" s="404">
        <v>6.06</v>
      </c>
      <c r="Q26" s="404">
        <v>6.11</v>
      </c>
      <c r="R26" s="404">
        <v>5.1609158539604048</v>
      </c>
    </row>
    <row r="27" spans="1:18" ht="13.05" customHeight="1" x14ac:dyDescent="0.15">
      <c r="A27" s="129"/>
      <c r="B27" s="29" t="s">
        <v>45</v>
      </c>
      <c r="C27" s="404">
        <v>2.83</v>
      </c>
      <c r="D27" s="404">
        <v>2.95</v>
      </c>
      <c r="E27" s="404">
        <v>3.39</v>
      </c>
      <c r="F27" s="404">
        <v>3.91</v>
      </c>
      <c r="G27" s="404">
        <v>4.3099999999999996</v>
      </c>
      <c r="H27" s="404">
        <v>5.29</v>
      </c>
      <c r="I27" s="404">
        <v>4.4800000000000004</v>
      </c>
      <c r="J27" s="404">
        <v>4.99</v>
      </c>
      <c r="K27" s="404">
        <v>5.45</v>
      </c>
      <c r="L27" s="404">
        <v>7.14</v>
      </c>
      <c r="M27" s="404">
        <v>6.52</v>
      </c>
      <c r="N27" s="404">
        <v>6.68</v>
      </c>
      <c r="O27" s="404">
        <v>5.52</v>
      </c>
      <c r="P27" s="404">
        <v>5.45</v>
      </c>
      <c r="Q27" s="404">
        <v>5.75</v>
      </c>
      <c r="R27" s="404">
        <v>5.6419750914766444</v>
      </c>
    </row>
    <row r="28" spans="1:18" ht="13.05" customHeight="1" x14ac:dyDescent="0.15">
      <c r="A28" s="129"/>
      <c r="B28" s="128" t="s">
        <v>46</v>
      </c>
      <c r="C28" s="404">
        <v>2.2999999999999998</v>
      </c>
      <c r="D28" s="404">
        <v>2.2799999999999998</v>
      </c>
      <c r="E28" s="404">
        <v>2.57</v>
      </c>
      <c r="F28" s="404">
        <v>3.56</v>
      </c>
      <c r="G28" s="404">
        <v>4.04</v>
      </c>
      <c r="H28" s="404">
        <v>4.6100000000000003</v>
      </c>
      <c r="I28" s="404">
        <v>5.31</v>
      </c>
      <c r="J28" s="404">
        <v>5.57</v>
      </c>
      <c r="K28" s="404">
        <v>5.61</v>
      </c>
      <c r="L28" s="404">
        <v>5.54</v>
      </c>
      <c r="M28" s="404">
        <v>5.83</v>
      </c>
      <c r="N28" s="404">
        <v>5.96</v>
      </c>
      <c r="O28" s="404">
        <v>5.59</v>
      </c>
      <c r="P28" s="404">
        <v>5.47</v>
      </c>
      <c r="Q28" s="404">
        <v>5.43</v>
      </c>
      <c r="R28" s="404">
        <v>5.3761021236133546</v>
      </c>
    </row>
    <row r="29" spans="1:18" ht="13.05" customHeight="1" x14ac:dyDescent="0.15">
      <c r="A29" s="129"/>
      <c r="B29" s="30" t="s">
        <v>47</v>
      </c>
      <c r="C29" s="404">
        <v>2.97</v>
      </c>
      <c r="D29" s="404">
        <v>3.18</v>
      </c>
      <c r="E29" s="404">
        <v>3.32</v>
      </c>
      <c r="F29" s="404">
        <v>4.08</v>
      </c>
      <c r="G29" s="404">
        <v>4.03</v>
      </c>
      <c r="H29" s="404">
        <v>4.03</v>
      </c>
      <c r="I29" s="404">
        <v>4.2</v>
      </c>
      <c r="J29" s="404">
        <v>4.96</v>
      </c>
      <c r="K29" s="404">
        <v>5.13</v>
      </c>
      <c r="L29" s="404">
        <v>6.23</v>
      </c>
      <c r="M29" s="404">
        <v>4.16</v>
      </c>
      <c r="N29" s="404">
        <v>4.07</v>
      </c>
      <c r="O29" s="404">
        <v>4.37</v>
      </c>
      <c r="P29" s="404">
        <v>4.67</v>
      </c>
      <c r="Q29" s="404">
        <v>4.6500000000000004</v>
      </c>
      <c r="R29" s="404">
        <v>4.5516039838129494</v>
      </c>
    </row>
    <row r="30" spans="1:18" ht="13.05" customHeight="1" x14ac:dyDescent="0.15">
      <c r="A30" s="129"/>
      <c r="B30" s="29" t="s">
        <v>48</v>
      </c>
      <c r="C30" s="404">
        <v>3.24</v>
      </c>
      <c r="D30" s="404">
        <v>3.24</v>
      </c>
      <c r="E30" s="404">
        <v>3.69</v>
      </c>
      <c r="F30" s="404">
        <v>3.93</v>
      </c>
      <c r="G30" s="404">
        <v>4.3899999999999997</v>
      </c>
      <c r="H30" s="404">
        <v>4.74</v>
      </c>
      <c r="I30" s="404">
        <v>5.1100000000000003</v>
      </c>
      <c r="J30" s="404">
        <v>5.51</v>
      </c>
      <c r="K30" s="404">
        <v>5.65</v>
      </c>
      <c r="L30" s="404">
        <v>5.68</v>
      </c>
      <c r="M30" s="404">
        <v>5.47</v>
      </c>
      <c r="N30" s="404">
        <v>5.12</v>
      </c>
      <c r="O30" s="404">
        <v>4.92</v>
      </c>
      <c r="P30" s="404">
        <v>4.9000000000000004</v>
      </c>
      <c r="Q30" s="404">
        <v>4.8499999999999996</v>
      </c>
      <c r="R30" s="404">
        <v>4.8083300230159587</v>
      </c>
    </row>
    <row r="31" spans="1:18" ht="13.05" customHeight="1" thickBot="1" x14ac:dyDescent="0.2">
      <c r="A31" s="367"/>
      <c r="B31" s="368" t="s">
        <v>49</v>
      </c>
      <c r="C31" s="405">
        <v>4.0199999999999996</v>
      </c>
      <c r="D31" s="405">
        <v>3.91</v>
      </c>
      <c r="E31" s="405">
        <v>3.84</v>
      </c>
      <c r="F31" s="405">
        <v>3.87</v>
      </c>
      <c r="G31" s="405">
        <v>4.04</v>
      </c>
      <c r="H31" s="405">
        <v>4.2</v>
      </c>
      <c r="I31" s="405">
        <v>5.03</v>
      </c>
      <c r="J31" s="405">
        <v>5.14</v>
      </c>
      <c r="K31" s="405">
        <v>4.91</v>
      </c>
      <c r="L31" s="405">
        <v>5.42</v>
      </c>
      <c r="M31" s="405">
        <v>4.9000000000000004</v>
      </c>
      <c r="N31" s="405">
        <v>5.03</v>
      </c>
      <c r="O31" s="405">
        <v>5.47</v>
      </c>
      <c r="P31" s="405">
        <v>5.22</v>
      </c>
      <c r="Q31" s="405">
        <v>5.15</v>
      </c>
      <c r="R31" s="405">
        <v>5.1529611178978483</v>
      </c>
    </row>
    <row r="32" spans="1:18" ht="9" customHeight="1" x14ac:dyDescent="0.15">
      <c r="A32" s="28" t="s">
        <v>544</v>
      </c>
      <c r="B32" s="40"/>
      <c r="C32" s="363"/>
      <c r="D32" s="363"/>
      <c r="E32" s="363"/>
      <c r="F32" s="363"/>
      <c r="G32" s="363"/>
      <c r="H32" s="363"/>
      <c r="I32" s="363"/>
      <c r="J32" s="363"/>
      <c r="K32" s="363"/>
      <c r="L32" s="363"/>
      <c r="M32" s="363"/>
      <c r="N32" s="363"/>
      <c r="O32" s="363"/>
      <c r="P32" s="363"/>
      <c r="Q32" s="363"/>
      <c r="R32" s="363"/>
    </row>
    <row r="33" spans="1:18" ht="9" customHeight="1" x14ac:dyDescent="0.15">
      <c r="A33" s="28" t="s">
        <v>428</v>
      </c>
      <c r="B33" s="40"/>
      <c r="C33" s="363"/>
      <c r="D33" s="363"/>
      <c r="E33" s="363"/>
      <c r="F33" s="363"/>
      <c r="G33" s="363"/>
      <c r="H33" s="376"/>
      <c r="I33" s="376"/>
      <c r="J33" s="376"/>
      <c r="K33" s="376"/>
      <c r="L33" s="376"/>
      <c r="M33" s="376"/>
      <c r="N33" s="376"/>
      <c r="O33" s="376"/>
      <c r="P33" s="377"/>
      <c r="Q33" s="377"/>
      <c r="R33" s="377"/>
    </row>
    <row r="34" spans="1:18" ht="9" customHeight="1" x14ac:dyDescent="0.15">
      <c r="A34" s="40" t="s">
        <v>427</v>
      </c>
      <c r="B34" s="290"/>
      <c r="C34" s="363"/>
      <c r="D34" s="363"/>
      <c r="E34" s="363"/>
      <c r="F34" s="363"/>
      <c r="G34" s="363"/>
      <c r="H34" s="376"/>
      <c r="I34" s="376"/>
      <c r="J34" s="376"/>
      <c r="K34" s="376"/>
      <c r="L34" s="376"/>
      <c r="M34" s="376"/>
      <c r="N34" s="376"/>
      <c r="O34" s="376"/>
      <c r="P34" s="377"/>
      <c r="Q34" s="377"/>
      <c r="R34" s="377"/>
    </row>
    <row r="36" spans="1:18" ht="13.05" customHeight="1" x14ac:dyDescent="0.15"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0">
    <tabColor theme="9" tint="0.59999389629810485"/>
  </sheetPr>
  <dimension ref="A2:T34"/>
  <sheetViews>
    <sheetView showGridLines="0" topLeftCell="A3" zoomScale="150" zoomScaleNormal="150" workbookViewId="0">
      <selection activeCell="A3" sqref="A3"/>
    </sheetView>
  </sheetViews>
  <sheetFormatPr baseColWidth="10" defaultColWidth="7" defaultRowHeight="13.05" customHeight="1" x14ac:dyDescent="0.15"/>
  <cols>
    <col min="1" max="1" width="1.25" style="128" customWidth="1"/>
    <col min="2" max="2" width="9.625" style="128" customWidth="1"/>
    <col min="3" max="4" width="8" style="128" hidden="1" customWidth="1"/>
    <col min="5" max="19" width="8.375" style="128" customWidth="1"/>
    <col min="20" max="16384" width="7" style="128"/>
  </cols>
  <sheetData>
    <row r="2" spans="1:20" ht="13.05" customHeight="1" x14ac:dyDescent="0.3">
      <c r="A2" s="381" t="s">
        <v>492</v>
      </c>
      <c r="B2" s="382"/>
    </row>
    <row r="3" spans="1:20" ht="13.05" customHeight="1" x14ac:dyDescent="0.15">
      <c r="A3" s="383" t="s">
        <v>276</v>
      </c>
      <c r="B3" s="383"/>
    </row>
    <row r="4" spans="1:20" ht="4.95" customHeight="1" thickBot="1" x14ac:dyDescent="0.2">
      <c r="A4" s="373"/>
      <c r="B4" s="373"/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3"/>
      <c r="P4" s="373"/>
      <c r="Q4" s="373"/>
      <c r="R4" s="373"/>
    </row>
    <row r="5" spans="1:20" ht="15" customHeight="1" x14ac:dyDescent="0.15">
      <c r="A5" s="1128" t="s">
        <v>18</v>
      </c>
      <c r="B5" s="1128"/>
      <c r="C5" s="825">
        <v>2005</v>
      </c>
      <c r="D5" s="825">
        <v>2006</v>
      </c>
      <c r="E5" s="825">
        <v>2007</v>
      </c>
      <c r="F5" s="825">
        <v>2008</v>
      </c>
      <c r="G5" s="825">
        <v>2009</v>
      </c>
      <c r="H5" s="825">
        <v>2010</v>
      </c>
      <c r="I5" s="825">
        <v>2011</v>
      </c>
      <c r="J5" s="825">
        <v>2012</v>
      </c>
      <c r="K5" s="825">
        <v>2013</v>
      </c>
      <c r="L5" s="825">
        <v>2014</v>
      </c>
      <c r="M5" s="825">
        <v>2015</v>
      </c>
      <c r="N5" s="825">
        <v>2016</v>
      </c>
      <c r="O5" s="825">
        <v>2017</v>
      </c>
      <c r="P5" s="825" t="s">
        <v>211</v>
      </c>
      <c r="Q5" s="825" t="s">
        <v>403</v>
      </c>
      <c r="R5" s="825" t="s">
        <v>408</v>
      </c>
    </row>
    <row r="6" spans="1:20" ht="15" customHeight="1" x14ac:dyDescent="0.15">
      <c r="A6" s="1127" t="s">
        <v>106</v>
      </c>
      <c r="B6" s="1127"/>
      <c r="C6" s="854">
        <f t="shared" ref="C6:N6" si="0">(C8+C9+C10+C11+C12+C13+C14+C15+C16+C17+C18+C19+C20+C21+C22+C23+C24+C25+C26+C27+C28+C29+C30+C31)</f>
        <v>6333240</v>
      </c>
      <c r="D6" s="854">
        <f t="shared" si="0"/>
        <v>6054839</v>
      </c>
      <c r="E6" s="854">
        <f t="shared" si="0"/>
        <v>6468169</v>
      </c>
      <c r="F6" s="854">
        <f t="shared" si="0"/>
        <v>5869896</v>
      </c>
      <c r="G6" s="854">
        <f t="shared" si="0"/>
        <v>6035367</v>
      </c>
      <c r="H6" s="854">
        <f t="shared" si="0"/>
        <v>6004149</v>
      </c>
      <c r="I6" s="854">
        <f t="shared" si="0"/>
        <v>5985893</v>
      </c>
      <c r="J6" s="854">
        <f t="shared" si="0"/>
        <v>6618656</v>
      </c>
      <c r="K6" s="854">
        <f t="shared" si="0"/>
        <v>6104259</v>
      </c>
      <c r="L6" s="854">
        <f t="shared" si="0"/>
        <v>5741017</v>
      </c>
      <c r="M6" s="854">
        <f t="shared" si="0"/>
        <v>5162592</v>
      </c>
      <c r="N6" s="854">
        <f t="shared" si="0"/>
        <v>5575611</v>
      </c>
      <c r="O6" s="854">
        <f>(O8+O9+O10+O11+O12+O13+O14+O15+O16+O17+O18+O19+O20+O21+O22+O23+O24+O25+O26+O27+O28+O29+O30+O31)</f>
        <v>4574331</v>
      </c>
      <c r="P6" s="854">
        <f>(P8+P9+P10+P11+P12+P13+P14+P15+P16+P17+P18+P19+P20+P21+P22+P23+P24+P25+P26+P27+P28+P29+P30+P31)</f>
        <v>4559586</v>
      </c>
      <c r="Q6" s="854">
        <f>(Q8+Q9+Q10+Q11+Q12+Q13+Q14+Q15+Q16+Q17+Q18+Q19+Q20+Q21+Q22+Q23+Q24+Q25+Q26+Q27+Q28+Q29+Q30+Q31)</f>
        <v>4304515</v>
      </c>
      <c r="R6" s="854">
        <f>(R8+R9+R10+R11+R12+R13+R14+R15+R16+R17+R18+R19+R20+R21+R22+R23+R24+R25+R26+R27+R28+R29+R30+R31)</f>
        <v>4099800.59</v>
      </c>
    </row>
    <row r="7" spans="1:20" ht="4.95" customHeight="1" x14ac:dyDescent="0.15">
      <c r="A7" s="129"/>
      <c r="B7" s="130"/>
      <c r="C7" s="374"/>
      <c r="D7" s="374"/>
      <c r="E7" s="374"/>
      <c r="F7" s="374"/>
      <c r="G7" s="374"/>
      <c r="H7" s="374"/>
      <c r="I7" s="374"/>
      <c r="J7" s="374"/>
      <c r="K7" s="374"/>
      <c r="L7" s="374"/>
      <c r="M7" s="374"/>
      <c r="N7" s="374"/>
      <c r="O7" s="374"/>
      <c r="P7" s="374"/>
      <c r="Q7" s="374"/>
      <c r="R7" s="374"/>
    </row>
    <row r="8" spans="1:20" ht="13.05" customHeight="1" x14ac:dyDescent="0.15">
      <c r="A8" s="129"/>
      <c r="B8" s="29" t="s">
        <v>21</v>
      </c>
      <c r="C8" s="369">
        <v>0</v>
      </c>
      <c r="D8" s="369">
        <v>0</v>
      </c>
      <c r="E8" s="369">
        <v>0</v>
      </c>
      <c r="F8" s="369">
        <v>0</v>
      </c>
      <c r="G8" s="369">
        <v>0</v>
      </c>
      <c r="H8" s="369">
        <v>0</v>
      </c>
      <c r="I8" s="369">
        <v>0</v>
      </c>
      <c r="J8" s="369">
        <v>0</v>
      </c>
      <c r="K8" s="369">
        <v>0</v>
      </c>
      <c r="L8" s="369">
        <v>0</v>
      </c>
      <c r="M8" s="292">
        <v>0</v>
      </c>
      <c r="N8" s="292">
        <v>0</v>
      </c>
      <c r="O8" s="292">
        <v>0</v>
      </c>
      <c r="P8" s="292">
        <v>0</v>
      </c>
      <c r="Q8" s="292">
        <v>0</v>
      </c>
      <c r="R8" s="292">
        <v>0</v>
      </c>
    </row>
    <row r="9" spans="1:20" ht="13.05" customHeight="1" x14ac:dyDescent="0.15">
      <c r="A9" s="129"/>
      <c r="B9" s="29" t="s">
        <v>22</v>
      </c>
      <c r="C9" s="369">
        <v>0</v>
      </c>
      <c r="D9" s="369">
        <v>0</v>
      </c>
      <c r="E9" s="369">
        <v>0</v>
      </c>
      <c r="F9" s="369">
        <v>0</v>
      </c>
      <c r="G9" s="369">
        <v>0</v>
      </c>
      <c r="H9" s="370">
        <v>107736</v>
      </c>
      <c r="I9" s="370">
        <v>97404</v>
      </c>
      <c r="J9" s="370">
        <v>53488</v>
      </c>
      <c r="K9" s="370">
        <v>29541</v>
      </c>
      <c r="L9" s="370">
        <v>29537</v>
      </c>
      <c r="M9" s="1033">
        <v>40324</v>
      </c>
      <c r="N9" s="1033">
        <v>40651</v>
      </c>
      <c r="O9" s="1033">
        <v>33100</v>
      </c>
      <c r="P9" s="1033">
        <v>17665</v>
      </c>
      <c r="Q9" s="1033">
        <v>18515</v>
      </c>
      <c r="R9" s="1033">
        <v>23964</v>
      </c>
      <c r="T9" s="137"/>
    </row>
    <row r="10" spans="1:20" ht="13.05" customHeight="1" x14ac:dyDescent="0.15">
      <c r="A10" s="129"/>
      <c r="B10" s="29" t="s">
        <v>23</v>
      </c>
      <c r="C10" s="369">
        <v>0</v>
      </c>
      <c r="D10" s="369">
        <v>0</v>
      </c>
      <c r="E10" s="369">
        <v>0</v>
      </c>
      <c r="F10" s="369">
        <v>0</v>
      </c>
      <c r="G10" s="369">
        <v>0</v>
      </c>
      <c r="H10" s="370">
        <v>0</v>
      </c>
      <c r="I10" s="370">
        <v>0</v>
      </c>
      <c r="J10" s="370">
        <v>0</v>
      </c>
      <c r="K10" s="370">
        <v>0</v>
      </c>
      <c r="L10" s="370">
        <v>0</v>
      </c>
      <c r="M10" s="370">
        <v>0</v>
      </c>
      <c r="N10" s="370">
        <v>0</v>
      </c>
      <c r="O10" s="370">
        <v>0</v>
      </c>
      <c r="P10" s="370">
        <v>0</v>
      </c>
      <c r="Q10" s="370">
        <v>0</v>
      </c>
      <c r="R10" s="370">
        <v>0</v>
      </c>
      <c r="T10" s="137"/>
    </row>
    <row r="11" spans="1:20" ht="13.05" customHeight="1" x14ac:dyDescent="0.15">
      <c r="A11" s="129"/>
      <c r="B11" s="29" t="s">
        <v>24</v>
      </c>
      <c r="C11" s="369">
        <v>281748</v>
      </c>
      <c r="D11" s="369">
        <v>286802</v>
      </c>
      <c r="E11" s="369">
        <v>279649</v>
      </c>
      <c r="F11" s="369">
        <v>283207</v>
      </c>
      <c r="G11" s="369">
        <v>283873</v>
      </c>
      <c r="H11" s="370">
        <v>289844</v>
      </c>
      <c r="I11" s="370">
        <v>290743</v>
      </c>
      <c r="J11" s="369">
        <v>292769</v>
      </c>
      <c r="K11" s="369">
        <v>291404</v>
      </c>
      <c r="L11" s="369">
        <v>291951</v>
      </c>
      <c r="M11" s="292">
        <v>260787</v>
      </c>
      <c r="N11" s="292">
        <v>245858</v>
      </c>
      <c r="O11" s="292">
        <v>245396</v>
      </c>
      <c r="P11" s="292">
        <v>247738</v>
      </c>
      <c r="Q11" s="292">
        <v>249612</v>
      </c>
      <c r="R11" s="292">
        <v>252084</v>
      </c>
      <c r="T11" s="137"/>
    </row>
    <row r="12" spans="1:20" ht="13.05" customHeight="1" x14ac:dyDescent="0.15">
      <c r="A12" s="129"/>
      <c r="B12" s="29" t="s">
        <v>25</v>
      </c>
      <c r="C12" s="369">
        <v>215929</v>
      </c>
      <c r="D12" s="369">
        <v>210011</v>
      </c>
      <c r="E12" s="369">
        <v>211100</v>
      </c>
      <c r="F12" s="369">
        <v>177507</v>
      </c>
      <c r="G12" s="369">
        <v>130630</v>
      </c>
      <c r="H12" s="369">
        <v>96513</v>
      </c>
      <c r="I12" s="369">
        <v>119101</v>
      </c>
      <c r="J12" s="369">
        <v>156318</v>
      </c>
      <c r="K12" s="369">
        <v>168682</v>
      </c>
      <c r="L12" s="369">
        <v>142168</v>
      </c>
      <c r="M12" s="292">
        <v>156231</v>
      </c>
      <c r="N12" s="292">
        <v>220329</v>
      </c>
      <c r="O12" s="292">
        <v>219313</v>
      </c>
      <c r="P12" s="292">
        <v>194266</v>
      </c>
      <c r="Q12" s="292">
        <v>165750</v>
      </c>
      <c r="R12" s="292">
        <v>158054</v>
      </c>
      <c r="T12" s="137"/>
    </row>
    <row r="13" spans="1:20" ht="13.05" customHeight="1" x14ac:dyDescent="0.15">
      <c r="A13" s="129"/>
      <c r="B13" s="29" t="s">
        <v>29</v>
      </c>
      <c r="C13" s="369">
        <v>16207</v>
      </c>
      <c r="D13" s="369">
        <v>16605</v>
      </c>
      <c r="E13" s="369">
        <v>20165</v>
      </c>
      <c r="F13" s="369">
        <v>7590</v>
      </c>
      <c r="G13" s="369">
        <v>18463</v>
      </c>
      <c r="H13" s="369">
        <v>18399</v>
      </c>
      <c r="I13" s="369">
        <v>12411</v>
      </c>
      <c r="J13" s="369">
        <v>16445</v>
      </c>
      <c r="K13" s="369">
        <v>15240</v>
      </c>
      <c r="L13" s="369">
        <v>15696</v>
      </c>
      <c r="M13" s="369">
        <v>11420</v>
      </c>
      <c r="N13" s="369">
        <v>6911</v>
      </c>
      <c r="O13" s="369">
        <v>6474</v>
      </c>
      <c r="P13" s="369">
        <v>6209</v>
      </c>
      <c r="Q13" s="369">
        <v>5255</v>
      </c>
      <c r="R13" s="369">
        <v>6041</v>
      </c>
      <c r="T13" s="137"/>
    </row>
    <row r="14" spans="1:20" ht="13.05" customHeight="1" x14ac:dyDescent="0.15">
      <c r="A14" s="129"/>
      <c r="B14" s="29" t="s">
        <v>30</v>
      </c>
      <c r="C14" s="369">
        <v>48636</v>
      </c>
      <c r="D14" s="369">
        <v>44644</v>
      </c>
      <c r="E14" s="369">
        <v>36892</v>
      </c>
      <c r="F14" s="369">
        <v>34713</v>
      </c>
      <c r="G14" s="369">
        <v>7537</v>
      </c>
      <c r="H14" s="370">
        <v>7597</v>
      </c>
      <c r="I14" s="370">
        <v>38529</v>
      </c>
      <c r="J14" s="370">
        <v>13552</v>
      </c>
      <c r="K14" s="370">
        <v>5569</v>
      </c>
      <c r="L14" s="370">
        <v>4170</v>
      </c>
      <c r="M14" s="292">
        <v>9018</v>
      </c>
      <c r="N14" s="292">
        <v>11954</v>
      </c>
      <c r="O14" s="292">
        <v>7689</v>
      </c>
      <c r="P14" s="292">
        <v>7229</v>
      </c>
      <c r="Q14" s="292">
        <v>7076</v>
      </c>
      <c r="R14" s="292">
        <v>6515</v>
      </c>
      <c r="T14" s="137"/>
    </row>
    <row r="15" spans="1:20" ht="13.05" customHeight="1" x14ac:dyDescent="0.15">
      <c r="A15" s="129"/>
      <c r="B15" s="29" t="s">
        <v>31</v>
      </c>
      <c r="C15" s="369">
        <v>51382</v>
      </c>
      <c r="D15" s="369">
        <v>53479</v>
      </c>
      <c r="E15" s="369">
        <v>69851</v>
      </c>
      <c r="F15" s="369">
        <v>68198</v>
      </c>
      <c r="G15" s="369">
        <v>83497</v>
      </c>
      <c r="H15" s="370">
        <v>79799</v>
      </c>
      <c r="I15" s="370">
        <v>78888</v>
      </c>
      <c r="J15" s="370">
        <v>71441</v>
      </c>
      <c r="K15" s="370">
        <v>48547</v>
      </c>
      <c r="L15" s="370">
        <v>82242</v>
      </c>
      <c r="M15" s="292">
        <v>92565</v>
      </c>
      <c r="N15" s="292">
        <v>111905</v>
      </c>
      <c r="O15" s="292">
        <v>69508</v>
      </c>
      <c r="P15" s="292">
        <v>103820</v>
      </c>
      <c r="Q15" s="292">
        <v>91432</v>
      </c>
      <c r="R15" s="292">
        <v>84125</v>
      </c>
      <c r="T15" s="137"/>
    </row>
    <row r="16" spans="1:20" ht="13.05" customHeight="1" x14ac:dyDescent="0.15">
      <c r="A16" s="129"/>
      <c r="B16" s="29" t="s">
        <v>32</v>
      </c>
      <c r="C16" s="369">
        <v>0</v>
      </c>
      <c r="D16" s="371">
        <v>0</v>
      </c>
      <c r="E16" s="371">
        <v>0</v>
      </c>
      <c r="F16" s="371">
        <v>0</v>
      </c>
      <c r="G16" s="371">
        <v>0</v>
      </c>
      <c r="H16" s="370">
        <v>0</v>
      </c>
      <c r="I16" s="370">
        <v>0</v>
      </c>
      <c r="J16" s="370">
        <v>0</v>
      </c>
      <c r="K16" s="370">
        <v>0</v>
      </c>
      <c r="L16" s="370">
        <v>0</v>
      </c>
      <c r="M16" s="370">
        <v>0</v>
      </c>
      <c r="N16" s="370">
        <v>0</v>
      </c>
      <c r="O16" s="370">
        <v>0</v>
      </c>
      <c r="P16" s="370">
        <v>0</v>
      </c>
      <c r="Q16" s="370">
        <v>0</v>
      </c>
      <c r="R16" s="370">
        <v>0</v>
      </c>
      <c r="T16" s="137"/>
    </row>
    <row r="17" spans="1:20" ht="13.05" customHeight="1" x14ac:dyDescent="0.15">
      <c r="A17" s="129"/>
      <c r="B17" s="29" t="s">
        <v>33</v>
      </c>
      <c r="C17" s="369">
        <v>373540</v>
      </c>
      <c r="D17" s="369">
        <v>283894</v>
      </c>
      <c r="E17" s="369">
        <v>207959</v>
      </c>
      <c r="F17" s="369">
        <v>140552</v>
      </c>
      <c r="G17" s="369">
        <v>142079</v>
      </c>
      <c r="H17" s="370">
        <v>121870</v>
      </c>
      <c r="I17" s="370">
        <v>62310</v>
      </c>
      <c r="J17" s="370">
        <v>146950</v>
      </c>
      <c r="K17" s="370">
        <v>221464</v>
      </c>
      <c r="L17" s="370">
        <v>214127</v>
      </c>
      <c r="M17" s="292">
        <v>193576</v>
      </c>
      <c r="N17" s="292">
        <v>173587</v>
      </c>
      <c r="O17" s="292">
        <v>164539</v>
      </c>
      <c r="P17" s="292">
        <v>162255</v>
      </c>
      <c r="Q17" s="292">
        <v>140446</v>
      </c>
      <c r="R17" s="292">
        <v>109744</v>
      </c>
      <c r="T17" s="137"/>
    </row>
    <row r="18" spans="1:20" ht="13.05" customHeight="1" x14ac:dyDescent="0.15">
      <c r="A18" s="129"/>
      <c r="B18" s="29" t="s">
        <v>34</v>
      </c>
      <c r="C18" s="369">
        <v>522839</v>
      </c>
      <c r="D18" s="369">
        <v>559070</v>
      </c>
      <c r="E18" s="369">
        <v>561105</v>
      </c>
      <c r="F18" s="369">
        <v>565575</v>
      </c>
      <c r="G18" s="369">
        <v>569138</v>
      </c>
      <c r="H18" s="370">
        <v>676896</v>
      </c>
      <c r="I18" s="370">
        <v>493852</v>
      </c>
      <c r="J18" s="370">
        <v>660319</v>
      </c>
      <c r="K18" s="370">
        <v>609890</v>
      </c>
      <c r="L18" s="370">
        <v>402146</v>
      </c>
      <c r="M18" s="292">
        <v>420519</v>
      </c>
      <c r="N18" s="292">
        <v>333733</v>
      </c>
      <c r="O18" s="292">
        <v>349285</v>
      </c>
      <c r="P18" s="292">
        <v>370620</v>
      </c>
      <c r="Q18" s="292">
        <v>367427</v>
      </c>
      <c r="R18" s="292">
        <v>370762</v>
      </c>
      <c r="T18" s="137"/>
    </row>
    <row r="19" spans="1:20" ht="13.05" customHeight="1" x14ac:dyDescent="0.15">
      <c r="A19" s="129"/>
      <c r="B19" s="29" t="s">
        <v>35</v>
      </c>
      <c r="C19" s="369">
        <v>601360</v>
      </c>
      <c r="D19" s="369">
        <v>609680</v>
      </c>
      <c r="E19" s="369">
        <v>439697</v>
      </c>
      <c r="F19" s="369">
        <v>510031</v>
      </c>
      <c r="G19" s="369">
        <v>621211</v>
      </c>
      <c r="H19" s="370">
        <v>645082</v>
      </c>
      <c r="I19" s="370">
        <v>635182</v>
      </c>
      <c r="J19" s="370">
        <v>687908</v>
      </c>
      <c r="K19" s="370">
        <v>666029</v>
      </c>
      <c r="L19" s="370">
        <v>691762</v>
      </c>
      <c r="M19" s="292">
        <v>714025</v>
      </c>
      <c r="N19" s="292">
        <v>744843</v>
      </c>
      <c r="O19" s="292">
        <v>789102</v>
      </c>
      <c r="P19" s="292">
        <v>795972</v>
      </c>
      <c r="Q19" s="292">
        <v>723937</v>
      </c>
      <c r="R19" s="292">
        <v>643434</v>
      </c>
      <c r="T19" s="137"/>
    </row>
    <row r="20" spans="1:20" ht="13.05" customHeight="1" x14ac:dyDescent="0.15">
      <c r="A20" s="129"/>
      <c r="B20" s="29" t="s">
        <v>36</v>
      </c>
      <c r="C20" s="369">
        <v>444847</v>
      </c>
      <c r="D20" s="369">
        <v>319084</v>
      </c>
      <c r="E20" s="369">
        <v>281860</v>
      </c>
      <c r="F20" s="369">
        <v>220170</v>
      </c>
      <c r="G20" s="369">
        <v>210481</v>
      </c>
      <c r="H20" s="370">
        <v>126110</v>
      </c>
      <c r="I20" s="370">
        <v>265607</v>
      </c>
      <c r="J20" s="370">
        <v>267529</v>
      </c>
      <c r="K20" s="370">
        <v>244443</v>
      </c>
      <c r="L20" s="370">
        <v>109210</v>
      </c>
      <c r="M20" s="292">
        <v>79116</v>
      </c>
      <c r="N20" s="292">
        <v>182727</v>
      </c>
      <c r="O20" s="292">
        <v>190568</v>
      </c>
      <c r="P20" s="292">
        <v>211173</v>
      </c>
      <c r="Q20" s="292">
        <v>149074</v>
      </c>
      <c r="R20" s="292">
        <v>151961</v>
      </c>
      <c r="T20" s="137"/>
    </row>
    <row r="21" spans="1:20" ht="13.05" customHeight="1" x14ac:dyDescent="0.15">
      <c r="A21" s="129"/>
      <c r="B21" s="29" t="s">
        <v>37</v>
      </c>
      <c r="C21" s="369">
        <v>53126</v>
      </c>
      <c r="D21" s="369">
        <v>56331</v>
      </c>
      <c r="E21" s="369">
        <v>67652</v>
      </c>
      <c r="F21" s="369">
        <v>72955</v>
      </c>
      <c r="G21" s="369">
        <v>65145</v>
      </c>
      <c r="H21" s="370">
        <v>54146</v>
      </c>
      <c r="I21" s="370">
        <v>40498</v>
      </c>
      <c r="J21" s="370">
        <v>53450</v>
      </c>
      <c r="K21" s="370">
        <v>55508</v>
      </c>
      <c r="L21" s="370">
        <v>57633</v>
      </c>
      <c r="M21" s="292">
        <v>50977</v>
      </c>
      <c r="N21" s="292">
        <v>44355</v>
      </c>
      <c r="O21" s="292">
        <v>40495</v>
      </c>
      <c r="P21" s="292">
        <v>33496</v>
      </c>
      <c r="Q21" s="292">
        <v>35281</v>
      </c>
      <c r="R21" s="292">
        <v>37961</v>
      </c>
      <c r="T21" s="137"/>
    </row>
    <row r="22" spans="1:20" ht="13.05" customHeight="1" x14ac:dyDescent="0.15">
      <c r="A22" s="129"/>
      <c r="B22" s="29" t="s">
        <v>38</v>
      </c>
      <c r="C22" s="369">
        <v>1738</v>
      </c>
      <c r="D22" s="369">
        <v>1050</v>
      </c>
      <c r="E22" s="369">
        <v>478</v>
      </c>
      <c r="F22" s="369">
        <v>2420</v>
      </c>
      <c r="G22" s="369">
        <v>1680</v>
      </c>
      <c r="H22" s="370">
        <v>1435</v>
      </c>
      <c r="I22" s="370">
        <v>41</v>
      </c>
      <c r="J22" s="370">
        <v>0</v>
      </c>
      <c r="K22" s="370">
        <v>134</v>
      </c>
      <c r="L22" s="370">
        <v>5740</v>
      </c>
      <c r="M22" s="292">
        <v>4455</v>
      </c>
      <c r="N22" s="292">
        <v>4350</v>
      </c>
      <c r="O22" s="292">
        <v>3430</v>
      </c>
      <c r="P22" s="292">
        <v>3245</v>
      </c>
      <c r="Q22" s="292">
        <v>2550</v>
      </c>
      <c r="R22" s="292">
        <v>2785.1</v>
      </c>
      <c r="T22" s="137"/>
    </row>
    <row r="23" spans="1:20" ht="13.05" customHeight="1" x14ac:dyDescent="0.15">
      <c r="A23" s="129"/>
      <c r="B23" s="29" t="s">
        <v>39</v>
      </c>
      <c r="C23" s="369">
        <v>0</v>
      </c>
      <c r="D23" s="369">
        <v>0</v>
      </c>
      <c r="E23" s="369">
        <v>0</v>
      </c>
      <c r="F23" s="369">
        <v>0</v>
      </c>
      <c r="G23" s="369">
        <v>0</v>
      </c>
      <c r="H23" s="370">
        <v>0</v>
      </c>
      <c r="I23" s="370">
        <v>0</v>
      </c>
      <c r="J23" s="370">
        <v>0</v>
      </c>
      <c r="K23" s="370">
        <v>0</v>
      </c>
      <c r="L23" s="370">
        <v>0</v>
      </c>
      <c r="M23" s="292">
        <v>0</v>
      </c>
      <c r="N23" s="292">
        <v>0</v>
      </c>
      <c r="O23" s="292">
        <v>0</v>
      </c>
      <c r="P23" s="292">
        <v>0</v>
      </c>
      <c r="Q23" s="292">
        <v>0</v>
      </c>
      <c r="R23" s="292">
        <v>0</v>
      </c>
      <c r="T23" s="137"/>
    </row>
    <row r="24" spans="1:20" ht="13.05" customHeight="1" x14ac:dyDescent="0.15">
      <c r="A24" s="129"/>
      <c r="B24" s="29" t="s">
        <v>40</v>
      </c>
      <c r="C24" s="369">
        <v>306255</v>
      </c>
      <c r="D24" s="369">
        <v>259301</v>
      </c>
      <c r="E24" s="369">
        <v>308791</v>
      </c>
      <c r="F24" s="369">
        <v>263354</v>
      </c>
      <c r="G24" s="369">
        <v>297670</v>
      </c>
      <c r="H24" s="370">
        <v>302992</v>
      </c>
      <c r="I24" s="370">
        <v>316003</v>
      </c>
      <c r="J24" s="370">
        <v>309791</v>
      </c>
      <c r="K24" s="370">
        <v>343320</v>
      </c>
      <c r="L24" s="370">
        <v>237721</v>
      </c>
      <c r="M24" s="292">
        <v>207731</v>
      </c>
      <c r="N24" s="292">
        <v>186981</v>
      </c>
      <c r="O24" s="292">
        <v>190207</v>
      </c>
      <c r="P24" s="292">
        <v>176812</v>
      </c>
      <c r="Q24" s="292">
        <v>172759</v>
      </c>
      <c r="R24" s="292">
        <v>147012</v>
      </c>
      <c r="T24" s="137"/>
    </row>
    <row r="25" spans="1:20" ht="13.05" customHeight="1" x14ac:dyDescent="0.15">
      <c r="A25" s="129"/>
      <c r="B25" s="29" t="s">
        <v>41</v>
      </c>
      <c r="C25" s="369">
        <v>126618</v>
      </c>
      <c r="D25" s="369">
        <v>157417</v>
      </c>
      <c r="E25" s="369">
        <v>183811</v>
      </c>
      <c r="F25" s="369">
        <v>138770</v>
      </c>
      <c r="G25" s="369">
        <v>127588</v>
      </c>
      <c r="H25" s="369">
        <v>120774</v>
      </c>
      <c r="I25" s="369">
        <v>174595</v>
      </c>
      <c r="J25" s="369">
        <v>195609</v>
      </c>
      <c r="K25" s="369">
        <v>186257</v>
      </c>
      <c r="L25" s="369">
        <v>167112</v>
      </c>
      <c r="M25" s="292">
        <v>161112</v>
      </c>
      <c r="N25" s="292">
        <v>116274</v>
      </c>
      <c r="O25" s="292">
        <v>94800</v>
      </c>
      <c r="P25" s="292">
        <v>86132</v>
      </c>
      <c r="Q25" s="292">
        <v>78918</v>
      </c>
      <c r="R25" s="292">
        <v>77439.489999999991</v>
      </c>
      <c r="T25" s="137"/>
    </row>
    <row r="26" spans="1:20" ht="13.05" customHeight="1" x14ac:dyDescent="0.15">
      <c r="A26" s="129"/>
      <c r="B26" s="29" t="s">
        <v>44</v>
      </c>
      <c r="C26" s="369">
        <v>452205</v>
      </c>
      <c r="D26" s="369">
        <v>315691</v>
      </c>
      <c r="E26" s="369">
        <v>938139</v>
      </c>
      <c r="F26" s="369">
        <v>536724</v>
      </c>
      <c r="G26" s="369">
        <v>604785</v>
      </c>
      <c r="H26" s="370">
        <v>474316</v>
      </c>
      <c r="I26" s="370">
        <v>456759</v>
      </c>
      <c r="J26" s="370">
        <v>814517</v>
      </c>
      <c r="K26" s="370">
        <v>532231</v>
      </c>
      <c r="L26" s="370">
        <v>508145</v>
      </c>
      <c r="M26" s="292">
        <v>493362</v>
      </c>
      <c r="N26" s="292">
        <v>488496</v>
      </c>
      <c r="O26" s="292">
        <v>484555</v>
      </c>
      <c r="P26" s="292">
        <v>450804</v>
      </c>
      <c r="Q26" s="292">
        <v>464593</v>
      </c>
      <c r="R26" s="292">
        <v>444659</v>
      </c>
      <c r="T26" s="137"/>
    </row>
    <row r="27" spans="1:20" ht="13.05" customHeight="1" x14ac:dyDescent="0.15">
      <c r="A27" s="129"/>
      <c r="B27" s="29" t="s">
        <v>45</v>
      </c>
      <c r="C27" s="369">
        <v>2836810</v>
      </c>
      <c r="D27" s="369">
        <v>2881780</v>
      </c>
      <c r="E27" s="369">
        <v>2861020</v>
      </c>
      <c r="F27" s="369">
        <v>2848130</v>
      </c>
      <c r="G27" s="369">
        <v>2871590</v>
      </c>
      <c r="H27" s="370">
        <v>2880640</v>
      </c>
      <c r="I27" s="370">
        <v>2903970</v>
      </c>
      <c r="J27" s="370">
        <v>2878570</v>
      </c>
      <c r="K27" s="370">
        <v>2686000</v>
      </c>
      <c r="L27" s="370">
        <v>2781657</v>
      </c>
      <c r="M27" s="292">
        <v>2267374</v>
      </c>
      <c r="N27" s="292">
        <v>2662657</v>
      </c>
      <c r="O27" s="292">
        <v>1685870</v>
      </c>
      <c r="P27" s="292">
        <v>1692150</v>
      </c>
      <c r="Q27" s="292">
        <v>1631890</v>
      </c>
      <c r="R27" s="292">
        <v>1583260</v>
      </c>
      <c r="T27" s="137"/>
    </row>
    <row r="28" spans="1:20" ht="13.05" customHeight="1" x14ac:dyDescent="0.15">
      <c r="A28" s="129"/>
      <c r="B28" s="128" t="s">
        <v>46</v>
      </c>
      <c r="C28" s="369">
        <v>0</v>
      </c>
      <c r="D28" s="369">
        <v>0</v>
      </c>
      <c r="E28" s="369">
        <v>0</v>
      </c>
      <c r="F28" s="369">
        <v>0</v>
      </c>
      <c r="G28" s="369">
        <v>0</v>
      </c>
      <c r="H28" s="370">
        <v>0</v>
      </c>
      <c r="I28" s="370">
        <v>0</v>
      </c>
      <c r="J28" s="370">
        <v>0</v>
      </c>
      <c r="K28" s="370">
        <v>0</v>
      </c>
      <c r="L28" s="370">
        <v>0</v>
      </c>
      <c r="M28" s="1033">
        <v>0</v>
      </c>
      <c r="N28" s="1033">
        <v>0</v>
      </c>
      <c r="O28" s="1033">
        <v>0</v>
      </c>
      <c r="P28" s="1033">
        <v>0</v>
      </c>
      <c r="Q28" s="1033">
        <v>0</v>
      </c>
      <c r="R28" s="1033">
        <v>0</v>
      </c>
      <c r="T28" s="137"/>
    </row>
    <row r="29" spans="1:20" ht="13.05" customHeight="1" x14ac:dyDescent="0.15">
      <c r="A29" s="129"/>
      <c r="B29" s="30" t="s">
        <v>47</v>
      </c>
      <c r="C29" s="369">
        <v>0</v>
      </c>
      <c r="D29" s="369">
        <v>0</v>
      </c>
      <c r="E29" s="369">
        <v>0</v>
      </c>
      <c r="F29" s="369">
        <v>0</v>
      </c>
      <c r="G29" s="369">
        <v>0</v>
      </c>
      <c r="H29" s="370">
        <v>0</v>
      </c>
      <c r="I29" s="370">
        <v>0</v>
      </c>
      <c r="J29" s="370">
        <v>0</v>
      </c>
      <c r="K29" s="370">
        <v>0</v>
      </c>
      <c r="L29" s="370">
        <v>0</v>
      </c>
      <c r="M29" s="1033">
        <v>0</v>
      </c>
      <c r="N29" s="1033">
        <v>0</v>
      </c>
      <c r="O29" s="1033">
        <v>0</v>
      </c>
      <c r="P29" s="1033">
        <v>0</v>
      </c>
      <c r="Q29" s="1033">
        <v>0</v>
      </c>
      <c r="R29" s="1033">
        <v>0</v>
      </c>
      <c r="T29" s="137"/>
    </row>
    <row r="30" spans="1:20" ht="13.05" customHeight="1" x14ac:dyDescent="0.15">
      <c r="A30" s="129"/>
      <c r="B30" s="29" t="s">
        <v>48</v>
      </c>
      <c r="C30" s="369">
        <v>0</v>
      </c>
      <c r="D30" s="369">
        <v>0</v>
      </c>
      <c r="E30" s="369">
        <v>0</v>
      </c>
      <c r="F30" s="369">
        <v>0</v>
      </c>
      <c r="G30" s="369">
        <v>0</v>
      </c>
      <c r="H30" s="370">
        <v>0</v>
      </c>
      <c r="I30" s="370">
        <v>0</v>
      </c>
      <c r="J30" s="370">
        <v>0</v>
      </c>
      <c r="K30" s="370">
        <v>0</v>
      </c>
      <c r="L30" s="370">
        <v>0</v>
      </c>
      <c r="M30" s="1033">
        <v>0</v>
      </c>
      <c r="N30" s="1033">
        <v>0</v>
      </c>
      <c r="O30" s="1033">
        <v>0</v>
      </c>
      <c r="P30" s="1033">
        <v>0</v>
      </c>
      <c r="Q30" s="1033">
        <v>0</v>
      </c>
      <c r="R30" s="1033">
        <v>0</v>
      </c>
      <c r="T30" s="137"/>
    </row>
    <row r="31" spans="1:20" ht="13.05" customHeight="1" thickBot="1" x14ac:dyDescent="0.2">
      <c r="A31" s="367"/>
      <c r="B31" s="368" t="s">
        <v>49</v>
      </c>
      <c r="C31" s="372">
        <v>0</v>
      </c>
      <c r="D31" s="372">
        <v>0</v>
      </c>
      <c r="E31" s="372">
        <v>0</v>
      </c>
      <c r="F31" s="372">
        <v>0</v>
      </c>
      <c r="G31" s="372">
        <v>0</v>
      </c>
      <c r="H31" s="372">
        <v>0</v>
      </c>
      <c r="I31" s="372">
        <v>0</v>
      </c>
      <c r="J31" s="372">
        <v>0</v>
      </c>
      <c r="K31" s="372">
        <v>0</v>
      </c>
      <c r="L31" s="372">
        <v>0</v>
      </c>
      <c r="M31" s="1034">
        <v>0</v>
      </c>
      <c r="N31" s="1034">
        <v>0</v>
      </c>
      <c r="O31" s="1034">
        <v>0</v>
      </c>
      <c r="P31" s="1034">
        <v>0</v>
      </c>
      <c r="Q31" s="1034">
        <v>0</v>
      </c>
      <c r="R31" s="1034">
        <v>0</v>
      </c>
      <c r="T31" s="137"/>
    </row>
    <row r="32" spans="1:20" ht="9" customHeight="1" x14ac:dyDescent="0.15">
      <c r="A32" s="28" t="s">
        <v>544</v>
      </c>
      <c r="B32" s="40"/>
      <c r="C32" s="363"/>
      <c r="D32" s="363"/>
      <c r="E32" s="363"/>
      <c r="F32" s="363"/>
      <c r="G32" s="363"/>
      <c r="H32" s="363"/>
      <c r="I32" s="363"/>
      <c r="J32" s="363"/>
      <c r="K32" s="363"/>
      <c r="L32" s="363"/>
      <c r="M32" s="363"/>
      <c r="N32" s="363"/>
      <c r="O32" s="363"/>
      <c r="P32" s="363"/>
      <c r="Q32" s="363"/>
      <c r="R32" s="363"/>
    </row>
    <row r="33" spans="1:18" ht="9" customHeight="1" x14ac:dyDescent="0.15">
      <c r="A33" s="28" t="s">
        <v>428</v>
      </c>
      <c r="B33" s="40"/>
      <c r="C33" s="363"/>
      <c r="D33" s="363"/>
      <c r="E33" s="363"/>
      <c r="F33" s="363"/>
      <c r="G33" s="363"/>
      <c r="H33" s="376"/>
      <c r="I33" s="376"/>
      <c r="J33" s="376"/>
      <c r="K33" s="376"/>
      <c r="L33" s="376"/>
      <c r="M33" s="376"/>
      <c r="N33" s="376"/>
      <c r="O33" s="376"/>
      <c r="P33" s="376"/>
      <c r="Q33" s="376"/>
      <c r="R33" s="376"/>
    </row>
    <row r="34" spans="1:18" ht="9" customHeight="1" x14ac:dyDescent="0.15">
      <c r="A34" s="40" t="s">
        <v>427</v>
      </c>
      <c r="B34" s="290"/>
      <c r="C34" s="363"/>
      <c r="D34" s="363"/>
      <c r="E34" s="363"/>
      <c r="F34" s="363"/>
      <c r="G34" s="363"/>
      <c r="H34" s="376"/>
      <c r="I34" s="376"/>
      <c r="J34" s="376"/>
      <c r="K34" s="376"/>
      <c r="L34" s="376"/>
      <c r="M34" s="376"/>
      <c r="N34" s="376"/>
      <c r="O34" s="376"/>
      <c r="P34" s="376"/>
      <c r="Q34" s="376"/>
      <c r="R34" s="376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1">
    <tabColor theme="9" tint="0.59999389629810485"/>
  </sheetPr>
  <dimension ref="A2:T34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.25" style="128" customWidth="1"/>
    <col min="2" max="2" width="9.625" style="128" customWidth="1"/>
    <col min="3" max="4" width="8" style="128" hidden="1" customWidth="1"/>
    <col min="5" max="18" width="8.375" style="128" customWidth="1"/>
    <col min="19" max="19" width="8" style="128" customWidth="1"/>
    <col min="20" max="16384" width="7" style="128"/>
  </cols>
  <sheetData>
    <row r="2" spans="1:20" ht="13.05" customHeight="1" x14ac:dyDescent="0.3">
      <c r="A2" s="381" t="s">
        <v>491</v>
      </c>
      <c r="B2" s="382"/>
    </row>
    <row r="3" spans="1:20" ht="13.05" customHeight="1" x14ac:dyDescent="0.15">
      <c r="A3" s="383" t="s">
        <v>273</v>
      </c>
      <c r="B3" s="383"/>
    </row>
    <row r="4" spans="1:20" ht="4.95" customHeight="1" thickBot="1" x14ac:dyDescent="0.2">
      <c r="A4" s="373"/>
      <c r="B4" s="373"/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3"/>
      <c r="P4" s="373"/>
      <c r="Q4" s="373"/>
      <c r="R4" s="373"/>
    </row>
    <row r="5" spans="1:20" ht="15" customHeight="1" x14ac:dyDescent="0.15">
      <c r="A5" s="1128" t="s">
        <v>18</v>
      </c>
      <c r="B5" s="1128"/>
      <c r="C5" s="825">
        <v>2005</v>
      </c>
      <c r="D5" s="825">
        <v>2006</v>
      </c>
      <c r="E5" s="825">
        <v>2007</v>
      </c>
      <c r="F5" s="825">
        <v>2008</v>
      </c>
      <c r="G5" s="825">
        <v>2009</v>
      </c>
      <c r="H5" s="825">
        <v>2010</v>
      </c>
      <c r="I5" s="825">
        <v>2011</v>
      </c>
      <c r="J5" s="825">
        <v>2012</v>
      </c>
      <c r="K5" s="825">
        <v>2013</v>
      </c>
      <c r="L5" s="825">
        <v>2014</v>
      </c>
      <c r="M5" s="825">
        <v>2015</v>
      </c>
      <c r="N5" s="825">
        <v>2016</v>
      </c>
      <c r="O5" s="825">
        <v>2017</v>
      </c>
      <c r="P5" s="825" t="s">
        <v>211</v>
      </c>
      <c r="Q5" s="825" t="s">
        <v>403</v>
      </c>
      <c r="R5" s="825" t="s">
        <v>408</v>
      </c>
    </row>
    <row r="6" spans="1:20" ht="15" customHeight="1" x14ac:dyDescent="0.15">
      <c r="A6" s="1127" t="s">
        <v>106</v>
      </c>
      <c r="B6" s="1127"/>
      <c r="C6" s="853">
        <f t="shared" ref="C6:N6" si="0">(C8+C9+C10+C11+C12+C13+C14+C15+C16+C17+C18+C19+C20+C21+C22+C23+C24+C25+C26+C27+C28+C29+C30+C31)</f>
        <v>10914</v>
      </c>
      <c r="D6" s="853">
        <f t="shared" si="0"/>
        <v>10375</v>
      </c>
      <c r="E6" s="852">
        <f t="shared" si="0"/>
        <v>10894</v>
      </c>
      <c r="F6" s="852">
        <f t="shared" si="0"/>
        <v>10087</v>
      </c>
      <c r="G6" s="852">
        <f t="shared" si="0"/>
        <v>10280</v>
      </c>
      <c r="H6" s="852">
        <f t="shared" si="0"/>
        <v>10219</v>
      </c>
      <c r="I6" s="852">
        <f t="shared" si="0"/>
        <v>10293</v>
      </c>
      <c r="J6" s="852">
        <f t="shared" si="0"/>
        <v>11029</v>
      </c>
      <c r="K6" s="852">
        <f t="shared" si="0"/>
        <v>10405</v>
      </c>
      <c r="L6" s="852">
        <f t="shared" si="0"/>
        <v>9975</v>
      </c>
      <c r="M6" s="852">
        <f t="shared" si="0"/>
        <v>8955</v>
      </c>
      <c r="N6" s="852">
        <f t="shared" si="0"/>
        <v>9353</v>
      </c>
      <c r="O6" s="852">
        <f>(O8+O9+O10+O11+O12+O13+O14+O15+O16+O17+O18+O19+O20+O21+O22+O23+O24+O25+O26+O27+O28+O29+O30+O31)</f>
        <v>8139</v>
      </c>
      <c r="P6" s="852">
        <f>(P8+P9+P10+P11+P12+P13+P14+P15+P16+P17+P18+P19+P20+P21+P22+P23+P24+P25+P26+P27+P28+P29+P30+P31)</f>
        <v>8056</v>
      </c>
      <c r="Q6" s="852">
        <f>(Q8+Q9+Q10+Q11+Q12+Q13+Q14+Q15+Q16+Q17+Q18+Q19+Q20+Q21+Q22+Q23+Q24+Q25+Q26+Q27+Q28+Q29+Q30+Q31)</f>
        <v>7742</v>
      </c>
      <c r="R6" s="852">
        <f>(R8+R9+R10+R11+R12+R13+R14+R15+R16+R17+R18+R19+R20+R21+R22+R23+R24+R25+R26+R27+R28+R29+R30+R31)</f>
        <v>7466.4020324688881</v>
      </c>
    </row>
    <row r="7" spans="1:20" ht="4.95" customHeight="1" x14ac:dyDescent="0.15">
      <c r="A7" s="129"/>
      <c r="B7" s="130"/>
      <c r="C7" s="395"/>
      <c r="D7" s="395"/>
      <c r="E7" s="387"/>
      <c r="F7" s="387"/>
      <c r="G7" s="387"/>
      <c r="H7" s="387"/>
      <c r="I7" s="387"/>
      <c r="J7" s="387"/>
      <c r="K7" s="387"/>
      <c r="L7" s="387"/>
      <c r="M7" s="387"/>
      <c r="N7" s="387"/>
      <c r="O7" s="387"/>
      <c r="P7" s="387"/>
      <c r="Q7" s="387"/>
      <c r="R7" s="387"/>
    </row>
    <row r="8" spans="1:20" ht="13.05" customHeight="1" x14ac:dyDescent="0.15">
      <c r="A8" s="129"/>
      <c r="B8" s="29" t="s">
        <v>21</v>
      </c>
      <c r="C8" s="396">
        <v>0</v>
      </c>
      <c r="D8" s="396">
        <v>0</v>
      </c>
      <c r="E8" s="388">
        <v>0</v>
      </c>
      <c r="F8" s="388">
        <v>0</v>
      </c>
      <c r="G8" s="388">
        <v>0</v>
      </c>
      <c r="H8" s="388">
        <v>0</v>
      </c>
      <c r="I8" s="388">
        <v>0</v>
      </c>
      <c r="J8" s="388">
        <v>0</v>
      </c>
      <c r="K8" s="388">
        <v>0</v>
      </c>
      <c r="L8" s="388">
        <v>0</v>
      </c>
      <c r="M8" s="389">
        <v>0</v>
      </c>
      <c r="N8" s="389">
        <v>0</v>
      </c>
      <c r="O8" s="389">
        <v>0</v>
      </c>
      <c r="P8" s="389">
        <v>0</v>
      </c>
      <c r="Q8" s="389">
        <v>0</v>
      </c>
      <c r="R8" s="389">
        <v>0</v>
      </c>
    </row>
    <row r="9" spans="1:20" ht="13.05" customHeight="1" x14ac:dyDescent="0.15">
      <c r="A9" s="129"/>
      <c r="B9" s="29" t="s">
        <v>22</v>
      </c>
      <c r="C9" s="396">
        <v>0</v>
      </c>
      <c r="D9" s="396">
        <v>0</v>
      </c>
      <c r="E9" s="388">
        <v>0</v>
      </c>
      <c r="F9" s="388">
        <v>0</v>
      </c>
      <c r="G9" s="388">
        <v>0</v>
      </c>
      <c r="H9" s="390">
        <v>114</v>
      </c>
      <c r="I9" s="390">
        <v>116</v>
      </c>
      <c r="J9" s="390">
        <v>57</v>
      </c>
      <c r="K9" s="390">
        <v>45</v>
      </c>
      <c r="L9" s="390">
        <v>44</v>
      </c>
      <c r="M9" s="391">
        <v>60</v>
      </c>
      <c r="N9" s="391">
        <v>61</v>
      </c>
      <c r="O9" s="391">
        <v>50</v>
      </c>
      <c r="P9" s="391">
        <v>24</v>
      </c>
      <c r="Q9" s="391">
        <v>17</v>
      </c>
      <c r="R9" s="391">
        <v>25.021438524886918</v>
      </c>
      <c r="T9" s="137"/>
    </row>
    <row r="10" spans="1:20" ht="13.05" customHeight="1" x14ac:dyDescent="0.15">
      <c r="A10" s="129"/>
      <c r="B10" s="29" t="s">
        <v>23</v>
      </c>
      <c r="C10" s="396">
        <v>0</v>
      </c>
      <c r="D10" s="396">
        <v>0</v>
      </c>
      <c r="E10" s="388">
        <v>0</v>
      </c>
      <c r="F10" s="388">
        <v>0</v>
      </c>
      <c r="G10" s="388">
        <v>0</v>
      </c>
      <c r="H10" s="390">
        <v>0</v>
      </c>
      <c r="I10" s="390">
        <v>0</v>
      </c>
      <c r="J10" s="390">
        <v>0</v>
      </c>
      <c r="K10" s="390">
        <v>0</v>
      </c>
      <c r="L10" s="390">
        <v>0</v>
      </c>
      <c r="M10" s="390">
        <v>0</v>
      </c>
      <c r="N10" s="390">
        <v>0</v>
      </c>
      <c r="O10" s="390">
        <v>0</v>
      </c>
      <c r="P10" s="390">
        <v>0</v>
      </c>
      <c r="Q10" s="390">
        <v>0</v>
      </c>
      <c r="R10" s="390">
        <v>0</v>
      </c>
      <c r="T10" s="137"/>
    </row>
    <row r="11" spans="1:20" ht="13.05" customHeight="1" x14ac:dyDescent="0.15">
      <c r="A11" s="129"/>
      <c r="B11" s="29" t="s">
        <v>24</v>
      </c>
      <c r="C11" s="396">
        <v>640</v>
      </c>
      <c r="D11" s="396">
        <v>686</v>
      </c>
      <c r="E11" s="388">
        <v>689</v>
      </c>
      <c r="F11" s="388">
        <v>688</v>
      </c>
      <c r="G11" s="388">
        <v>703</v>
      </c>
      <c r="H11" s="390">
        <v>709</v>
      </c>
      <c r="I11" s="390">
        <v>721</v>
      </c>
      <c r="J11" s="388">
        <v>733</v>
      </c>
      <c r="K11" s="388">
        <v>732</v>
      </c>
      <c r="L11" s="388">
        <v>735</v>
      </c>
      <c r="M11" s="389">
        <v>690</v>
      </c>
      <c r="N11" s="389">
        <v>706</v>
      </c>
      <c r="O11" s="389">
        <v>706</v>
      </c>
      <c r="P11" s="389">
        <v>724</v>
      </c>
      <c r="Q11" s="389">
        <v>734</v>
      </c>
      <c r="R11" s="389">
        <v>745.26459999999997</v>
      </c>
      <c r="T11" s="137"/>
    </row>
    <row r="12" spans="1:20" ht="13.05" customHeight="1" x14ac:dyDescent="0.15">
      <c r="A12" s="129"/>
      <c r="B12" s="29" t="s">
        <v>25</v>
      </c>
      <c r="C12" s="396">
        <v>335</v>
      </c>
      <c r="D12" s="396">
        <v>330</v>
      </c>
      <c r="E12" s="388">
        <v>324</v>
      </c>
      <c r="F12" s="388">
        <v>302</v>
      </c>
      <c r="G12" s="388">
        <v>213</v>
      </c>
      <c r="H12" s="388">
        <v>142</v>
      </c>
      <c r="I12" s="388">
        <v>189</v>
      </c>
      <c r="J12" s="388">
        <v>228</v>
      </c>
      <c r="K12" s="388">
        <v>253</v>
      </c>
      <c r="L12" s="388">
        <v>194</v>
      </c>
      <c r="M12" s="389">
        <v>212</v>
      </c>
      <c r="N12" s="389">
        <v>192</v>
      </c>
      <c r="O12" s="389">
        <v>443</v>
      </c>
      <c r="P12" s="389">
        <v>407</v>
      </c>
      <c r="Q12" s="389">
        <v>286</v>
      </c>
      <c r="R12" s="389">
        <v>271.59382000000005</v>
      </c>
      <c r="T12" s="137"/>
    </row>
    <row r="13" spans="1:20" ht="13.05" customHeight="1" x14ac:dyDescent="0.15">
      <c r="A13" s="129"/>
      <c r="B13" s="29" t="s">
        <v>29</v>
      </c>
      <c r="C13" s="396">
        <v>20</v>
      </c>
      <c r="D13" s="396">
        <v>23</v>
      </c>
      <c r="E13" s="388">
        <v>29</v>
      </c>
      <c r="F13" s="388">
        <v>7</v>
      </c>
      <c r="G13" s="388">
        <v>19</v>
      </c>
      <c r="H13" s="388">
        <v>18</v>
      </c>
      <c r="I13" s="388">
        <v>10</v>
      </c>
      <c r="J13" s="388">
        <v>11</v>
      </c>
      <c r="K13" s="388">
        <v>10</v>
      </c>
      <c r="L13" s="388">
        <v>10</v>
      </c>
      <c r="M13" s="388">
        <v>7</v>
      </c>
      <c r="N13" s="388">
        <v>4</v>
      </c>
      <c r="O13" s="388">
        <v>4</v>
      </c>
      <c r="P13" s="388">
        <v>4</v>
      </c>
      <c r="Q13" s="388">
        <v>3</v>
      </c>
      <c r="R13" s="388">
        <v>3.8134152000000006</v>
      </c>
      <c r="T13" s="137"/>
    </row>
    <row r="14" spans="1:20" ht="13.05" customHeight="1" x14ac:dyDescent="0.15">
      <c r="A14" s="129"/>
      <c r="B14" s="29" t="s">
        <v>30</v>
      </c>
      <c r="C14" s="396">
        <v>63</v>
      </c>
      <c r="D14" s="396">
        <v>57</v>
      </c>
      <c r="E14" s="388">
        <v>47</v>
      </c>
      <c r="F14" s="388">
        <v>44</v>
      </c>
      <c r="G14" s="388">
        <v>10</v>
      </c>
      <c r="H14" s="390">
        <v>10</v>
      </c>
      <c r="I14" s="390">
        <v>49</v>
      </c>
      <c r="J14" s="390">
        <v>17</v>
      </c>
      <c r="K14" s="390">
        <v>7</v>
      </c>
      <c r="L14" s="390">
        <v>5</v>
      </c>
      <c r="M14" s="389">
        <v>11</v>
      </c>
      <c r="N14" s="389">
        <v>15</v>
      </c>
      <c r="O14" s="389">
        <v>10</v>
      </c>
      <c r="P14" s="389">
        <v>10</v>
      </c>
      <c r="Q14" s="389">
        <v>9</v>
      </c>
      <c r="R14" s="389">
        <v>9.222999999999999</v>
      </c>
      <c r="T14" s="137"/>
    </row>
    <row r="15" spans="1:20" ht="13.05" customHeight="1" x14ac:dyDescent="0.15">
      <c r="A15" s="129"/>
      <c r="B15" s="29" t="s">
        <v>31</v>
      </c>
      <c r="C15" s="396">
        <v>57</v>
      </c>
      <c r="D15" s="396">
        <v>60</v>
      </c>
      <c r="E15" s="388">
        <v>83</v>
      </c>
      <c r="F15" s="388">
        <v>77</v>
      </c>
      <c r="G15" s="388">
        <v>87</v>
      </c>
      <c r="H15" s="390">
        <v>82</v>
      </c>
      <c r="I15" s="390">
        <v>122</v>
      </c>
      <c r="J15" s="390">
        <v>123</v>
      </c>
      <c r="K15" s="390">
        <v>59</v>
      </c>
      <c r="L15" s="390">
        <v>97</v>
      </c>
      <c r="M15" s="389">
        <v>107</v>
      </c>
      <c r="N15" s="389">
        <v>135</v>
      </c>
      <c r="O15" s="389">
        <v>96</v>
      </c>
      <c r="P15" s="389">
        <v>133</v>
      </c>
      <c r="Q15" s="389">
        <v>120</v>
      </c>
      <c r="R15" s="389">
        <v>109.95336576</v>
      </c>
      <c r="T15" s="137"/>
    </row>
    <row r="16" spans="1:20" ht="13.05" customHeight="1" x14ac:dyDescent="0.15">
      <c r="A16" s="129"/>
      <c r="B16" s="29" t="s">
        <v>32</v>
      </c>
      <c r="C16" s="396">
        <v>0</v>
      </c>
      <c r="D16" s="400">
        <v>0</v>
      </c>
      <c r="E16" s="392">
        <v>0</v>
      </c>
      <c r="F16" s="392">
        <v>0</v>
      </c>
      <c r="G16" s="392">
        <v>0</v>
      </c>
      <c r="H16" s="390">
        <v>0</v>
      </c>
      <c r="I16" s="390">
        <v>0</v>
      </c>
      <c r="J16" s="390">
        <v>0</v>
      </c>
      <c r="K16" s="390">
        <v>0</v>
      </c>
      <c r="L16" s="390">
        <v>0</v>
      </c>
      <c r="M16" s="390">
        <v>0</v>
      </c>
      <c r="N16" s="390">
        <v>0</v>
      </c>
      <c r="O16" s="390">
        <v>0</v>
      </c>
      <c r="P16" s="390">
        <v>0</v>
      </c>
      <c r="Q16" s="390">
        <v>0</v>
      </c>
      <c r="R16" s="390">
        <v>0</v>
      </c>
      <c r="T16" s="137"/>
    </row>
    <row r="17" spans="1:20" ht="13.05" customHeight="1" x14ac:dyDescent="0.15">
      <c r="A17" s="129"/>
      <c r="B17" s="29" t="s">
        <v>33</v>
      </c>
      <c r="C17" s="396">
        <v>666</v>
      </c>
      <c r="D17" s="396">
        <v>496</v>
      </c>
      <c r="E17" s="388">
        <v>362</v>
      </c>
      <c r="F17" s="388">
        <v>237</v>
      </c>
      <c r="G17" s="388">
        <v>251</v>
      </c>
      <c r="H17" s="390">
        <v>181</v>
      </c>
      <c r="I17" s="390">
        <v>97</v>
      </c>
      <c r="J17" s="390">
        <v>191</v>
      </c>
      <c r="K17" s="390">
        <v>342</v>
      </c>
      <c r="L17" s="390">
        <v>278</v>
      </c>
      <c r="M17" s="389">
        <v>278</v>
      </c>
      <c r="N17" s="389">
        <v>214</v>
      </c>
      <c r="O17" s="389">
        <v>245</v>
      </c>
      <c r="P17" s="389">
        <v>228</v>
      </c>
      <c r="Q17" s="389">
        <v>209</v>
      </c>
      <c r="R17" s="389">
        <v>188.76717640000001</v>
      </c>
      <c r="T17" s="137"/>
    </row>
    <row r="18" spans="1:20" ht="13.05" customHeight="1" x14ac:dyDescent="0.15">
      <c r="A18" s="129"/>
      <c r="B18" s="29" t="s">
        <v>34</v>
      </c>
      <c r="C18" s="396">
        <v>1130</v>
      </c>
      <c r="D18" s="396">
        <v>1204</v>
      </c>
      <c r="E18" s="388">
        <v>1157</v>
      </c>
      <c r="F18" s="388">
        <v>1211</v>
      </c>
      <c r="G18" s="388">
        <v>1162</v>
      </c>
      <c r="H18" s="390">
        <v>1311</v>
      </c>
      <c r="I18" s="390">
        <v>895</v>
      </c>
      <c r="J18" s="390">
        <v>1165</v>
      </c>
      <c r="K18" s="390">
        <v>1071</v>
      </c>
      <c r="L18" s="390">
        <v>724</v>
      </c>
      <c r="M18" s="389">
        <v>778</v>
      </c>
      <c r="N18" s="389">
        <v>600</v>
      </c>
      <c r="O18" s="389">
        <v>659</v>
      </c>
      <c r="P18" s="389">
        <v>691</v>
      </c>
      <c r="Q18" s="389">
        <v>646</v>
      </c>
      <c r="R18" s="389">
        <v>643.49847878399999</v>
      </c>
      <c r="T18" s="137"/>
    </row>
    <row r="19" spans="1:20" ht="13.05" customHeight="1" x14ac:dyDescent="0.15">
      <c r="A19" s="129"/>
      <c r="B19" s="29" t="s">
        <v>35</v>
      </c>
      <c r="C19" s="396">
        <v>943</v>
      </c>
      <c r="D19" s="396">
        <v>971</v>
      </c>
      <c r="E19" s="388">
        <v>730</v>
      </c>
      <c r="F19" s="388">
        <v>872</v>
      </c>
      <c r="G19" s="388">
        <v>1048</v>
      </c>
      <c r="H19" s="390">
        <v>1104</v>
      </c>
      <c r="I19" s="390">
        <v>1097</v>
      </c>
      <c r="J19" s="390">
        <v>1110</v>
      </c>
      <c r="K19" s="390">
        <v>1052</v>
      </c>
      <c r="L19" s="390">
        <v>1154</v>
      </c>
      <c r="M19" s="389">
        <v>1179</v>
      </c>
      <c r="N19" s="389">
        <v>1208</v>
      </c>
      <c r="O19" s="389">
        <v>1260</v>
      </c>
      <c r="P19" s="389">
        <v>1252</v>
      </c>
      <c r="Q19" s="389">
        <v>1306</v>
      </c>
      <c r="R19" s="389">
        <v>1135.4047992000005</v>
      </c>
      <c r="T19" s="137"/>
    </row>
    <row r="20" spans="1:20" ht="13.05" customHeight="1" x14ac:dyDescent="0.15">
      <c r="A20" s="129"/>
      <c r="B20" s="29" t="s">
        <v>36</v>
      </c>
      <c r="C20" s="396">
        <v>877</v>
      </c>
      <c r="D20" s="396">
        <v>563</v>
      </c>
      <c r="E20" s="388">
        <v>499</v>
      </c>
      <c r="F20" s="388">
        <v>388</v>
      </c>
      <c r="G20" s="388">
        <v>379</v>
      </c>
      <c r="H20" s="390">
        <v>236</v>
      </c>
      <c r="I20" s="390">
        <v>497</v>
      </c>
      <c r="J20" s="390">
        <v>518</v>
      </c>
      <c r="K20" s="390">
        <v>456</v>
      </c>
      <c r="L20" s="390">
        <v>218</v>
      </c>
      <c r="M20" s="389">
        <v>128</v>
      </c>
      <c r="N20" s="389">
        <v>178</v>
      </c>
      <c r="O20" s="389">
        <v>334</v>
      </c>
      <c r="P20" s="389">
        <v>363</v>
      </c>
      <c r="Q20" s="389">
        <v>280</v>
      </c>
      <c r="R20" s="389">
        <v>235.34195</v>
      </c>
      <c r="T20" s="137"/>
    </row>
    <row r="21" spans="1:20" ht="13.05" customHeight="1" x14ac:dyDescent="0.15">
      <c r="A21" s="129"/>
      <c r="B21" s="29" t="s">
        <v>37</v>
      </c>
      <c r="C21" s="396">
        <v>72</v>
      </c>
      <c r="D21" s="396">
        <v>77</v>
      </c>
      <c r="E21" s="388">
        <v>94</v>
      </c>
      <c r="F21" s="388">
        <v>100</v>
      </c>
      <c r="G21" s="388">
        <v>89</v>
      </c>
      <c r="H21" s="390">
        <v>75</v>
      </c>
      <c r="I21" s="390">
        <v>57</v>
      </c>
      <c r="J21" s="390">
        <v>77</v>
      </c>
      <c r="K21" s="390">
        <v>84</v>
      </c>
      <c r="L21" s="390">
        <v>87</v>
      </c>
      <c r="M21" s="389">
        <v>80</v>
      </c>
      <c r="N21" s="389">
        <v>68</v>
      </c>
      <c r="O21" s="389">
        <v>63</v>
      </c>
      <c r="P21" s="389">
        <v>51</v>
      </c>
      <c r="Q21" s="389">
        <v>54</v>
      </c>
      <c r="R21" s="389">
        <v>57.061640000000004</v>
      </c>
      <c r="T21" s="137"/>
    </row>
    <row r="22" spans="1:20" ht="13.05" customHeight="1" x14ac:dyDescent="0.15">
      <c r="A22" s="129"/>
      <c r="B22" s="29" t="s">
        <v>38</v>
      </c>
      <c r="C22" s="396">
        <v>3</v>
      </c>
      <c r="D22" s="396">
        <v>2</v>
      </c>
      <c r="E22" s="388">
        <v>1</v>
      </c>
      <c r="F22" s="388">
        <v>6</v>
      </c>
      <c r="G22" s="388">
        <v>4</v>
      </c>
      <c r="H22" s="390">
        <v>3</v>
      </c>
      <c r="I22" s="390">
        <v>0</v>
      </c>
      <c r="J22" s="390">
        <v>0</v>
      </c>
      <c r="K22" s="390">
        <v>0</v>
      </c>
      <c r="L22" s="390">
        <v>8</v>
      </c>
      <c r="M22" s="389">
        <v>6</v>
      </c>
      <c r="N22" s="389">
        <v>6</v>
      </c>
      <c r="O22" s="389">
        <v>5</v>
      </c>
      <c r="P22" s="389">
        <v>4</v>
      </c>
      <c r="Q22" s="389">
        <v>3</v>
      </c>
      <c r="R22" s="389">
        <v>3.8014678000000002</v>
      </c>
      <c r="T22" s="137"/>
    </row>
    <row r="23" spans="1:20" ht="13.05" customHeight="1" x14ac:dyDescent="0.15">
      <c r="A23" s="129"/>
      <c r="B23" s="29" t="s">
        <v>39</v>
      </c>
      <c r="C23" s="396">
        <v>0</v>
      </c>
      <c r="D23" s="396">
        <v>0</v>
      </c>
      <c r="E23" s="388">
        <v>0</v>
      </c>
      <c r="F23" s="388">
        <v>0</v>
      </c>
      <c r="G23" s="388">
        <v>0</v>
      </c>
      <c r="H23" s="390">
        <v>0</v>
      </c>
      <c r="I23" s="390">
        <v>0</v>
      </c>
      <c r="J23" s="390">
        <v>0</v>
      </c>
      <c r="K23" s="390">
        <v>0</v>
      </c>
      <c r="L23" s="390">
        <v>0</v>
      </c>
      <c r="M23" s="389">
        <v>0</v>
      </c>
      <c r="N23" s="389">
        <v>0</v>
      </c>
      <c r="O23" s="389">
        <v>0</v>
      </c>
      <c r="P23" s="389">
        <v>0</v>
      </c>
      <c r="Q23" s="389">
        <v>0</v>
      </c>
      <c r="R23" s="389">
        <v>0</v>
      </c>
      <c r="T23" s="137"/>
    </row>
    <row r="24" spans="1:20" ht="13.05" customHeight="1" x14ac:dyDescent="0.15">
      <c r="A24" s="129"/>
      <c r="B24" s="29" t="s">
        <v>40</v>
      </c>
      <c r="C24" s="396">
        <v>439</v>
      </c>
      <c r="D24" s="396">
        <v>380</v>
      </c>
      <c r="E24" s="388">
        <v>443</v>
      </c>
      <c r="F24" s="388">
        <v>385</v>
      </c>
      <c r="G24" s="388">
        <v>425</v>
      </c>
      <c r="H24" s="390">
        <v>401</v>
      </c>
      <c r="I24" s="390">
        <v>440</v>
      </c>
      <c r="J24" s="390">
        <v>429</v>
      </c>
      <c r="K24" s="390">
        <v>469</v>
      </c>
      <c r="L24" s="390">
        <v>342</v>
      </c>
      <c r="M24" s="389">
        <v>290</v>
      </c>
      <c r="N24" s="389">
        <v>262</v>
      </c>
      <c r="O24" s="389">
        <v>329</v>
      </c>
      <c r="P24" s="389">
        <v>257</v>
      </c>
      <c r="Q24" s="389">
        <v>238</v>
      </c>
      <c r="R24" s="389">
        <v>200.20635000000004</v>
      </c>
      <c r="T24" s="137"/>
    </row>
    <row r="25" spans="1:20" ht="13.05" customHeight="1" x14ac:dyDescent="0.15">
      <c r="A25" s="129"/>
      <c r="B25" s="29" t="s">
        <v>41</v>
      </c>
      <c r="C25" s="396">
        <v>197</v>
      </c>
      <c r="D25" s="396">
        <v>221</v>
      </c>
      <c r="E25" s="388">
        <v>254</v>
      </c>
      <c r="F25" s="388">
        <v>191</v>
      </c>
      <c r="G25" s="388">
        <v>150</v>
      </c>
      <c r="H25" s="388">
        <v>147</v>
      </c>
      <c r="I25" s="388">
        <v>280</v>
      </c>
      <c r="J25" s="388">
        <v>330</v>
      </c>
      <c r="K25" s="388">
        <v>352</v>
      </c>
      <c r="L25" s="388">
        <v>322</v>
      </c>
      <c r="M25" s="389">
        <v>304</v>
      </c>
      <c r="N25" s="389">
        <v>219</v>
      </c>
      <c r="O25" s="389">
        <v>177</v>
      </c>
      <c r="P25" s="389">
        <v>164</v>
      </c>
      <c r="Q25" s="389">
        <v>148</v>
      </c>
      <c r="R25" s="389">
        <v>142.37267000000003</v>
      </c>
      <c r="T25" s="137"/>
    </row>
    <row r="26" spans="1:20" ht="13.05" customHeight="1" x14ac:dyDescent="0.15">
      <c r="A26" s="129"/>
      <c r="B26" s="29" t="s">
        <v>44</v>
      </c>
      <c r="C26" s="396">
        <v>532</v>
      </c>
      <c r="D26" s="396">
        <v>363</v>
      </c>
      <c r="E26" s="388">
        <v>1222</v>
      </c>
      <c r="F26" s="388">
        <v>639</v>
      </c>
      <c r="G26" s="388">
        <v>762</v>
      </c>
      <c r="H26" s="390">
        <v>679</v>
      </c>
      <c r="I26" s="390">
        <v>685</v>
      </c>
      <c r="J26" s="390">
        <v>1070</v>
      </c>
      <c r="K26" s="390">
        <v>805</v>
      </c>
      <c r="L26" s="390">
        <v>768</v>
      </c>
      <c r="M26" s="389">
        <v>748</v>
      </c>
      <c r="N26" s="389">
        <v>735</v>
      </c>
      <c r="O26" s="389">
        <v>723</v>
      </c>
      <c r="P26" s="389">
        <v>676</v>
      </c>
      <c r="Q26" s="389">
        <v>673</v>
      </c>
      <c r="R26" s="389">
        <v>659.3656608</v>
      </c>
      <c r="T26" s="137"/>
    </row>
    <row r="27" spans="1:20" ht="13.05" customHeight="1" x14ac:dyDescent="0.15">
      <c r="A27" s="129"/>
      <c r="B27" s="29" t="s">
        <v>45</v>
      </c>
      <c r="C27" s="396">
        <v>4940</v>
      </c>
      <c r="D27" s="396">
        <v>4942</v>
      </c>
      <c r="E27" s="388">
        <v>4960</v>
      </c>
      <c r="F27" s="388">
        <v>4940</v>
      </c>
      <c r="G27" s="388">
        <v>4978</v>
      </c>
      <c r="H27" s="390">
        <v>5007</v>
      </c>
      <c r="I27" s="390">
        <v>5038</v>
      </c>
      <c r="J27" s="390">
        <v>4970</v>
      </c>
      <c r="K27" s="390">
        <v>4668</v>
      </c>
      <c r="L27" s="390">
        <v>4989</v>
      </c>
      <c r="M27" s="389">
        <v>4077</v>
      </c>
      <c r="N27" s="389">
        <v>4750</v>
      </c>
      <c r="O27" s="389">
        <v>3035</v>
      </c>
      <c r="P27" s="389">
        <v>3068</v>
      </c>
      <c r="Q27" s="389">
        <v>3016</v>
      </c>
      <c r="R27" s="389">
        <v>3035.7122000000004</v>
      </c>
      <c r="T27" s="137"/>
    </row>
    <row r="28" spans="1:20" ht="13.05" customHeight="1" x14ac:dyDescent="0.15">
      <c r="A28" s="129"/>
      <c r="B28" s="128" t="s">
        <v>46</v>
      </c>
      <c r="C28" s="396">
        <v>0</v>
      </c>
      <c r="D28" s="396">
        <v>0</v>
      </c>
      <c r="E28" s="388">
        <v>0</v>
      </c>
      <c r="F28" s="388">
        <v>0</v>
      </c>
      <c r="G28" s="388">
        <v>0</v>
      </c>
      <c r="H28" s="390">
        <v>0</v>
      </c>
      <c r="I28" s="390">
        <v>0</v>
      </c>
      <c r="J28" s="390">
        <v>0</v>
      </c>
      <c r="K28" s="390">
        <v>0</v>
      </c>
      <c r="L28" s="390">
        <v>0</v>
      </c>
      <c r="M28" s="391">
        <v>0</v>
      </c>
      <c r="N28" s="391">
        <v>0</v>
      </c>
      <c r="O28" s="391">
        <v>0</v>
      </c>
      <c r="P28" s="391">
        <v>0</v>
      </c>
      <c r="Q28" s="391">
        <v>0</v>
      </c>
      <c r="R28" s="391">
        <v>0</v>
      </c>
      <c r="T28" s="137"/>
    </row>
    <row r="29" spans="1:20" ht="13.05" customHeight="1" x14ac:dyDescent="0.15">
      <c r="A29" s="129"/>
      <c r="B29" s="30" t="s">
        <v>47</v>
      </c>
      <c r="C29" s="396">
        <v>0</v>
      </c>
      <c r="D29" s="396">
        <v>0</v>
      </c>
      <c r="E29" s="388">
        <v>0</v>
      </c>
      <c r="F29" s="388">
        <v>0</v>
      </c>
      <c r="G29" s="388">
        <v>0</v>
      </c>
      <c r="H29" s="390">
        <v>0</v>
      </c>
      <c r="I29" s="390">
        <v>0</v>
      </c>
      <c r="J29" s="390">
        <v>0</v>
      </c>
      <c r="K29" s="390">
        <v>0</v>
      </c>
      <c r="L29" s="390">
        <v>0</v>
      </c>
      <c r="M29" s="391">
        <v>0</v>
      </c>
      <c r="N29" s="391">
        <v>0</v>
      </c>
      <c r="O29" s="391">
        <v>0</v>
      </c>
      <c r="P29" s="391">
        <v>0</v>
      </c>
      <c r="Q29" s="391">
        <v>0</v>
      </c>
      <c r="R29" s="391">
        <v>0</v>
      </c>
      <c r="T29" s="137"/>
    </row>
    <row r="30" spans="1:20" ht="13.05" customHeight="1" x14ac:dyDescent="0.15">
      <c r="A30" s="129"/>
      <c r="B30" s="29" t="s">
        <v>48</v>
      </c>
      <c r="C30" s="396">
        <v>0</v>
      </c>
      <c r="D30" s="396">
        <v>0</v>
      </c>
      <c r="E30" s="388">
        <v>0</v>
      </c>
      <c r="F30" s="388">
        <v>0</v>
      </c>
      <c r="G30" s="388">
        <v>0</v>
      </c>
      <c r="H30" s="390">
        <v>0</v>
      </c>
      <c r="I30" s="390">
        <v>0</v>
      </c>
      <c r="J30" s="390">
        <v>0</v>
      </c>
      <c r="K30" s="390">
        <v>0</v>
      </c>
      <c r="L30" s="390">
        <v>0</v>
      </c>
      <c r="M30" s="391">
        <v>0</v>
      </c>
      <c r="N30" s="391">
        <v>0</v>
      </c>
      <c r="O30" s="391">
        <v>0</v>
      </c>
      <c r="P30" s="391">
        <v>0</v>
      </c>
      <c r="Q30" s="391">
        <v>0</v>
      </c>
      <c r="R30" s="391">
        <v>0</v>
      </c>
      <c r="T30" s="137"/>
    </row>
    <row r="31" spans="1:20" ht="13.05" customHeight="1" thickBot="1" x14ac:dyDescent="0.2">
      <c r="A31" s="367"/>
      <c r="B31" s="368" t="s">
        <v>49</v>
      </c>
      <c r="C31" s="401">
        <v>0</v>
      </c>
      <c r="D31" s="401">
        <v>0</v>
      </c>
      <c r="E31" s="393">
        <v>0</v>
      </c>
      <c r="F31" s="393">
        <v>0</v>
      </c>
      <c r="G31" s="393">
        <v>0</v>
      </c>
      <c r="H31" s="393">
        <v>0</v>
      </c>
      <c r="I31" s="393">
        <v>0</v>
      </c>
      <c r="J31" s="393">
        <v>0</v>
      </c>
      <c r="K31" s="393">
        <v>0</v>
      </c>
      <c r="L31" s="393">
        <v>0</v>
      </c>
      <c r="M31" s="394">
        <v>0</v>
      </c>
      <c r="N31" s="394">
        <v>0</v>
      </c>
      <c r="O31" s="394">
        <v>0</v>
      </c>
      <c r="P31" s="394">
        <v>0</v>
      </c>
      <c r="Q31" s="394">
        <v>0</v>
      </c>
      <c r="R31" s="394">
        <v>0</v>
      </c>
      <c r="T31" s="137"/>
    </row>
    <row r="32" spans="1:20" ht="9" customHeight="1" x14ac:dyDescent="0.15">
      <c r="A32" s="28" t="s">
        <v>544</v>
      </c>
      <c r="B32" s="40"/>
      <c r="C32" s="363"/>
      <c r="D32" s="363"/>
      <c r="E32" s="363"/>
      <c r="F32" s="363"/>
      <c r="G32" s="363"/>
      <c r="H32" s="363"/>
      <c r="I32" s="363"/>
      <c r="J32" s="363"/>
      <c r="K32" s="363"/>
      <c r="L32" s="363"/>
      <c r="M32" s="363"/>
      <c r="N32" s="363"/>
      <c r="O32" s="363"/>
      <c r="P32" s="363"/>
      <c r="Q32" s="363"/>
      <c r="R32" s="363"/>
    </row>
    <row r="33" spans="1:18" ht="9" customHeight="1" x14ac:dyDescent="0.15">
      <c r="A33" s="28" t="s">
        <v>428</v>
      </c>
      <c r="B33" s="40"/>
      <c r="C33" s="363"/>
      <c r="D33" s="363"/>
      <c r="E33" s="363"/>
      <c r="F33" s="363"/>
      <c r="G33" s="363"/>
      <c r="H33" s="376"/>
      <c r="I33" s="376"/>
      <c r="J33" s="376"/>
      <c r="K33" s="376"/>
      <c r="L33" s="376"/>
      <c r="M33" s="376"/>
      <c r="N33" s="376"/>
      <c r="O33" s="376"/>
      <c r="P33" s="376"/>
      <c r="Q33" s="376"/>
      <c r="R33" s="376"/>
    </row>
    <row r="34" spans="1:18" ht="9" customHeight="1" x14ac:dyDescent="0.15">
      <c r="A34" s="40" t="s">
        <v>427</v>
      </c>
      <c r="B34" s="290"/>
      <c r="C34" s="363"/>
      <c r="D34" s="363"/>
      <c r="E34" s="363"/>
      <c r="F34" s="363"/>
      <c r="G34" s="363"/>
      <c r="H34" s="376"/>
      <c r="I34" s="376"/>
      <c r="J34" s="376"/>
      <c r="K34" s="376"/>
      <c r="L34" s="376"/>
      <c r="M34" s="376"/>
      <c r="N34" s="376"/>
      <c r="O34" s="376"/>
      <c r="P34" s="376"/>
      <c r="Q34" s="376"/>
      <c r="R34" s="376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2">
    <tabColor theme="9" tint="0.59999389629810485"/>
  </sheetPr>
  <dimension ref="A2:R34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.25" style="128" customWidth="1"/>
    <col min="2" max="2" width="9.625" style="128" customWidth="1"/>
    <col min="3" max="4" width="8" style="128" hidden="1" customWidth="1"/>
    <col min="5" max="18" width="8.375" style="128" customWidth="1"/>
    <col min="19" max="19" width="8.25" style="128" customWidth="1"/>
    <col min="20" max="16384" width="7" style="128"/>
  </cols>
  <sheetData>
    <row r="2" spans="1:18" ht="13.05" customHeight="1" x14ac:dyDescent="0.3">
      <c r="A2" s="381" t="s">
        <v>490</v>
      </c>
      <c r="B2" s="382"/>
    </row>
    <row r="3" spans="1:18" ht="13.05" customHeight="1" x14ac:dyDescent="0.15">
      <c r="A3" s="383" t="s">
        <v>284</v>
      </c>
      <c r="B3" s="383"/>
    </row>
    <row r="4" spans="1:18" ht="4.95" customHeight="1" thickBot="1" x14ac:dyDescent="0.2">
      <c r="A4" s="373"/>
      <c r="B4" s="373"/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3"/>
      <c r="P4" s="373"/>
      <c r="Q4" s="373"/>
      <c r="R4" s="373"/>
    </row>
    <row r="5" spans="1:18" ht="15" customHeight="1" x14ac:dyDescent="0.15">
      <c r="A5" s="1128" t="s">
        <v>18</v>
      </c>
      <c r="B5" s="1128"/>
      <c r="C5" s="825">
        <v>2005</v>
      </c>
      <c r="D5" s="825">
        <v>2006</v>
      </c>
      <c r="E5" s="825">
        <v>2007</v>
      </c>
      <c r="F5" s="825">
        <v>2008</v>
      </c>
      <c r="G5" s="825">
        <v>2009</v>
      </c>
      <c r="H5" s="825">
        <v>2010</v>
      </c>
      <c r="I5" s="825">
        <v>2011</v>
      </c>
      <c r="J5" s="825">
        <v>2012</v>
      </c>
      <c r="K5" s="825">
        <v>2013</v>
      </c>
      <c r="L5" s="825">
        <v>2014</v>
      </c>
      <c r="M5" s="825">
        <v>2015</v>
      </c>
      <c r="N5" s="825">
        <v>2016</v>
      </c>
      <c r="O5" s="825">
        <v>2017</v>
      </c>
      <c r="P5" s="825" t="s">
        <v>211</v>
      </c>
      <c r="Q5" s="825" t="s">
        <v>403</v>
      </c>
      <c r="R5" s="825" t="s">
        <v>408</v>
      </c>
    </row>
    <row r="6" spans="1:18" ht="15" customHeight="1" x14ac:dyDescent="0.15">
      <c r="A6" s="1127" t="s">
        <v>113</v>
      </c>
      <c r="B6" s="1127"/>
      <c r="C6" s="850">
        <v>3.77</v>
      </c>
      <c r="D6" s="850">
        <v>3.79</v>
      </c>
      <c r="E6" s="850">
        <v>4.33</v>
      </c>
      <c r="F6" s="850">
        <v>4.59</v>
      </c>
      <c r="G6" s="850">
        <v>4.03</v>
      </c>
      <c r="H6" s="850">
        <v>4.4800000000000004</v>
      </c>
      <c r="I6" s="850">
        <v>4.88</v>
      </c>
      <c r="J6" s="850">
        <v>5.16</v>
      </c>
      <c r="K6" s="850">
        <v>5.62</v>
      </c>
      <c r="L6" s="850">
        <v>5.51</v>
      </c>
      <c r="M6" s="850">
        <v>5.45</v>
      </c>
      <c r="N6" s="850">
        <v>5.84</v>
      </c>
      <c r="O6" s="850">
        <v>6.18</v>
      </c>
      <c r="P6" s="850">
        <v>6.45</v>
      </c>
      <c r="Q6" s="850">
        <v>6.94</v>
      </c>
      <c r="R6" s="850">
        <v>6.6776810368587842</v>
      </c>
    </row>
    <row r="7" spans="1:18" ht="4.95" customHeight="1" x14ac:dyDescent="0.15">
      <c r="A7" s="129"/>
      <c r="B7" s="130"/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3"/>
      <c r="O7" s="403"/>
      <c r="P7" s="403"/>
      <c r="Q7" s="403"/>
      <c r="R7" s="403"/>
    </row>
    <row r="8" spans="1:18" ht="13.05" customHeight="1" x14ac:dyDescent="0.15">
      <c r="A8" s="129"/>
      <c r="B8" s="29" t="s">
        <v>21</v>
      </c>
      <c r="C8" s="404" t="s">
        <v>81</v>
      </c>
      <c r="D8" s="404" t="s">
        <v>81</v>
      </c>
      <c r="E8" s="404" t="s">
        <v>81</v>
      </c>
      <c r="F8" s="404" t="s">
        <v>81</v>
      </c>
      <c r="G8" s="404" t="s">
        <v>81</v>
      </c>
      <c r="H8" s="404" t="s">
        <v>81</v>
      </c>
      <c r="I8" s="404" t="s">
        <v>81</v>
      </c>
      <c r="J8" s="404" t="s">
        <v>81</v>
      </c>
      <c r="K8" s="404" t="s">
        <v>81</v>
      </c>
      <c r="L8" s="404" t="s">
        <v>81</v>
      </c>
      <c r="M8" s="404" t="s">
        <v>81</v>
      </c>
      <c r="N8" s="404" t="s">
        <v>81</v>
      </c>
      <c r="O8" s="404" t="s">
        <v>81</v>
      </c>
      <c r="P8" s="404" t="s">
        <v>81</v>
      </c>
      <c r="Q8" s="404" t="s">
        <v>81</v>
      </c>
      <c r="R8" s="404" t="s">
        <v>81</v>
      </c>
    </row>
    <row r="9" spans="1:18" ht="13.05" customHeight="1" x14ac:dyDescent="0.15">
      <c r="A9" s="129"/>
      <c r="B9" s="29" t="s">
        <v>22</v>
      </c>
      <c r="C9" s="404" t="s">
        <v>81</v>
      </c>
      <c r="D9" s="404" t="s">
        <v>81</v>
      </c>
      <c r="E9" s="404" t="s">
        <v>81</v>
      </c>
      <c r="F9" s="404" t="s">
        <v>81</v>
      </c>
      <c r="G9" s="404" t="s">
        <v>81</v>
      </c>
      <c r="H9" s="404">
        <v>5.34</v>
      </c>
      <c r="I9" s="404">
        <v>5.62</v>
      </c>
      <c r="J9" s="404">
        <v>6.37</v>
      </c>
      <c r="K9" s="404">
        <v>7.28</v>
      </c>
      <c r="L9" s="404">
        <v>6.23</v>
      </c>
      <c r="M9" s="404">
        <v>6.79</v>
      </c>
      <c r="N9" s="404">
        <v>6.83</v>
      </c>
      <c r="O9" s="404">
        <v>7.45</v>
      </c>
      <c r="P9" s="404">
        <v>7.27</v>
      </c>
      <c r="Q9" s="404">
        <v>7.36</v>
      </c>
      <c r="R9" s="404">
        <v>6.9463857199995438</v>
      </c>
    </row>
    <row r="10" spans="1:18" ht="13.05" customHeight="1" x14ac:dyDescent="0.15">
      <c r="A10" s="129"/>
      <c r="B10" s="29" t="s">
        <v>23</v>
      </c>
      <c r="C10" s="404" t="s">
        <v>81</v>
      </c>
      <c r="D10" s="404" t="s">
        <v>81</v>
      </c>
      <c r="E10" s="404" t="s">
        <v>81</v>
      </c>
      <c r="F10" s="404" t="s">
        <v>81</v>
      </c>
      <c r="G10" s="404" t="s">
        <v>81</v>
      </c>
      <c r="H10" s="404" t="s">
        <v>81</v>
      </c>
      <c r="I10" s="404" t="s">
        <v>81</v>
      </c>
      <c r="J10" s="404" t="s">
        <v>81</v>
      </c>
      <c r="K10" s="404" t="s">
        <v>81</v>
      </c>
      <c r="L10" s="404" t="s">
        <v>81</v>
      </c>
      <c r="M10" s="404" t="s">
        <v>81</v>
      </c>
      <c r="N10" s="404" t="s">
        <v>81</v>
      </c>
      <c r="O10" s="404" t="s">
        <v>81</v>
      </c>
      <c r="P10" s="404" t="s">
        <v>81</v>
      </c>
      <c r="Q10" s="404" t="s">
        <v>81</v>
      </c>
      <c r="R10" s="404" t="s">
        <v>81</v>
      </c>
    </row>
    <row r="11" spans="1:18" ht="13.05" customHeight="1" x14ac:dyDescent="0.15">
      <c r="A11" s="129"/>
      <c r="B11" s="29" t="s">
        <v>24</v>
      </c>
      <c r="C11" s="404">
        <v>7.35</v>
      </c>
      <c r="D11" s="404">
        <v>5.3</v>
      </c>
      <c r="E11" s="404">
        <v>5.08</v>
      </c>
      <c r="F11" s="404">
        <v>6.45</v>
      </c>
      <c r="G11" s="404">
        <v>4.7</v>
      </c>
      <c r="H11" s="404">
        <v>4.9000000000000004</v>
      </c>
      <c r="I11" s="404">
        <v>7.5</v>
      </c>
      <c r="J11" s="404">
        <v>7.31</v>
      </c>
      <c r="K11" s="404">
        <v>7.63</v>
      </c>
      <c r="L11" s="404">
        <v>7.63</v>
      </c>
      <c r="M11" s="404">
        <v>7.41</v>
      </c>
      <c r="N11" s="404">
        <v>7.42</v>
      </c>
      <c r="O11" s="404">
        <v>7.42</v>
      </c>
      <c r="P11" s="404">
        <v>7.29</v>
      </c>
      <c r="Q11" s="404">
        <v>7.28</v>
      </c>
      <c r="R11" s="404">
        <v>7.6663724341165729</v>
      </c>
    </row>
    <row r="12" spans="1:18" ht="13.05" customHeight="1" x14ac:dyDescent="0.15">
      <c r="A12" s="129"/>
      <c r="B12" s="29" t="s">
        <v>25</v>
      </c>
      <c r="C12" s="404">
        <v>4.9800000000000004</v>
      </c>
      <c r="D12" s="404">
        <v>5.83</v>
      </c>
      <c r="E12" s="404">
        <v>7.02</v>
      </c>
      <c r="F12" s="404">
        <v>6.07</v>
      </c>
      <c r="G12" s="404">
        <v>6.07</v>
      </c>
      <c r="H12" s="404">
        <v>5.54</v>
      </c>
      <c r="I12" s="404">
        <v>6.22</v>
      </c>
      <c r="J12" s="404">
        <v>4.0599999999999996</v>
      </c>
      <c r="K12" s="404">
        <v>6.92</v>
      </c>
      <c r="L12" s="404">
        <v>7.48</v>
      </c>
      <c r="M12" s="404">
        <v>6.89</v>
      </c>
      <c r="N12" s="404">
        <v>6.79</v>
      </c>
      <c r="O12" s="404">
        <v>7.02</v>
      </c>
      <c r="P12" s="404">
        <v>7.25</v>
      </c>
      <c r="Q12" s="404">
        <v>7.4</v>
      </c>
      <c r="R12" s="404">
        <v>7.0770137962853052</v>
      </c>
    </row>
    <row r="13" spans="1:18" ht="13.05" customHeight="1" x14ac:dyDescent="0.15">
      <c r="A13" s="129"/>
      <c r="B13" s="29" t="s">
        <v>29</v>
      </c>
      <c r="C13" s="404">
        <v>4.8499999999999996</v>
      </c>
      <c r="D13" s="404">
        <v>3.31</v>
      </c>
      <c r="E13" s="404">
        <v>8.5299999999999994</v>
      </c>
      <c r="F13" s="404">
        <v>4.45</v>
      </c>
      <c r="G13" s="404">
        <v>6.56</v>
      </c>
      <c r="H13" s="404">
        <v>5.14</v>
      </c>
      <c r="I13" s="404">
        <v>6.66</v>
      </c>
      <c r="J13" s="404">
        <v>6.69</v>
      </c>
      <c r="K13" s="404">
        <v>6.48</v>
      </c>
      <c r="L13" s="404">
        <v>7.01</v>
      </c>
      <c r="M13" s="404">
        <v>6.77</v>
      </c>
      <c r="N13" s="404">
        <v>6.26</v>
      </c>
      <c r="O13" s="404">
        <v>6.88</v>
      </c>
      <c r="P13" s="404">
        <v>7.38</v>
      </c>
      <c r="Q13" s="404">
        <v>7.35</v>
      </c>
      <c r="R13" s="404">
        <v>5.9494030387270573</v>
      </c>
    </row>
    <row r="14" spans="1:18" ht="13.05" customHeight="1" x14ac:dyDescent="0.15">
      <c r="A14" s="129"/>
      <c r="B14" s="29" t="s">
        <v>30</v>
      </c>
      <c r="C14" s="404">
        <v>3.31</v>
      </c>
      <c r="D14" s="404">
        <v>3.39</v>
      </c>
      <c r="E14" s="404">
        <v>3.64</v>
      </c>
      <c r="F14" s="404">
        <v>4.6500000000000004</v>
      </c>
      <c r="G14" s="404">
        <v>4.54</v>
      </c>
      <c r="H14" s="404">
        <v>5.66</v>
      </c>
      <c r="I14" s="404">
        <v>7.01</v>
      </c>
      <c r="J14" s="404">
        <v>6.12</v>
      </c>
      <c r="K14" s="404">
        <v>6.66</v>
      </c>
      <c r="L14" s="404">
        <v>6.79</v>
      </c>
      <c r="M14" s="404">
        <v>6.74</v>
      </c>
      <c r="N14" s="404">
        <v>6.48</v>
      </c>
      <c r="O14" s="404">
        <v>6.3</v>
      </c>
      <c r="P14" s="404">
        <v>6.3</v>
      </c>
      <c r="Q14" s="404">
        <v>7.32</v>
      </c>
      <c r="R14" s="404">
        <v>7.5082181292138701</v>
      </c>
    </row>
    <row r="15" spans="1:18" ht="13.05" customHeight="1" x14ac:dyDescent="0.15">
      <c r="A15" s="129"/>
      <c r="B15" s="29" t="s">
        <v>31</v>
      </c>
      <c r="C15" s="404">
        <v>3.3</v>
      </c>
      <c r="D15" s="404">
        <v>3.28</v>
      </c>
      <c r="E15" s="404">
        <v>3.81</v>
      </c>
      <c r="F15" s="404">
        <v>4.1100000000000003</v>
      </c>
      <c r="G15" s="404">
        <v>4.54</v>
      </c>
      <c r="H15" s="404">
        <v>3.88</v>
      </c>
      <c r="I15" s="404">
        <v>5.66</v>
      </c>
      <c r="J15" s="404">
        <v>5.83</v>
      </c>
      <c r="K15" s="404">
        <v>6.79</v>
      </c>
      <c r="L15" s="404">
        <v>5.56</v>
      </c>
      <c r="M15" s="404">
        <v>7.06</v>
      </c>
      <c r="N15" s="404">
        <v>7.23</v>
      </c>
      <c r="O15" s="404">
        <v>6.84</v>
      </c>
      <c r="P15" s="404">
        <v>7.52</v>
      </c>
      <c r="Q15" s="404">
        <v>7.41</v>
      </c>
      <c r="R15" s="404">
        <v>7.2622480631743986</v>
      </c>
    </row>
    <row r="16" spans="1:18" ht="13.05" customHeight="1" x14ac:dyDescent="0.15">
      <c r="A16" s="129"/>
      <c r="B16" s="29" t="s">
        <v>32</v>
      </c>
      <c r="C16" s="404" t="s">
        <v>81</v>
      </c>
      <c r="D16" s="404" t="s">
        <v>81</v>
      </c>
      <c r="E16" s="404" t="s">
        <v>81</v>
      </c>
      <c r="F16" s="404" t="s">
        <v>81</v>
      </c>
      <c r="G16" s="404" t="s">
        <v>81</v>
      </c>
      <c r="H16" s="404" t="s">
        <v>81</v>
      </c>
      <c r="I16" s="404" t="s">
        <v>81</v>
      </c>
      <c r="J16" s="404" t="s">
        <v>81</v>
      </c>
      <c r="K16" s="404" t="s">
        <v>81</v>
      </c>
      <c r="L16" s="404" t="s">
        <v>81</v>
      </c>
      <c r="M16" s="404" t="s">
        <v>81</v>
      </c>
      <c r="N16" s="404" t="s">
        <v>81</v>
      </c>
      <c r="O16" s="404" t="s">
        <v>81</v>
      </c>
      <c r="P16" s="404" t="s">
        <v>81</v>
      </c>
      <c r="Q16" s="404" t="s">
        <v>81</v>
      </c>
      <c r="R16" s="404" t="s">
        <v>81</v>
      </c>
    </row>
    <row r="17" spans="1:18" ht="13.05" customHeight="1" x14ac:dyDescent="0.15">
      <c r="A17" s="129"/>
      <c r="B17" s="29" t="s">
        <v>33</v>
      </c>
      <c r="C17" s="404">
        <v>3.53</v>
      </c>
      <c r="D17" s="404">
        <v>3.44</v>
      </c>
      <c r="E17" s="404">
        <v>3.55</v>
      </c>
      <c r="F17" s="404">
        <v>3.58</v>
      </c>
      <c r="G17" s="404">
        <v>3.77</v>
      </c>
      <c r="H17" s="404">
        <v>4.3899999999999997</v>
      </c>
      <c r="I17" s="404">
        <v>4.76</v>
      </c>
      <c r="J17" s="404">
        <v>4.97</v>
      </c>
      <c r="K17" s="404">
        <v>6.32</v>
      </c>
      <c r="L17" s="404">
        <v>5.23</v>
      </c>
      <c r="M17" s="404">
        <v>5.87</v>
      </c>
      <c r="N17" s="404">
        <v>6.52</v>
      </c>
      <c r="O17" s="404">
        <v>6.71</v>
      </c>
      <c r="P17" s="404">
        <v>6.66</v>
      </c>
      <c r="Q17" s="404">
        <v>7.03</v>
      </c>
      <c r="R17" s="404">
        <v>7.068401533189844</v>
      </c>
    </row>
    <row r="18" spans="1:18" ht="13.05" customHeight="1" x14ac:dyDescent="0.15">
      <c r="A18" s="129"/>
      <c r="B18" s="29" t="s">
        <v>34</v>
      </c>
      <c r="C18" s="404">
        <v>3.94</v>
      </c>
      <c r="D18" s="404">
        <v>3.3</v>
      </c>
      <c r="E18" s="404">
        <v>3.33</v>
      </c>
      <c r="F18" s="404">
        <v>3.55</v>
      </c>
      <c r="G18" s="404">
        <v>3.61</v>
      </c>
      <c r="H18" s="404">
        <v>4.17</v>
      </c>
      <c r="I18" s="404">
        <v>4.4800000000000004</v>
      </c>
      <c r="J18" s="404">
        <v>4.78</v>
      </c>
      <c r="K18" s="404">
        <v>5</v>
      </c>
      <c r="L18" s="404">
        <v>5.46</v>
      </c>
      <c r="M18" s="404">
        <v>5.62</v>
      </c>
      <c r="N18" s="404">
        <v>6.31</v>
      </c>
      <c r="O18" s="404">
        <v>6.08</v>
      </c>
      <c r="P18" s="404">
        <v>6.17</v>
      </c>
      <c r="Q18" s="404">
        <v>6.82</v>
      </c>
      <c r="R18" s="404">
        <v>7.031150433124882</v>
      </c>
    </row>
    <row r="19" spans="1:18" ht="13.05" customHeight="1" x14ac:dyDescent="0.15">
      <c r="A19" s="129"/>
      <c r="B19" s="29" t="s">
        <v>35</v>
      </c>
      <c r="C19" s="404">
        <v>1.51</v>
      </c>
      <c r="D19" s="404">
        <v>2.0099999999999998</v>
      </c>
      <c r="E19" s="404">
        <v>2.7</v>
      </c>
      <c r="F19" s="404">
        <v>3.63</v>
      </c>
      <c r="G19" s="404">
        <v>4.78</v>
      </c>
      <c r="H19" s="404">
        <v>5.8</v>
      </c>
      <c r="I19" s="404">
        <v>4.88</v>
      </c>
      <c r="J19" s="404">
        <v>3.45</v>
      </c>
      <c r="K19" s="404">
        <v>5.1100000000000003</v>
      </c>
      <c r="L19" s="404">
        <v>4.74</v>
      </c>
      <c r="M19" s="404">
        <v>5.63</v>
      </c>
      <c r="N19" s="404">
        <v>5.77</v>
      </c>
      <c r="O19" s="404">
        <v>5.54</v>
      </c>
      <c r="P19" s="404">
        <v>6.05</v>
      </c>
      <c r="Q19" s="404">
        <v>6.91</v>
      </c>
      <c r="R19" s="404">
        <v>7.1687282888879977</v>
      </c>
    </row>
    <row r="20" spans="1:18" ht="13.05" customHeight="1" x14ac:dyDescent="0.15">
      <c r="A20" s="129"/>
      <c r="B20" s="29" t="s">
        <v>36</v>
      </c>
      <c r="C20" s="404">
        <v>1.7</v>
      </c>
      <c r="D20" s="404">
        <v>2.2200000000000002</v>
      </c>
      <c r="E20" s="404">
        <v>2.67</v>
      </c>
      <c r="F20" s="404">
        <v>3.58</v>
      </c>
      <c r="G20" s="404">
        <v>5.54</v>
      </c>
      <c r="H20" s="404">
        <v>5.52</v>
      </c>
      <c r="I20" s="404">
        <v>3.43</v>
      </c>
      <c r="J20" s="404">
        <v>3.6</v>
      </c>
      <c r="K20" s="404">
        <v>5.03</v>
      </c>
      <c r="L20" s="404">
        <v>4.8</v>
      </c>
      <c r="M20" s="404">
        <v>5.47</v>
      </c>
      <c r="N20" s="404">
        <v>6.33</v>
      </c>
      <c r="O20" s="404">
        <v>5.83</v>
      </c>
      <c r="P20" s="404">
        <v>5.84</v>
      </c>
      <c r="Q20" s="404">
        <v>6.86</v>
      </c>
      <c r="R20" s="404">
        <v>6.7350364472495325</v>
      </c>
    </row>
    <row r="21" spans="1:18" ht="13.05" customHeight="1" x14ac:dyDescent="0.15">
      <c r="A21" s="129"/>
      <c r="B21" s="29" t="s">
        <v>37</v>
      </c>
      <c r="C21" s="404">
        <v>2.25</v>
      </c>
      <c r="D21" s="404">
        <v>2.35</v>
      </c>
      <c r="E21" s="404">
        <v>2.72</v>
      </c>
      <c r="F21" s="404">
        <v>2.5</v>
      </c>
      <c r="G21" s="404">
        <v>2.93</v>
      </c>
      <c r="H21" s="404">
        <v>3.88</v>
      </c>
      <c r="I21" s="404">
        <v>4.55</v>
      </c>
      <c r="J21" s="404">
        <v>5.35</v>
      </c>
      <c r="K21" s="404">
        <v>5.0599999999999996</v>
      </c>
      <c r="L21" s="404">
        <v>5.04</v>
      </c>
      <c r="M21" s="404">
        <v>5.92</v>
      </c>
      <c r="N21" s="404">
        <v>6.13</v>
      </c>
      <c r="O21" s="404">
        <v>4.76</v>
      </c>
      <c r="P21" s="404">
        <v>6.19</v>
      </c>
      <c r="Q21" s="404">
        <v>6.96</v>
      </c>
      <c r="R21" s="404">
        <v>7.2101890611386432</v>
      </c>
    </row>
    <row r="22" spans="1:18" ht="13.05" customHeight="1" x14ac:dyDescent="0.15">
      <c r="A22" s="129"/>
      <c r="B22" s="29" t="s">
        <v>38</v>
      </c>
      <c r="C22" s="404">
        <v>2.4900000000000002</v>
      </c>
      <c r="D22" s="404">
        <v>3.27</v>
      </c>
      <c r="E22" s="404">
        <v>3.12</v>
      </c>
      <c r="F22" s="404">
        <v>2.21</v>
      </c>
      <c r="G22" s="404">
        <v>3.37</v>
      </c>
      <c r="H22" s="404">
        <v>3.89</v>
      </c>
      <c r="I22" s="404">
        <v>5.7</v>
      </c>
      <c r="J22" s="404">
        <v>0</v>
      </c>
      <c r="K22" s="404">
        <v>5.73</v>
      </c>
      <c r="L22" s="404">
        <v>5.29</v>
      </c>
      <c r="M22" s="404">
        <v>6.22</v>
      </c>
      <c r="N22" s="404">
        <v>6.49</v>
      </c>
      <c r="O22" s="404">
        <v>6.43</v>
      </c>
      <c r="P22" s="404">
        <v>6.16</v>
      </c>
      <c r="Q22" s="404">
        <v>7.38</v>
      </c>
      <c r="R22" s="404">
        <v>6.054283212480903</v>
      </c>
    </row>
    <row r="23" spans="1:18" ht="13.05" customHeight="1" x14ac:dyDescent="0.15">
      <c r="A23" s="129"/>
      <c r="B23" s="29" t="s">
        <v>39</v>
      </c>
      <c r="C23" s="404"/>
      <c r="D23" s="404"/>
      <c r="E23" s="404"/>
      <c r="F23" s="404"/>
      <c r="G23" s="404"/>
      <c r="H23" s="404"/>
      <c r="I23" s="404"/>
      <c r="J23" s="404"/>
      <c r="K23" s="404"/>
      <c r="L23" s="404"/>
      <c r="M23" s="404"/>
      <c r="N23" s="404"/>
      <c r="O23" s="404" t="s">
        <v>81</v>
      </c>
      <c r="P23" s="404" t="s">
        <v>81</v>
      </c>
      <c r="Q23" s="404" t="s">
        <v>81</v>
      </c>
      <c r="R23" s="404" t="s">
        <v>81</v>
      </c>
    </row>
    <row r="24" spans="1:18" ht="13.05" customHeight="1" x14ac:dyDescent="0.15">
      <c r="A24" s="129"/>
      <c r="B24" s="29" t="s">
        <v>40</v>
      </c>
      <c r="C24" s="404">
        <v>4.28</v>
      </c>
      <c r="D24" s="404">
        <v>4.08</v>
      </c>
      <c r="E24" s="404">
        <v>4.47</v>
      </c>
      <c r="F24" s="404">
        <v>5.72</v>
      </c>
      <c r="G24" s="404">
        <v>6.17</v>
      </c>
      <c r="H24" s="404">
        <v>6.22</v>
      </c>
      <c r="I24" s="404">
        <v>5.63</v>
      </c>
      <c r="J24" s="404">
        <v>2.64</v>
      </c>
      <c r="K24" s="404">
        <v>5.79</v>
      </c>
      <c r="L24" s="404">
        <v>5.24</v>
      </c>
      <c r="M24" s="404">
        <v>4.88</v>
      </c>
      <c r="N24" s="404">
        <v>4.9000000000000004</v>
      </c>
      <c r="O24" s="404">
        <v>6.11</v>
      </c>
      <c r="P24" s="404">
        <v>5.55</v>
      </c>
      <c r="Q24" s="404">
        <v>6.02</v>
      </c>
      <c r="R24" s="404">
        <v>6.2859310866278602</v>
      </c>
    </row>
    <row r="25" spans="1:18" ht="13.05" customHeight="1" x14ac:dyDescent="0.15">
      <c r="A25" s="129"/>
      <c r="B25" s="128" t="s">
        <v>41</v>
      </c>
      <c r="C25" s="404">
        <v>2.65</v>
      </c>
      <c r="D25" s="404">
        <v>3.28</v>
      </c>
      <c r="E25" s="404">
        <v>4</v>
      </c>
      <c r="F25" s="404">
        <v>5.51</v>
      </c>
      <c r="G25" s="404">
        <v>4.83</v>
      </c>
      <c r="H25" s="404">
        <v>5.64</v>
      </c>
      <c r="I25" s="404">
        <v>4.66</v>
      </c>
      <c r="J25" s="404">
        <v>5.38</v>
      </c>
      <c r="K25" s="404">
        <v>5.41</v>
      </c>
      <c r="L25" s="404">
        <v>5.19</v>
      </c>
      <c r="M25" s="404">
        <v>4.92</v>
      </c>
      <c r="N25" s="404">
        <v>5.33</v>
      </c>
      <c r="O25" s="404">
        <v>5.64</v>
      </c>
      <c r="P25" s="404">
        <v>5.95</v>
      </c>
      <c r="Q25" s="404">
        <v>6.17</v>
      </c>
      <c r="R25" s="404">
        <v>6.2629641529172799</v>
      </c>
    </row>
    <row r="26" spans="1:18" ht="13.05" customHeight="1" x14ac:dyDescent="0.15">
      <c r="A26" s="129"/>
      <c r="B26" s="30" t="s">
        <v>44</v>
      </c>
      <c r="C26" s="404">
        <v>3.78</v>
      </c>
      <c r="D26" s="404">
        <v>4.16</v>
      </c>
      <c r="E26" s="404">
        <v>5.24</v>
      </c>
      <c r="F26" s="404">
        <v>5.33</v>
      </c>
      <c r="G26" s="404">
        <v>4.3899999999999997</v>
      </c>
      <c r="H26" s="404">
        <v>5.77</v>
      </c>
      <c r="I26" s="404">
        <v>7.02</v>
      </c>
      <c r="J26" s="404">
        <v>5.84</v>
      </c>
      <c r="K26" s="404">
        <v>5.98</v>
      </c>
      <c r="L26" s="404">
        <v>4.97</v>
      </c>
      <c r="M26" s="404">
        <v>5.33</v>
      </c>
      <c r="N26" s="404">
        <v>6.17</v>
      </c>
      <c r="O26" s="404">
        <v>5.73</v>
      </c>
      <c r="P26" s="404">
        <v>5.78</v>
      </c>
      <c r="Q26" s="404">
        <v>6.13</v>
      </c>
      <c r="R26" s="404">
        <v>6.738313328549201</v>
      </c>
    </row>
    <row r="27" spans="1:18" ht="13.05" customHeight="1" x14ac:dyDescent="0.15">
      <c r="A27" s="129"/>
      <c r="B27" s="271" t="s">
        <v>45</v>
      </c>
      <c r="C27" s="404">
        <v>4.07</v>
      </c>
      <c r="D27" s="404">
        <v>4.1399999999999997</v>
      </c>
      <c r="E27" s="404">
        <v>4.5599999999999996</v>
      </c>
      <c r="F27" s="404">
        <v>4.62</v>
      </c>
      <c r="G27" s="404">
        <v>3.43</v>
      </c>
      <c r="H27" s="404">
        <v>3.79</v>
      </c>
      <c r="I27" s="404">
        <v>4.2699999999999996</v>
      </c>
      <c r="J27" s="404">
        <v>5.55</v>
      </c>
      <c r="K27" s="404">
        <v>5.42</v>
      </c>
      <c r="L27" s="404">
        <v>5.47</v>
      </c>
      <c r="M27" s="404">
        <v>4.96</v>
      </c>
      <c r="N27" s="404">
        <v>5.42</v>
      </c>
      <c r="O27" s="404">
        <v>6.19</v>
      </c>
      <c r="P27" s="404">
        <v>6.63</v>
      </c>
      <c r="Q27" s="404">
        <v>7.11</v>
      </c>
      <c r="R27" s="404">
        <v>6.1097939665970991</v>
      </c>
    </row>
    <row r="28" spans="1:18" ht="13.05" customHeight="1" x14ac:dyDescent="0.15">
      <c r="A28" s="59"/>
      <c r="B28" s="30" t="s">
        <v>46</v>
      </c>
      <c r="C28" s="404" t="s">
        <v>81</v>
      </c>
      <c r="D28" s="404" t="s">
        <v>81</v>
      </c>
      <c r="E28" s="404" t="s">
        <v>81</v>
      </c>
      <c r="F28" s="404" t="s">
        <v>81</v>
      </c>
      <c r="G28" s="404" t="s">
        <v>81</v>
      </c>
      <c r="H28" s="404" t="s">
        <v>81</v>
      </c>
      <c r="I28" s="404" t="s">
        <v>81</v>
      </c>
      <c r="J28" s="404" t="s">
        <v>81</v>
      </c>
      <c r="K28" s="404" t="s">
        <v>81</v>
      </c>
      <c r="L28" s="404" t="s">
        <v>81</v>
      </c>
      <c r="M28" s="404" t="s">
        <v>81</v>
      </c>
      <c r="N28" s="404" t="s">
        <v>81</v>
      </c>
      <c r="O28" s="404" t="s">
        <v>81</v>
      </c>
      <c r="P28" s="404" t="s">
        <v>81</v>
      </c>
      <c r="Q28" s="404" t="s">
        <v>81</v>
      </c>
      <c r="R28" s="404" t="s">
        <v>81</v>
      </c>
    </row>
    <row r="29" spans="1:18" ht="13.05" customHeight="1" x14ac:dyDescent="0.15">
      <c r="A29" s="60"/>
      <c r="B29" s="61" t="s">
        <v>47</v>
      </c>
      <c r="C29" s="404" t="s">
        <v>81</v>
      </c>
      <c r="D29" s="404" t="s">
        <v>81</v>
      </c>
      <c r="E29" s="404" t="s">
        <v>81</v>
      </c>
      <c r="F29" s="404" t="s">
        <v>81</v>
      </c>
      <c r="G29" s="404" t="s">
        <v>81</v>
      </c>
      <c r="H29" s="404" t="s">
        <v>81</v>
      </c>
      <c r="I29" s="404" t="s">
        <v>81</v>
      </c>
      <c r="J29" s="404" t="s">
        <v>81</v>
      </c>
      <c r="K29" s="404" t="s">
        <v>81</v>
      </c>
      <c r="L29" s="404" t="s">
        <v>81</v>
      </c>
      <c r="M29" s="404" t="s">
        <v>81</v>
      </c>
      <c r="N29" s="404" t="s">
        <v>81</v>
      </c>
      <c r="O29" s="404" t="s">
        <v>81</v>
      </c>
      <c r="P29" s="404" t="s">
        <v>81</v>
      </c>
      <c r="Q29" s="404" t="s">
        <v>81</v>
      </c>
      <c r="R29" s="404" t="s">
        <v>81</v>
      </c>
    </row>
    <row r="30" spans="1:18" ht="13.05" customHeight="1" x14ac:dyDescent="0.15">
      <c r="A30" s="70"/>
      <c r="B30" s="70" t="s">
        <v>48</v>
      </c>
      <c r="C30" s="404" t="s">
        <v>81</v>
      </c>
      <c r="D30" s="404" t="s">
        <v>81</v>
      </c>
      <c r="E30" s="404" t="s">
        <v>81</v>
      </c>
      <c r="F30" s="404" t="s">
        <v>81</v>
      </c>
      <c r="G30" s="404" t="s">
        <v>81</v>
      </c>
      <c r="H30" s="404" t="s">
        <v>81</v>
      </c>
      <c r="I30" s="404" t="s">
        <v>81</v>
      </c>
      <c r="J30" s="404" t="s">
        <v>81</v>
      </c>
      <c r="K30" s="404" t="s">
        <v>81</v>
      </c>
      <c r="L30" s="404" t="s">
        <v>81</v>
      </c>
      <c r="M30" s="404" t="s">
        <v>81</v>
      </c>
      <c r="N30" s="404" t="s">
        <v>81</v>
      </c>
      <c r="O30" s="404" t="s">
        <v>81</v>
      </c>
      <c r="P30" s="404" t="s">
        <v>81</v>
      </c>
      <c r="Q30" s="404" t="s">
        <v>81</v>
      </c>
      <c r="R30" s="404" t="s">
        <v>81</v>
      </c>
    </row>
    <row r="31" spans="1:18" ht="13.05" customHeight="1" thickBot="1" x14ac:dyDescent="0.2">
      <c r="A31" s="384"/>
      <c r="B31" s="385" t="s">
        <v>49</v>
      </c>
      <c r="C31" s="405" t="s">
        <v>81</v>
      </c>
      <c r="D31" s="405" t="s">
        <v>81</v>
      </c>
      <c r="E31" s="405" t="s">
        <v>81</v>
      </c>
      <c r="F31" s="405" t="s">
        <v>81</v>
      </c>
      <c r="G31" s="405" t="s">
        <v>81</v>
      </c>
      <c r="H31" s="405" t="s">
        <v>81</v>
      </c>
      <c r="I31" s="405" t="s">
        <v>81</v>
      </c>
      <c r="J31" s="405" t="s">
        <v>81</v>
      </c>
      <c r="K31" s="405" t="s">
        <v>81</v>
      </c>
      <c r="L31" s="405" t="s">
        <v>81</v>
      </c>
      <c r="M31" s="405" t="s">
        <v>81</v>
      </c>
      <c r="N31" s="405" t="s">
        <v>81</v>
      </c>
      <c r="O31" s="405" t="s">
        <v>81</v>
      </c>
      <c r="P31" s="405" t="s">
        <v>81</v>
      </c>
      <c r="Q31" s="405" t="s">
        <v>81</v>
      </c>
      <c r="R31" s="405" t="s">
        <v>81</v>
      </c>
    </row>
    <row r="32" spans="1:18" ht="9" customHeight="1" x14ac:dyDescent="0.15">
      <c r="A32" s="28" t="s">
        <v>544</v>
      </c>
      <c r="B32" s="40"/>
      <c r="C32" s="377"/>
      <c r="D32" s="377"/>
      <c r="E32" s="377"/>
      <c r="F32" s="377"/>
      <c r="G32" s="377"/>
      <c r="H32" s="377"/>
      <c r="I32" s="377"/>
      <c r="J32" s="377"/>
      <c r="K32" s="377"/>
      <c r="L32" s="377"/>
      <c r="M32" s="377"/>
      <c r="N32" s="377"/>
      <c r="O32" s="377"/>
      <c r="P32" s="377"/>
      <c r="Q32" s="377"/>
      <c r="R32" s="377"/>
    </row>
    <row r="33" spans="1:18" ht="9" customHeight="1" x14ac:dyDescent="0.15">
      <c r="A33" s="28" t="s">
        <v>428</v>
      </c>
      <c r="B33" s="40"/>
      <c r="C33" s="377"/>
      <c r="D33" s="377"/>
      <c r="E33" s="377"/>
      <c r="F33" s="377"/>
      <c r="G33" s="377"/>
      <c r="H33" s="377"/>
      <c r="I33" s="377"/>
      <c r="J33" s="377"/>
      <c r="K33" s="377"/>
      <c r="L33" s="377"/>
      <c r="M33" s="377"/>
      <c r="N33" s="377"/>
      <c r="O33" s="377"/>
      <c r="P33" s="377"/>
      <c r="Q33" s="377"/>
      <c r="R33" s="377"/>
    </row>
    <row r="34" spans="1:18" ht="9" customHeight="1" x14ac:dyDescent="0.15">
      <c r="A34" s="40" t="s">
        <v>427</v>
      </c>
      <c r="B34" s="290"/>
      <c r="C34" s="377"/>
      <c r="D34" s="377"/>
      <c r="E34" s="377"/>
      <c r="F34" s="377"/>
      <c r="G34" s="377"/>
      <c r="H34" s="377"/>
      <c r="I34" s="377"/>
      <c r="J34" s="377"/>
      <c r="K34" s="377"/>
      <c r="L34" s="377"/>
      <c r="M34" s="377"/>
      <c r="N34" s="377"/>
      <c r="O34" s="377"/>
      <c r="P34" s="377"/>
      <c r="Q34" s="377"/>
      <c r="R34" s="377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3">
    <tabColor theme="9" tint="0.59999389629810485"/>
  </sheetPr>
  <dimension ref="A2:R62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.25" style="128" customWidth="1"/>
    <col min="2" max="2" width="9.625" style="128" customWidth="1"/>
    <col min="3" max="4" width="8" style="128" hidden="1" customWidth="1"/>
    <col min="5" max="19" width="8.375" style="128" customWidth="1"/>
    <col min="20" max="16384" width="7" style="128"/>
  </cols>
  <sheetData>
    <row r="2" spans="1:18" ht="13.05" customHeight="1" x14ac:dyDescent="0.3">
      <c r="A2" s="381" t="s">
        <v>489</v>
      </c>
      <c r="B2" s="382"/>
    </row>
    <row r="3" spans="1:18" ht="13.05" customHeight="1" x14ac:dyDescent="0.15">
      <c r="A3" s="383" t="s">
        <v>276</v>
      </c>
      <c r="B3" s="383"/>
    </row>
    <row r="4" spans="1:18" ht="4.95" customHeight="1" thickBot="1" x14ac:dyDescent="0.2">
      <c r="A4" s="373"/>
      <c r="B4" s="373"/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3"/>
      <c r="P4" s="373"/>
      <c r="Q4" s="373"/>
      <c r="R4" s="373"/>
    </row>
    <row r="5" spans="1:18" ht="15" customHeight="1" x14ac:dyDescent="0.15">
      <c r="A5" s="1128" t="s">
        <v>18</v>
      </c>
      <c r="B5" s="1128"/>
      <c r="C5" s="825">
        <v>2005</v>
      </c>
      <c r="D5" s="825">
        <v>2006</v>
      </c>
      <c r="E5" s="825">
        <v>2007</v>
      </c>
      <c r="F5" s="825">
        <v>2008</v>
      </c>
      <c r="G5" s="825">
        <v>2009</v>
      </c>
      <c r="H5" s="825">
        <v>2010</v>
      </c>
      <c r="I5" s="825">
        <v>2011</v>
      </c>
      <c r="J5" s="825">
        <v>2012</v>
      </c>
      <c r="K5" s="825">
        <v>2013</v>
      </c>
      <c r="L5" s="825">
        <v>2014</v>
      </c>
      <c r="M5" s="825">
        <v>2015</v>
      </c>
      <c r="N5" s="825">
        <v>2016</v>
      </c>
      <c r="O5" s="825">
        <v>2017</v>
      </c>
      <c r="P5" s="825" t="s">
        <v>211</v>
      </c>
      <c r="Q5" s="825" t="s">
        <v>403</v>
      </c>
      <c r="R5" s="825" t="s">
        <v>408</v>
      </c>
    </row>
    <row r="6" spans="1:18" ht="15" customHeight="1" x14ac:dyDescent="0.15">
      <c r="A6" s="1127" t="s">
        <v>106</v>
      </c>
      <c r="B6" s="1127"/>
      <c r="C6" s="854">
        <f t="shared" ref="C6:M6" si="0">(C8+C9+C10+C11+C12+C13+C14+C15+C16+C17+C18+C19+C20+C21+C22+C23+C24+C25+C26+C27+C28+C29+C30+C31)</f>
        <v>3010724</v>
      </c>
      <c r="D6" s="854">
        <f t="shared" si="0"/>
        <v>3073855</v>
      </c>
      <c r="E6" s="854">
        <f t="shared" si="0"/>
        <v>3115772</v>
      </c>
      <c r="F6" s="854">
        <f t="shared" si="0"/>
        <v>3151406</v>
      </c>
      <c r="G6" s="854">
        <f t="shared" si="0"/>
        <v>3256809</v>
      </c>
      <c r="H6" s="854">
        <f t="shared" si="0"/>
        <v>3254412</v>
      </c>
      <c r="I6" s="854">
        <f t="shared" si="0"/>
        <v>3263254</v>
      </c>
      <c r="J6" s="854">
        <f t="shared" si="0"/>
        <v>2987315</v>
      </c>
      <c r="K6" s="854">
        <f t="shared" si="0"/>
        <v>3846115</v>
      </c>
      <c r="L6" s="854">
        <f t="shared" si="0"/>
        <v>3173016</v>
      </c>
      <c r="M6" s="854">
        <f t="shared" si="0"/>
        <v>3200715</v>
      </c>
      <c r="N6" s="854">
        <f>(N8+N9+N10+N11+N12+N13+N14+N15+N16+N17+N18+N19+N20+N21+N22+N23+N24+N25+N26+N27+N28+N29+N30+N31)</f>
        <v>3104911</v>
      </c>
      <c r="O6" s="854">
        <f>(O8+O9+O10+O11+O12+O13+O14+O15+O16+O17+O18+O19+O20+O21+O22+O23+O24+O25+O26+O27+O28+O29+O30+O31)</f>
        <v>3217254</v>
      </c>
      <c r="P6" s="854">
        <f>(P8+P9+P10+P11+P12+P13+P14+P15+P16+P17+P18+P19+P20+P21+P22+P23+P24+P25+P26+P27+P28+P29+P30+P31)</f>
        <v>3227564</v>
      </c>
      <c r="Q6" s="854">
        <f>(Q8+Q9+Q10+Q11+Q12+Q13+Q14+Q15+Q16+Q17+Q18+Q19+Q20+Q21+Q22+Q23+Q24+Q25+Q26+Q27+Q28+Q29+Q30+Q31)</f>
        <v>3258809</v>
      </c>
      <c r="R6" s="854">
        <f>(R8+R9+R10+R11+R12+R13+R14+R15+R16+R17+R18+R19+R20+R21+R22+R23+R24+R25+R26+R27+R28+R29+R30+R31)</f>
        <v>3265145</v>
      </c>
    </row>
    <row r="7" spans="1:18" ht="4.95" customHeight="1" x14ac:dyDescent="0.15">
      <c r="A7" s="129"/>
      <c r="B7" s="130"/>
      <c r="C7" s="374"/>
      <c r="D7" s="374"/>
      <c r="E7" s="374"/>
      <c r="F7" s="374"/>
      <c r="G7" s="374"/>
      <c r="H7" s="374"/>
      <c r="I7" s="374"/>
      <c r="J7" s="374"/>
      <c r="K7" s="374"/>
      <c r="L7" s="374"/>
      <c r="M7" s="374"/>
      <c r="N7" s="374"/>
      <c r="O7" s="374"/>
      <c r="P7" s="374"/>
      <c r="Q7" s="374"/>
      <c r="R7" s="374"/>
    </row>
    <row r="8" spans="1:18" ht="13.05" customHeight="1" x14ac:dyDescent="0.15">
      <c r="A8" s="129"/>
      <c r="B8" s="29" t="s">
        <v>21</v>
      </c>
      <c r="C8" s="369">
        <v>15890</v>
      </c>
      <c r="D8" s="369">
        <v>13500</v>
      </c>
      <c r="E8" s="369">
        <v>14900</v>
      </c>
      <c r="F8" s="369">
        <v>17100</v>
      </c>
      <c r="G8" s="369">
        <v>18200</v>
      </c>
      <c r="H8" s="369">
        <v>20593</v>
      </c>
      <c r="I8" s="369">
        <v>20030</v>
      </c>
      <c r="J8" s="369">
        <v>18590</v>
      </c>
      <c r="K8" s="369">
        <v>31639</v>
      </c>
      <c r="L8" s="369">
        <v>31980</v>
      </c>
      <c r="M8" s="292">
        <v>28566</v>
      </c>
      <c r="N8" s="292">
        <v>29748</v>
      </c>
      <c r="O8" s="292">
        <v>30480</v>
      </c>
      <c r="P8" s="292">
        <v>29540</v>
      </c>
      <c r="Q8" s="292">
        <v>30010</v>
      </c>
      <c r="R8" s="292">
        <v>29015</v>
      </c>
    </row>
    <row r="9" spans="1:18" ht="13.05" customHeight="1" x14ac:dyDescent="0.15">
      <c r="A9" s="129"/>
      <c r="B9" s="29" t="s">
        <v>22</v>
      </c>
      <c r="C9" s="369">
        <v>173054</v>
      </c>
      <c r="D9" s="369">
        <v>174000</v>
      </c>
      <c r="E9" s="369">
        <v>174958</v>
      </c>
      <c r="F9" s="369">
        <v>171344</v>
      </c>
      <c r="G9" s="369">
        <v>193831</v>
      </c>
      <c r="H9" s="370">
        <v>198118</v>
      </c>
      <c r="I9" s="370">
        <v>199520</v>
      </c>
      <c r="J9" s="370">
        <v>140298</v>
      </c>
      <c r="K9" s="370">
        <v>179945</v>
      </c>
      <c r="L9" s="370">
        <v>186647</v>
      </c>
      <c r="M9" s="1033">
        <v>191114</v>
      </c>
      <c r="N9" s="1033">
        <v>159009</v>
      </c>
      <c r="O9" s="1033">
        <v>169531</v>
      </c>
      <c r="P9" s="1033">
        <v>170860</v>
      </c>
      <c r="Q9" s="1033">
        <v>167860</v>
      </c>
      <c r="R9" s="1033">
        <v>157810</v>
      </c>
    </row>
    <row r="10" spans="1:18" ht="13.05" customHeight="1" x14ac:dyDescent="0.15">
      <c r="A10" s="129"/>
      <c r="B10" s="29" t="s">
        <v>23</v>
      </c>
      <c r="C10" s="369">
        <v>62000</v>
      </c>
      <c r="D10" s="369">
        <v>58400</v>
      </c>
      <c r="E10" s="369">
        <v>66583</v>
      </c>
      <c r="F10" s="369">
        <v>79393</v>
      </c>
      <c r="G10" s="369">
        <v>81100</v>
      </c>
      <c r="H10" s="370">
        <v>79495</v>
      </c>
      <c r="I10" s="370">
        <v>80365</v>
      </c>
      <c r="J10" s="370">
        <v>56964</v>
      </c>
      <c r="K10" s="370">
        <v>67510</v>
      </c>
      <c r="L10" s="370">
        <v>69264</v>
      </c>
      <c r="M10" s="370">
        <v>72480</v>
      </c>
      <c r="N10" s="370">
        <v>88160</v>
      </c>
      <c r="O10" s="370">
        <v>68810</v>
      </c>
      <c r="P10" s="370">
        <v>74560</v>
      </c>
      <c r="Q10" s="370">
        <v>73428</v>
      </c>
      <c r="R10" s="370">
        <v>70227</v>
      </c>
    </row>
    <row r="11" spans="1:18" ht="13.05" customHeight="1" x14ac:dyDescent="0.15">
      <c r="A11" s="129"/>
      <c r="B11" s="29" t="s">
        <v>24</v>
      </c>
      <c r="C11" s="369">
        <v>160798</v>
      </c>
      <c r="D11" s="369">
        <v>160465</v>
      </c>
      <c r="E11" s="369">
        <v>162269</v>
      </c>
      <c r="F11" s="369">
        <v>162444</v>
      </c>
      <c r="G11" s="369">
        <v>161442</v>
      </c>
      <c r="H11" s="370">
        <v>159466</v>
      </c>
      <c r="I11" s="370">
        <v>159681</v>
      </c>
      <c r="J11" s="369">
        <v>162069</v>
      </c>
      <c r="K11" s="369">
        <v>157211</v>
      </c>
      <c r="L11" s="369">
        <v>119141</v>
      </c>
      <c r="M11" s="292">
        <v>111419</v>
      </c>
      <c r="N11" s="292">
        <v>116911</v>
      </c>
      <c r="O11" s="292">
        <v>113018</v>
      </c>
      <c r="P11" s="292">
        <v>113664</v>
      </c>
      <c r="Q11" s="292">
        <v>113341</v>
      </c>
      <c r="R11" s="292">
        <v>111448</v>
      </c>
    </row>
    <row r="12" spans="1:18" ht="13.05" customHeight="1" x14ac:dyDescent="0.15">
      <c r="A12" s="129"/>
      <c r="B12" s="29" t="s">
        <v>25</v>
      </c>
      <c r="C12" s="369">
        <v>202298</v>
      </c>
      <c r="D12" s="369">
        <v>215757</v>
      </c>
      <c r="E12" s="369">
        <v>239461</v>
      </c>
      <c r="F12" s="369">
        <v>249820</v>
      </c>
      <c r="G12" s="369">
        <v>250340</v>
      </c>
      <c r="H12" s="369">
        <v>245535</v>
      </c>
      <c r="I12" s="369">
        <v>255432</v>
      </c>
      <c r="J12" s="369">
        <v>251689</v>
      </c>
      <c r="K12" s="369">
        <v>278439</v>
      </c>
      <c r="L12" s="369">
        <v>304430</v>
      </c>
      <c r="M12" s="292">
        <v>304105</v>
      </c>
      <c r="N12" s="292">
        <v>287457</v>
      </c>
      <c r="O12" s="292">
        <v>297734</v>
      </c>
      <c r="P12" s="292">
        <v>295410</v>
      </c>
      <c r="Q12" s="292">
        <v>288252</v>
      </c>
      <c r="R12" s="292">
        <v>288467</v>
      </c>
    </row>
    <row r="13" spans="1:18" ht="13.05" customHeight="1" x14ac:dyDescent="0.15">
      <c r="A13" s="129"/>
      <c r="B13" s="29" t="s">
        <v>29</v>
      </c>
      <c r="C13" s="369">
        <v>45553</v>
      </c>
      <c r="D13" s="369">
        <v>50500</v>
      </c>
      <c r="E13" s="369">
        <v>53874</v>
      </c>
      <c r="F13" s="369">
        <v>58488</v>
      </c>
      <c r="G13" s="369">
        <v>59100</v>
      </c>
      <c r="H13" s="369">
        <v>64896</v>
      </c>
      <c r="I13" s="369">
        <v>70916</v>
      </c>
      <c r="J13" s="369">
        <v>71548</v>
      </c>
      <c r="K13" s="369">
        <v>74617</v>
      </c>
      <c r="L13" s="369">
        <v>75528</v>
      </c>
      <c r="M13" s="369">
        <v>77261</v>
      </c>
      <c r="N13" s="369">
        <v>84502</v>
      </c>
      <c r="O13" s="369">
        <v>85690</v>
      </c>
      <c r="P13" s="369">
        <v>83710</v>
      </c>
      <c r="Q13" s="369">
        <v>85700</v>
      </c>
      <c r="R13" s="369">
        <v>92127</v>
      </c>
    </row>
    <row r="14" spans="1:18" ht="13.05" customHeight="1" x14ac:dyDescent="0.15">
      <c r="A14" s="129"/>
      <c r="B14" s="29" t="s">
        <v>30</v>
      </c>
      <c r="C14" s="369">
        <v>171696</v>
      </c>
      <c r="D14" s="369">
        <v>165436</v>
      </c>
      <c r="E14" s="369">
        <v>162067</v>
      </c>
      <c r="F14" s="369">
        <v>174756</v>
      </c>
      <c r="G14" s="369">
        <v>181032</v>
      </c>
      <c r="H14" s="370">
        <v>180997</v>
      </c>
      <c r="I14" s="370">
        <v>181021</v>
      </c>
      <c r="J14" s="370">
        <v>182009</v>
      </c>
      <c r="K14" s="370">
        <v>185348</v>
      </c>
      <c r="L14" s="370">
        <v>179640</v>
      </c>
      <c r="M14" s="292">
        <v>184777</v>
      </c>
      <c r="N14" s="292">
        <v>174016</v>
      </c>
      <c r="O14" s="292">
        <v>170334</v>
      </c>
      <c r="P14" s="292">
        <v>172620</v>
      </c>
      <c r="Q14" s="292">
        <v>171477</v>
      </c>
      <c r="R14" s="292">
        <v>170544</v>
      </c>
    </row>
    <row r="15" spans="1:18" ht="13.05" customHeight="1" x14ac:dyDescent="0.15">
      <c r="A15" s="129"/>
      <c r="B15" s="29" t="s">
        <v>31</v>
      </c>
      <c r="C15" s="369">
        <v>417780</v>
      </c>
      <c r="D15" s="369">
        <v>415000</v>
      </c>
      <c r="E15" s="369">
        <v>391175</v>
      </c>
      <c r="F15" s="369">
        <v>390670</v>
      </c>
      <c r="G15" s="369">
        <v>395300</v>
      </c>
      <c r="H15" s="370">
        <v>402985</v>
      </c>
      <c r="I15" s="370">
        <v>404507</v>
      </c>
      <c r="J15" s="370">
        <v>455740</v>
      </c>
      <c r="K15" s="370">
        <v>430570</v>
      </c>
      <c r="L15" s="370">
        <v>457793</v>
      </c>
      <c r="M15" s="292">
        <v>462797</v>
      </c>
      <c r="N15" s="292">
        <v>450072</v>
      </c>
      <c r="O15" s="292">
        <v>460253</v>
      </c>
      <c r="P15" s="292">
        <v>469546</v>
      </c>
      <c r="Q15" s="292">
        <v>464900</v>
      </c>
      <c r="R15" s="292">
        <v>470025</v>
      </c>
    </row>
    <row r="16" spans="1:18" ht="13.05" customHeight="1" x14ac:dyDescent="0.15">
      <c r="A16" s="129"/>
      <c r="B16" s="29" t="s">
        <v>32</v>
      </c>
      <c r="C16" s="369">
        <v>22684</v>
      </c>
      <c r="D16" s="371">
        <v>21690</v>
      </c>
      <c r="E16" s="371">
        <v>21548</v>
      </c>
      <c r="F16" s="371">
        <v>22290</v>
      </c>
      <c r="G16" s="371">
        <v>30790</v>
      </c>
      <c r="H16" s="370">
        <v>32800</v>
      </c>
      <c r="I16" s="370">
        <v>32998</v>
      </c>
      <c r="J16" s="370">
        <v>36673</v>
      </c>
      <c r="K16" s="370">
        <v>34648</v>
      </c>
      <c r="L16" s="370">
        <v>44196</v>
      </c>
      <c r="M16" s="370">
        <v>48256</v>
      </c>
      <c r="N16" s="370">
        <v>51510</v>
      </c>
      <c r="O16" s="370">
        <v>54124</v>
      </c>
      <c r="P16" s="370">
        <v>66840</v>
      </c>
      <c r="Q16" s="370">
        <v>102767</v>
      </c>
      <c r="R16" s="370">
        <v>91117</v>
      </c>
    </row>
    <row r="17" spans="1:18" ht="13.05" customHeight="1" x14ac:dyDescent="0.15">
      <c r="A17" s="129"/>
      <c r="B17" s="29" t="s">
        <v>33</v>
      </c>
      <c r="C17" s="369">
        <v>352051</v>
      </c>
      <c r="D17" s="369">
        <v>388866</v>
      </c>
      <c r="E17" s="369">
        <v>407065</v>
      </c>
      <c r="F17" s="369">
        <v>379247</v>
      </c>
      <c r="G17" s="369">
        <v>380150</v>
      </c>
      <c r="H17" s="370">
        <v>371476</v>
      </c>
      <c r="I17" s="370">
        <v>339405</v>
      </c>
      <c r="J17" s="370">
        <v>219320</v>
      </c>
      <c r="K17" s="370">
        <v>318436</v>
      </c>
      <c r="L17" s="370">
        <v>392998</v>
      </c>
      <c r="M17" s="292">
        <v>402607</v>
      </c>
      <c r="N17" s="292">
        <v>403917</v>
      </c>
      <c r="O17" s="292">
        <v>405230</v>
      </c>
      <c r="P17" s="292">
        <v>406220</v>
      </c>
      <c r="Q17" s="292">
        <v>405725</v>
      </c>
      <c r="R17" s="292">
        <v>402365</v>
      </c>
    </row>
    <row r="18" spans="1:18" ht="13.05" customHeight="1" x14ac:dyDescent="0.15">
      <c r="A18" s="129"/>
      <c r="B18" s="29" t="s">
        <v>34</v>
      </c>
      <c r="C18" s="369">
        <v>119154</v>
      </c>
      <c r="D18" s="369">
        <v>117838</v>
      </c>
      <c r="E18" s="369">
        <v>122330</v>
      </c>
      <c r="F18" s="369">
        <v>123587</v>
      </c>
      <c r="G18" s="369">
        <v>124821</v>
      </c>
      <c r="H18" s="370">
        <v>127325</v>
      </c>
      <c r="I18" s="370">
        <v>129039</v>
      </c>
      <c r="J18" s="370">
        <v>110339</v>
      </c>
      <c r="K18" s="370">
        <v>98671</v>
      </c>
      <c r="L18" s="370">
        <v>89157</v>
      </c>
      <c r="M18" s="292">
        <v>89872</v>
      </c>
      <c r="N18" s="292">
        <v>51355</v>
      </c>
      <c r="O18" s="292">
        <v>51993</v>
      </c>
      <c r="P18" s="292">
        <v>55140</v>
      </c>
      <c r="Q18" s="292">
        <v>53567</v>
      </c>
      <c r="R18" s="292">
        <v>52698</v>
      </c>
    </row>
    <row r="19" spans="1:18" ht="13.05" customHeight="1" x14ac:dyDescent="0.15">
      <c r="A19" s="129"/>
      <c r="B19" s="29" t="s">
        <v>35</v>
      </c>
      <c r="C19" s="369">
        <v>107640</v>
      </c>
      <c r="D19" s="369">
        <v>105560</v>
      </c>
      <c r="E19" s="369">
        <v>106600</v>
      </c>
      <c r="F19" s="369">
        <v>106692</v>
      </c>
      <c r="G19" s="369">
        <v>110100</v>
      </c>
      <c r="H19" s="370">
        <v>117318</v>
      </c>
      <c r="I19" s="370">
        <v>121673</v>
      </c>
      <c r="J19" s="370">
        <v>146182</v>
      </c>
      <c r="K19" s="370">
        <v>158559</v>
      </c>
      <c r="L19" s="370">
        <v>142667</v>
      </c>
      <c r="M19" s="292">
        <v>152638</v>
      </c>
      <c r="N19" s="292">
        <v>154609</v>
      </c>
      <c r="O19" s="292">
        <v>168586</v>
      </c>
      <c r="P19" s="292">
        <v>175222</v>
      </c>
      <c r="Q19" s="292">
        <v>171904</v>
      </c>
      <c r="R19" s="292">
        <v>178317</v>
      </c>
    </row>
    <row r="20" spans="1:18" ht="13.05" customHeight="1" x14ac:dyDescent="0.15">
      <c r="A20" s="129"/>
      <c r="B20" s="29" t="s">
        <v>36</v>
      </c>
      <c r="C20" s="369">
        <v>109121</v>
      </c>
      <c r="D20" s="369">
        <v>109259</v>
      </c>
      <c r="E20" s="369">
        <v>109257</v>
      </c>
      <c r="F20" s="369">
        <v>109776</v>
      </c>
      <c r="G20" s="369">
        <v>195256</v>
      </c>
      <c r="H20" s="370">
        <v>186534</v>
      </c>
      <c r="I20" s="370">
        <v>179537</v>
      </c>
      <c r="J20" s="370">
        <v>138085</v>
      </c>
      <c r="K20" s="370">
        <v>148793</v>
      </c>
      <c r="L20" s="370">
        <v>133152</v>
      </c>
      <c r="M20" s="292">
        <v>128103</v>
      </c>
      <c r="N20" s="292">
        <v>136938</v>
      </c>
      <c r="O20" s="292">
        <v>174439</v>
      </c>
      <c r="P20" s="292">
        <v>160430</v>
      </c>
      <c r="Q20" s="292">
        <v>157545</v>
      </c>
      <c r="R20" s="292">
        <v>155475</v>
      </c>
    </row>
    <row r="21" spans="1:18" ht="13.05" customHeight="1" x14ac:dyDescent="0.15">
      <c r="A21" s="129"/>
      <c r="B21" s="29" t="s">
        <v>37</v>
      </c>
      <c r="C21" s="369">
        <v>84471</v>
      </c>
      <c r="D21" s="369">
        <v>74212</v>
      </c>
      <c r="E21" s="369">
        <v>82465</v>
      </c>
      <c r="F21" s="369">
        <v>86806</v>
      </c>
      <c r="G21" s="369">
        <v>82798</v>
      </c>
      <c r="H21" s="370">
        <v>81392</v>
      </c>
      <c r="I21" s="370">
        <v>82320</v>
      </c>
      <c r="J21" s="370">
        <v>79117</v>
      </c>
      <c r="K21" s="370">
        <v>62376</v>
      </c>
      <c r="L21" s="370">
        <v>72376</v>
      </c>
      <c r="M21" s="292">
        <v>82913</v>
      </c>
      <c r="N21" s="292">
        <v>91511</v>
      </c>
      <c r="O21" s="292">
        <v>95391</v>
      </c>
      <c r="P21" s="292">
        <v>92760</v>
      </c>
      <c r="Q21" s="292">
        <v>107120</v>
      </c>
      <c r="R21" s="292">
        <v>116838</v>
      </c>
    </row>
    <row r="22" spans="1:18" ht="13.05" customHeight="1" x14ac:dyDescent="0.15">
      <c r="A22" s="129"/>
      <c r="B22" s="29" t="s">
        <v>38</v>
      </c>
      <c r="C22" s="369">
        <v>11191</v>
      </c>
      <c r="D22" s="369">
        <v>10249</v>
      </c>
      <c r="E22" s="369">
        <v>10403</v>
      </c>
      <c r="F22" s="369">
        <v>12450</v>
      </c>
      <c r="G22" s="369">
        <v>13560</v>
      </c>
      <c r="H22" s="370">
        <v>13571</v>
      </c>
      <c r="I22" s="370">
        <v>15195</v>
      </c>
      <c r="J22" s="370">
        <v>16382</v>
      </c>
      <c r="K22" s="370">
        <v>20410</v>
      </c>
      <c r="L22" s="370">
        <v>13760</v>
      </c>
      <c r="M22" s="292">
        <v>12226</v>
      </c>
      <c r="N22" s="292">
        <v>12837</v>
      </c>
      <c r="O22" s="292">
        <v>13480</v>
      </c>
      <c r="P22" s="292">
        <v>12970</v>
      </c>
      <c r="Q22" s="292">
        <v>13225</v>
      </c>
      <c r="R22" s="292">
        <v>13102</v>
      </c>
    </row>
    <row r="23" spans="1:18" ht="13.05" customHeight="1" x14ac:dyDescent="0.15">
      <c r="A23" s="129"/>
      <c r="B23" s="29" t="s">
        <v>39</v>
      </c>
      <c r="C23" s="369">
        <v>25294</v>
      </c>
      <c r="D23" s="369">
        <v>25695</v>
      </c>
      <c r="E23" s="369">
        <v>28087</v>
      </c>
      <c r="F23" s="369">
        <v>24467</v>
      </c>
      <c r="G23" s="369">
        <v>25204</v>
      </c>
      <c r="H23" s="370">
        <v>25720</v>
      </c>
      <c r="I23" s="370">
        <v>34383</v>
      </c>
      <c r="J23" s="370">
        <v>31763</v>
      </c>
      <c r="K23" s="370">
        <v>40520</v>
      </c>
      <c r="L23" s="370">
        <v>44712</v>
      </c>
      <c r="M23" s="292">
        <v>32678</v>
      </c>
      <c r="N23" s="292">
        <v>34312</v>
      </c>
      <c r="O23" s="292">
        <v>36232</v>
      </c>
      <c r="P23" s="292">
        <v>36232</v>
      </c>
      <c r="Q23" s="292">
        <v>36232</v>
      </c>
      <c r="R23" s="292">
        <v>37050</v>
      </c>
    </row>
    <row r="24" spans="1:18" ht="13.05" customHeight="1" x14ac:dyDescent="0.15">
      <c r="A24" s="129"/>
      <c r="B24" s="29" t="s">
        <v>40</v>
      </c>
      <c r="C24" s="369">
        <v>158020</v>
      </c>
      <c r="D24" s="369">
        <v>147505</v>
      </c>
      <c r="E24" s="369">
        <v>156990</v>
      </c>
      <c r="F24" s="369">
        <v>164001</v>
      </c>
      <c r="G24" s="369">
        <v>160482</v>
      </c>
      <c r="H24" s="370">
        <v>161298</v>
      </c>
      <c r="I24" s="370">
        <v>179000</v>
      </c>
      <c r="J24" s="370">
        <v>187764</v>
      </c>
      <c r="K24" s="370">
        <v>164590</v>
      </c>
      <c r="L24" s="370">
        <v>103432</v>
      </c>
      <c r="M24" s="292">
        <v>95792</v>
      </c>
      <c r="N24" s="292">
        <v>91554</v>
      </c>
      <c r="O24" s="292">
        <v>106597</v>
      </c>
      <c r="P24" s="292">
        <v>102314</v>
      </c>
      <c r="Q24" s="292">
        <v>118454</v>
      </c>
      <c r="R24" s="292">
        <v>111843</v>
      </c>
    </row>
    <row r="25" spans="1:18" ht="13.05" customHeight="1" x14ac:dyDescent="0.15">
      <c r="A25" s="129"/>
      <c r="B25" s="29" t="s">
        <v>41</v>
      </c>
      <c r="C25" s="369">
        <v>130410</v>
      </c>
      <c r="D25" s="369">
        <v>146560</v>
      </c>
      <c r="E25" s="369">
        <v>147834</v>
      </c>
      <c r="F25" s="369">
        <v>153613</v>
      </c>
      <c r="G25" s="369">
        <v>157250</v>
      </c>
      <c r="H25" s="369">
        <v>155133</v>
      </c>
      <c r="I25" s="369">
        <v>150575</v>
      </c>
      <c r="J25" s="369">
        <v>123073</v>
      </c>
      <c r="K25" s="369">
        <v>118825</v>
      </c>
      <c r="L25" s="369">
        <v>120390</v>
      </c>
      <c r="M25" s="292">
        <v>122310</v>
      </c>
      <c r="N25" s="292">
        <v>128426</v>
      </c>
      <c r="O25" s="292">
        <v>134847</v>
      </c>
      <c r="P25" s="292">
        <v>131620</v>
      </c>
      <c r="Q25" s="292">
        <v>133037</v>
      </c>
      <c r="R25" s="292">
        <v>140538</v>
      </c>
    </row>
    <row r="26" spans="1:18" ht="13.05" customHeight="1" x14ac:dyDescent="0.15">
      <c r="A26" s="129"/>
      <c r="B26" s="29" t="s">
        <v>44</v>
      </c>
      <c r="C26" s="369">
        <v>265338</v>
      </c>
      <c r="D26" s="369">
        <v>267100</v>
      </c>
      <c r="E26" s="369">
        <v>268350</v>
      </c>
      <c r="F26" s="369">
        <v>253263</v>
      </c>
      <c r="G26" s="369">
        <v>211104</v>
      </c>
      <c r="H26" s="370">
        <v>205975</v>
      </c>
      <c r="I26" s="370">
        <v>182940</v>
      </c>
      <c r="J26" s="370">
        <v>141726</v>
      </c>
      <c r="K26" s="370">
        <v>195864</v>
      </c>
      <c r="L26" s="370">
        <v>195646</v>
      </c>
      <c r="M26" s="292">
        <v>195861</v>
      </c>
      <c r="N26" s="292">
        <v>160877</v>
      </c>
      <c r="O26" s="292">
        <v>160173</v>
      </c>
      <c r="P26" s="292">
        <v>137479</v>
      </c>
      <c r="Q26" s="292">
        <v>127738</v>
      </c>
      <c r="R26" s="292">
        <v>123995</v>
      </c>
    </row>
    <row r="27" spans="1:18" ht="13.05" customHeight="1" x14ac:dyDescent="0.15">
      <c r="A27" s="129"/>
      <c r="B27" s="29" t="s">
        <v>45</v>
      </c>
      <c r="C27" s="369">
        <v>99570</v>
      </c>
      <c r="D27" s="369">
        <v>106860</v>
      </c>
      <c r="E27" s="369">
        <v>108710</v>
      </c>
      <c r="F27" s="369">
        <v>113680</v>
      </c>
      <c r="G27" s="369">
        <v>121030</v>
      </c>
      <c r="H27" s="370">
        <v>124610</v>
      </c>
      <c r="I27" s="370">
        <v>127085</v>
      </c>
      <c r="J27" s="370">
        <v>128580</v>
      </c>
      <c r="K27" s="370">
        <v>126020</v>
      </c>
      <c r="L27" s="370">
        <v>119330</v>
      </c>
      <c r="M27" s="292">
        <v>119340</v>
      </c>
      <c r="N27" s="292">
        <v>112310</v>
      </c>
      <c r="O27" s="292">
        <v>112320</v>
      </c>
      <c r="P27" s="292">
        <v>114885</v>
      </c>
      <c r="Q27" s="292">
        <v>119760</v>
      </c>
      <c r="R27" s="292">
        <v>120306</v>
      </c>
    </row>
    <row r="28" spans="1:18" ht="13.05" customHeight="1" x14ac:dyDescent="0.15">
      <c r="A28" s="129"/>
      <c r="B28" s="128" t="s">
        <v>46</v>
      </c>
      <c r="C28" s="369">
        <v>117692</v>
      </c>
      <c r="D28" s="369">
        <v>138201</v>
      </c>
      <c r="E28" s="369">
        <v>126924</v>
      </c>
      <c r="F28" s="369">
        <v>141468</v>
      </c>
      <c r="G28" s="369">
        <v>148200</v>
      </c>
      <c r="H28" s="370">
        <v>154497</v>
      </c>
      <c r="I28" s="370">
        <v>167652</v>
      </c>
      <c r="J28" s="370">
        <v>141075</v>
      </c>
      <c r="K28" s="370">
        <v>140570</v>
      </c>
      <c r="L28" s="370">
        <v>146193</v>
      </c>
      <c r="M28" s="1033">
        <v>148910</v>
      </c>
      <c r="N28" s="1033">
        <v>141355</v>
      </c>
      <c r="O28" s="1033">
        <v>159292</v>
      </c>
      <c r="P28" s="1033">
        <v>181290</v>
      </c>
      <c r="Q28" s="1033">
        <v>170291</v>
      </c>
      <c r="R28" s="1033">
        <v>180451</v>
      </c>
    </row>
    <row r="29" spans="1:18" ht="13.05" customHeight="1" x14ac:dyDescent="0.15">
      <c r="A29" s="129"/>
      <c r="B29" s="30" t="s">
        <v>47</v>
      </c>
      <c r="C29" s="369">
        <v>99263</v>
      </c>
      <c r="D29" s="369">
        <v>99263</v>
      </c>
      <c r="E29" s="369">
        <v>96021</v>
      </c>
      <c r="F29" s="369">
        <v>91743</v>
      </c>
      <c r="G29" s="369">
        <v>89300</v>
      </c>
      <c r="H29" s="370">
        <v>81490</v>
      </c>
      <c r="I29" s="370">
        <v>82800</v>
      </c>
      <c r="J29" s="370">
        <v>83145</v>
      </c>
      <c r="K29" s="370">
        <v>744649</v>
      </c>
      <c r="L29" s="370">
        <v>68240</v>
      </c>
      <c r="M29" s="1033">
        <v>79200</v>
      </c>
      <c r="N29" s="1033">
        <v>83160</v>
      </c>
      <c r="O29" s="1033">
        <v>85320</v>
      </c>
      <c r="P29" s="1033">
        <v>83710</v>
      </c>
      <c r="Q29" s="1033">
        <v>84515</v>
      </c>
      <c r="R29" s="1033">
        <v>95430</v>
      </c>
    </row>
    <row r="30" spans="1:18" ht="13.05" customHeight="1" x14ac:dyDescent="0.15">
      <c r="A30" s="129"/>
      <c r="B30" s="29" t="s">
        <v>48</v>
      </c>
      <c r="C30" s="369">
        <v>42788</v>
      </c>
      <c r="D30" s="369">
        <v>44500</v>
      </c>
      <c r="E30" s="369">
        <v>40949</v>
      </c>
      <c r="F30" s="369">
        <v>46668</v>
      </c>
      <c r="G30" s="369">
        <v>48350</v>
      </c>
      <c r="H30" s="370">
        <v>50651</v>
      </c>
      <c r="I30" s="370">
        <v>53927</v>
      </c>
      <c r="J30" s="370">
        <v>52289</v>
      </c>
      <c r="K30" s="370">
        <v>52140</v>
      </c>
      <c r="L30" s="370">
        <v>48014</v>
      </c>
      <c r="M30" s="1033">
        <v>45014</v>
      </c>
      <c r="N30" s="1033">
        <v>47265</v>
      </c>
      <c r="O30" s="1033">
        <v>49630</v>
      </c>
      <c r="P30" s="1033">
        <v>47302</v>
      </c>
      <c r="Q30" s="1033">
        <v>48466</v>
      </c>
      <c r="R30" s="1033">
        <v>43273</v>
      </c>
    </row>
    <row r="31" spans="1:18" ht="13.05" customHeight="1" thickBot="1" x14ac:dyDescent="0.2">
      <c r="A31" s="367"/>
      <c r="B31" s="368" t="s">
        <v>49</v>
      </c>
      <c r="C31" s="372">
        <v>16968</v>
      </c>
      <c r="D31" s="372">
        <v>17439</v>
      </c>
      <c r="E31" s="372">
        <v>16952</v>
      </c>
      <c r="F31" s="372">
        <v>17640</v>
      </c>
      <c r="G31" s="372">
        <v>18069</v>
      </c>
      <c r="H31" s="372">
        <v>12537</v>
      </c>
      <c r="I31" s="372">
        <v>13253</v>
      </c>
      <c r="J31" s="372">
        <v>12895</v>
      </c>
      <c r="K31" s="372">
        <v>15765</v>
      </c>
      <c r="L31" s="372">
        <v>14330</v>
      </c>
      <c r="M31" s="1034">
        <v>12476</v>
      </c>
      <c r="N31" s="1034">
        <v>13100</v>
      </c>
      <c r="O31" s="1034">
        <v>13750</v>
      </c>
      <c r="P31" s="1034">
        <v>13240</v>
      </c>
      <c r="Q31" s="1034">
        <v>13495</v>
      </c>
      <c r="R31" s="1034">
        <v>12684</v>
      </c>
    </row>
    <row r="32" spans="1:18" ht="9" customHeight="1" x14ac:dyDescent="0.15">
      <c r="A32" s="28" t="s">
        <v>544</v>
      </c>
      <c r="B32" s="40"/>
      <c r="C32" s="363"/>
      <c r="D32" s="363"/>
      <c r="E32" s="363"/>
      <c r="F32" s="363"/>
      <c r="G32" s="363"/>
      <c r="H32" s="363"/>
      <c r="I32" s="363"/>
      <c r="J32" s="363"/>
      <c r="K32" s="363"/>
      <c r="L32" s="363"/>
      <c r="M32" s="363"/>
      <c r="N32" s="363"/>
      <c r="O32" s="363"/>
      <c r="P32" s="363"/>
      <c r="Q32" s="363"/>
      <c r="R32" s="363"/>
    </row>
    <row r="33" spans="1:18" ht="9" customHeight="1" x14ac:dyDescent="0.15">
      <c r="A33" s="28" t="s">
        <v>428</v>
      </c>
      <c r="B33" s="40"/>
      <c r="C33" s="363"/>
      <c r="D33" s="363"/>
      <c r="E33" s="363"/>
      <c r="F33" s="363"/>
      <c r="G33" s="363"/>
      <c r="H33" s="376"/>
      <c r="I33" s="376"/>
      <c r="J33" s="376"/>
      <c r="K33" s="376"/>
      <c r="L33" s="376"/>
      <c r="M33" s="376"/>
      <c r="N33" s="376"/>
      <c r="O33" s="376"/>
      <c r="P33" s="376"/>
      <c r="Q33" s="376"/>
      <c r="R33" s="376"/>
    </row>
    <row r="34" spans="1:18" ht="9" customHeight="1" x14ac:dyDescent="0.15">
      <c r="A34" s="40" t="s">
        <v>427</v>
      </c>
      <c r="B34" s="290"/>
      <c r="C34" s="363"/>
      <c r="D34" s="363"/>
      <c r="E34" s="363"/>
      <c r="F34" s="363"/>
      <c r="G34" s="363"/>
      <c r="H34" s="376"/>
      <c r="I34" s="376"/>
      <c r="J34" s="376"/>
      <c r="K34" s="376"/>
      <c r="L34" s="376"/>
      <c r="M34" s="376"/>
      <c r="N34" s="376"/>
      <c r="O34" s="376"/>
      <c r="P34" s="376"/>
      <c r="Q34" s="376"/>
      <c r="R34" s="376"/>
    </row>
    <row r="35" spans="1:18" ht="13.05" customHeight="1" x14ac:dyDescent="0.15">
      <c r="Q35" s="130"/>
      <c r="R35" s="130"/>
    </row>
    <row r="36" spans="1:18" ht="13.05" customHeight="1" x14ac:dyDescent="0.15">
      <c r="Q36" s="130"/>
      <c r="R36" s="130"/>
    </row>
    <row r="37" spans="1:18" ht="13.05" customHeight="1" x14ac:dyDescent="0.15">
      <c r="Q37" s="130"/>
      <c r="R37" s="130"/>
    </row>
    <row r="38" spans="1:18" ht="13.05" customHeight="1" x14ac:dyDescent="0.15">
      <c r="Q38" s="130"/>
      <c r="R38" s="130"/>
    </row>
    <row r="39" spans="1:18" ht="13.05" customHeight="1" x14ac:dyDescent="0.15">
      <c r="Q39" s="130"/>
      <c r="R39" s="130"/>
    </row>
    <row r="40" spans="1:18" ht="13.05" customHeight="1" x14ac:dyDescent="0.15">
      <c r="Q40" s="130"/>
      <c r="R40" s="130"/>
    </row>
    <row r="41" spans="1:18" ht="13.05" customHeight="1" x14ac:dyDescent="0.15">
      <c r="R41" s="130"/>
    </row>
    <row r="42" spans="1:18" ht="13.05" customHeight="1" x14ac:dyDescent="0.15">
      <c r="R42" s="130"/>
    </row>
    <row r="43" spans="1:18" ht="13.05" customHeight="1" x14ac:dyDescent="0.15">
      <c r="R43" s="130"/>
    </row>
    <row r="44" spans="1:18" ht="13.05" customHeight="1" x14ac:dyDescent="0.15">
      <c r="R44" s="130"/>
    </row>
    <row r="45" spans="1:18" ht="13.05" customHeight="1" x14ac:dyDescent="0.15">
      <c r="R45" s="130"/>
    </row>
    <row r="46" spans="1:18" ht="13.05" customHeight="1" x14ac:dyDescent="0.15">
      <c r="R46" s="130"/>
    </row>
    <row r="47" spans="1:18" ht="13.05" customHeight="1" x14ac:dyDescent="0.15">
      <c r="R47" s="130"/>
    </row>
    <row r="48" spans="1:18" ht="13.05" customHeight="1" x14ac:dyDescent="0.15">
      <c r="R48" s="130"/>
    </row>
    <row r="49" spans="18:18" ht="13.05" customHeight="1" x14ac:dyDescent="0.15">
      <c r="R49" s="130"/>
    </row>
    <row r="50" spans="18:18" ht="13.05" customHeight="1" x14ac:dyDescent="0.15">
      <c r="R50" s="130"/>
    </row>
    <row r="51" spans="18:18" ht="13.05" customHeight="1" x14ac:dyDescent="0.15">
      <c r="R51" s="130"/>
    </row>
    <row r="52" spans="18:18" ht="13.05" customHeight="1" x14ac:dyDescent="0.15">
      <c r="R52" s="130"/>
    </row>
    <row r="53" spans="18:18" ht="13.05" customHeight="1" x14ac:dyDescent="0.15">
      <c r="R53" s="130"/>
    </row>
    <row r="54" spans="18:18" ht="13.05" customHeight="1" x14ac:dyDescent="0.15">
      <c r="R54" s="130"/>
    </row>
    <row r="55" spans="18:18" ht="13.05" customHeight="1" x14ac:dyDescent="0.15">
      <c r="R55" s="130"/>
    </row>
    <row r="56" spans="18:18" ht="13.05" customHeight="1" x14ac:dyDescent="0.15">
      <c r="R56" s="130"/>
    </row>
    <row r="57" spans="18:18" ht="13.05" customHeight="1" x14ac:dyDescent="0.15">
      <c r="R57" s="130"/>
    </row>
    <row r="58" spans="18:18" ht="13.05" customHeight="1" x14ac:dyDescent="0.15">
      <c r="R58" s="130"/>
    </row>
    <row r="59" spans="18:18" ht="13.05" customHeight="1" x14ac:dyDescent="0.15">
      <c r="R59" s="130"/>
    </row>
    <row r="60" spans="18:18" ht="13.05" customHeight="1" x14ac:dyDescent="0.15">
      <c r="R60" s="130"/>
    </row>
    <row r="61" spans="18:18" ht="13.05" customHeight="1" x14ac:dyDescent="0.15">
      <c r="R61" s="130"/>
    </row>
    <row r="62" spans="18:18" ht="13.05" customHeight="1" x14ac:dyDescent="0.15">
      <c r="R62" s="130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4">
    <tabColor theme="9" tint="0.59999389629810485"/>
  </sheetPr>
  <dimension ref="A2:T34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.25" style="128" customWidth="1"/>
    <col min="2" max="2" width="9.625" style="128" customWidth="1"/>
    <col min="3" max="4" width="8" style="128" hidden="1" customWidth="1"/>
    <col min="5" max="18" width="8.375" style="128" customWidth="1"/>
    <col min="19" max="19" width="8.75" style="128" customWidth="1"/>
    <col min="20" max="16384" width="7" style="128"/>
  </cols>
  <sheetData>
    <row r="2" spans="1:20" ht="13.05" customHeight="1" x14ac:dyDescent="0.3">
      <c r="A2" s="381" t="s">
        <v>622</v>
      </c>
      <c r="B2" s="382"/>
    </row>
    <row r="3" spans="1:20" ht="13.05" customHeight="1" x14ac:dyDescent="0.15">
      <c r="A3" s="383" t="s">
        <v>276</v>
      </c>
      <c r="B3" s="383"/>
    </row>
    <row r="4" spans="1:20" ht="4.95" customHeight="1" thickBot="1" x14ac:dyDescent="0.2">
      <c r="A4" s="373"/>
      <c r="B4" s="373"/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3"/>
      <c r="P4" s="373"/>
      <c r="Q4" s="373"/>
      <c r="R4" s="373"/>
    </row>
    <row r="5" spans="1:20" ht="15" customHeight="1" x14ac:dyDescent="0.15">
      <c r="A5" s="1128" t="s">
        <v>18</v>
      </c>
      <c r="B5" s="1128"/>
      <c r="C5" s="825">
        <v>2005</v>
      </c>
      <c r="D5" s="825">
        <v>2006</v>
      </c>
      <c r="E5" s="825">
        <v>2007</v>
      </c>
      <c r="F5" s="825">
        <v>2008</v>
      </c>
      <c r="G5" s="825">
        <v>2009</v>
      </c>
      <c r="H5" s="825">
        <v>2010</v>
      </c>
      <c r="I5" s="825">
        <v>2011</v>
      </c>
      <c r="J5" s="825">
        <v>2012</v>
      </c>
      <c r="K5" s="825">
        <v>2013</v>
      </c>
      <c r="L5" s="825">
        <v>2014</v>
      </c>
      <c r="M5" s="825">
        <v>2015</v>
      </c>
      <c r="N5" s="825">
        <v>2016</v>
      </c>
      <c r="O5" s="825">
        <v>2017</v>
      </c>
      <c r="P5" s="825" t="s">
        <v>211</v>
      </c>
      <c r="Q5" s="825" t="s">
        <v>403</v>
      </c>
      <c r="R5" s="825" t="s">
        <v>408</v>
      </c>
    </row>
    <row r="6" spans="1:20" ht="15" customHeight="1" x14ac:dyDescent="0.15">
      <c r="A6" s="1127" t="s">
        <v>106</v>
      </c>
      <c r="B6" s="1127"/>
      <c r="C6" s="854">
        <f t="shared" ref="C6:N6" si="0">(C8+C9+C10+C11+C12+C13+C14+C15+C16+C17+C18+C19+C20+C21+C22+C23+C24+C25+C26+C27+C28+C29+C30+C31)</f>
        <v>1991346</v>
      </c>
      <c r="D6" s="854">
        <f t="shared" si="0"/>
        <v>2074715</v>
      </c>
      <c r="E6" s="854">
        <f t="shared" si="0"/>
        <v>2153141</v>
      </c>
      <c r="F6" s="854">
        <f t="shared" si="0"/>
        <v>2131518</v>
      </c>
      <c r="G6" s="854">
        <f t="shared" si="0"/>
        <v>2213057</v>
      </c>
      <c r="H6" s="854">
        <f t="shared" si="0"/>
        <v>2186978</v>
      </c>
      <c r="I6" s="854">
        <f t="shared" si="0"/>
        <v>2298432</v>
      </c>
      <c r="J6" s="854">
        <f t="shared" si="0"/>
        <v>2401633</v>
      </c>
      <c r="K6" s="854">
        <f t="shared" si="0"/>
        <v>2499032</v>
      </c>
      <c r="L6" s="854">
        <f t="shared" si="0"/>
        <v>2629566</v>
      </c>
      <c r="M6" s="854">
        <f t="shared" si="0"/>
        <v>2764884</v>
      </c>
      <c r="N6" s="854">
        <f t="shared" si="0"/>
        <v>2876803</v>
      </c>
      <c r="O6" s="854">
        <f>(O8+O9+O10+O11+O12+O13+O14+O15+O16+O17+O18+O19+O20+O21+O22+O23+O24+O25+O26+O27+O28+O29+O30+O31)</f>
        <v>3073656</v>
      </c>
      <c r="P6" s="854">
        <f>(P8+P9+P10+P11+P12+P13+P14+P15+P16+P17+P18+P19+P20+P21+P22+P23+P24+P25+P26+P27+P28+P29+P30+P31)</f>
        <v>3090907</v>
      </c>
      <c r="Q6" s="854">
        <f>(Q8+Q9+Q10+Q11+Q12+Q13+Q14+Q15+Q16+Q17+Q18+Q19+Q20+Q21+Q22+Q23+Q24+Q25+Q26+Q27+Q28+Q29+Q30+Q31)</f>
        <v>3284606.4369907742</v>
      </c>
      <c r="R6" s="854">
        <f>(R8+R9+R10+R11+R12+R13+R14+R15+R16+R17+R18+R19+R20+R21+R22+R23+R24+R25+R26+R27+R28+R29+R30+R31)</f>
        <v>3191164.0689750351</v>
      </c>
    </row>
    <row r="7" spans="1:20" ht="4.95" customHeight="1" x14ac:dyDescent="0.15">
      <c r="A7" s="129"/>
      <c r="B7" s="130"/>
      <c r="C7" s="374"/>
      <c r="D7" s="374"/>
      <c r="E7" s="374"/>
      <c r="F7" s="374"/>
      <c r="G7" s="374"/>
      <c r="H7" s="374"/>
      <c r="I7" s="374"/>
      <c r="J7" s="374"/>
      <c r="K7" s="374"/>
      <c r="L7" s="374"/>
      <c r="M7" s="374"/>
      <c r="N7" s="374"/>
      <c r="O7" s="374"/>
      <c r="P7" s="374"/>
      <c r="Q7" s="374"/>
      <c r="R7" s="374"/>
    </row>
    <row r="8" spans="1:20" ht="13.05" customHeight="1" x14ac:dyDescent="0.15">
      <c r="A8" s="129"/>
      <c r="B8" s="29" t="s">
        <v>21</v>
      </c>
      <c r="C8" s="369">
        <v>5736</v>
      </c>
      <c r="D8" s="369">
        <v>7869</v>
      </c>
      <c r="E8" s="369">
        <v>9080</v>
      </c>
      <c r="F8" s="369">
        <v>10918</v>
      </c>
      <c r="G8" s="369">
        <v>11209</v>
      </c>
      <c r="H8" s="369">
        <v>14190</v>
      </c>
      <c r="I8" s="369">
        <v>15640</v>
      </c>
      <c r="J8" s="369">
        <v>19998</v>
      </c>
      <c r="K8" s="369">
        <v>24652</v>
      </c>
      <c r="L8" s="369">
        <v>21552</v>
      </c>
      <c r="M8" s="292">
        <v>20650</v>
      </c>
      <c r="N8" s="292">
        <v>6572</v>
      </c>
      <c r="O8" s="292">
        <v>7991</v>
      </c>
      <c r="P8" s="292">
        <v>6650</v>
      </c>
      <c r="Q8" s="292">
        <v>6339</v>
      </c>
      <c r="R8" s="292">
        <v>6827.8</v>
      </c>
    </row>
    <row r="9" spans="1:20" ht="13.05" customHeight="1" x14ac:dyDescent="0.15">
      <c r="A9" s="129"/>
      <c r="B9" s="29" t="s">
        <v>22</v>
      </c>
      <c r="C9" s="369">
        <v>152979</v>
      </c>
      <c r="D9" s="369">
        <v>170014</v>
      </c>
      <c r="E9" s="369">
        <v>145669</v>
      </c>
      <c r="F9" s="369">
        <v>149359</v>
      </c>
      <c r="G9" s="369">
        <v>135724</v>
      </c>
      <c r="H9" s="370">
        <v>137639</v>
      </c>
      <c r="I9" s="370">
        <v>122597</v>
      </c>
      <c r="J9" s="370">
        <v>139342</v>
      </c>
      <c r="K9" s="370">
        <v>130455</v>
      </c>
      <c r="L9" s="370">
        <v>120101</v>
      </c>
      <c r="M9" s="1033">
        <v>112784</v>
      </c>
      <c r="N9" s="1033">
        <v>90860</v>
      </c>
      <c r="O9" s="1033">
        <v>110734</v>
      </c>
      <c r="P9" s="1033">
        <v>105011</v>
      </c>
      <c r="Q9" s="1033">
        <v>113620.03612707199</v>
      </c>
      <c r="R9" s="1033">
        <v>114836.53633406</v>
      </c>
      <c r="T9" s="137"/>
    </row>
    <row r="10" spans="1:20" ht="13.05" customHeight="1" x14ac:dyDescent="0.15">
      <c r="A10" s="129"/>
      <c r="B10" s="29" t="s">
        <v>23</v>
      </c>
      <c r="C10" s="369">
        <v>33542</v>
      </c>
      <c r="D10" s="369">
        <v>31247</v>
      </c>
      <c r="E10" s="369">
        <v>39613</v>
      </c>
      <c r="F10" s="369">
        <v>26657</v>
      </c>
      <c r="G10" s="369">
        <v>27764</v>
      </c>
      <c r="H10" s="370">
        <v>29463</v>
      </c>
      <c r="I10" s="370">
        <v>29848</v>
      </c>
      <c r="J10" s="370">
        <v>28328</v>
      </c>
      <c r="K10" s="370">
        <v>32765</v>
      </c>
      <c r="L10" s="370">
        <v>34051</v>
      </c>
      <c r="M10" s="370">
        <v>28202</v>
      </c>
      <c r="N10" s="370">
        <v>29575</v>
      </c>
      <c r="O10" s="370">
        <v>29483</v>
      </c>
      <c r="P10" s="370">
        <v>30218</v>
      </c>
      <c r="Q10" s="370">
        <v>31654</v>
      </c>
      <c r="R10" s="370">
        <v>29989.179858279316</v>
      </c>
      <c r="T10" s="137"/>
    </row>
    <row r="11" spans="1:20" ht="13.05" customHeight="1" x14ac:dyDescent="0.15">
      <c r="A11" s="129"/>
      <c r="B11" s="29" t="s">
        <v>24</v>
      </c>
      <c r="C11" s="369">
        <v>139090</v>
      </c>
      <c r="D11" s="369">
        <v>144342</v>
      </c>
      <c r="E11" s="369">
        <v>150446</v>
      </c>
      <c r="F11" s="369">
        <v>154816</v>
      </c>
      <c r="G11" s="369">
        <v>160211</v>
      </c>
      <c r="H11" s="370">
        <v>166714</v>
      </c>
      <c r="I11" s="370">
        <v>175710</v>
      </c>
      <c r="J11" s="369">
        <v>178913</v>
      </c>
      <c r="K11" s="369">
        <v>185442</v>
      </c>
      <c r="L11" s="369">
        <v>234537</v>
      </c>
      <c r="M11" s="292">
        <v>253558</v>
      </c>
      <c r="N11" s="292">
        <v>264408</v>
      </c>
      <c r="O11" s="292">
        <v>298028</v>
      </c>
      <c r="P11" s="292">
        <v>306250</v>
      </c>
      <c r="Q11" s="292">
        <v>309578</v>
      </c>
      <c r="R11" s="292">
        <v>326814</v>
      </c>
      <c r="T11" s="137"/>
    </row>
    <row r="12" spans="1:20" ht="13.05" customHeight="1" x14ac:dyDescent="0.15">
      <c r="A12" s="129"/>
      <c r="B12" s="29" t="s">
        <v>25</v>
      </c>
      <c r="C12" s="369">
        <v>84639</v>
      </c>
      <c r="D12" s="369">
        <v>98925</v>
      </c>
      <c r="E12" s="369">
        <v>105153</v>
      </c>
      <c r="F12" s="369">
        <v>105587</v>
      </c>
      <c r="G12" s="369">
        <v>108232</v>
      </c>
      <c r="H12" s="369">
        <v>116202</v>
      </c>
      <c r="I12" s="369">
        <v>119828</v>
      </c>
      <c r="J12" s="369">
        <v>119415</v>
      </c>
      <c r="K12" s="369">
        <v>142525</v>
      </c>
      <c r="L12" s="369">
        <v>148397</v>
      </c>
      <c r="M12" s="292">
        <v>162359</v>
      </c>
      <c r="N12" s="292">
        <v>155454</v>
      </c>
      <c r="O12" s="292">
        <v>147970</v>
      </c>
      <c r="P12" s="292">
        <v>145709</v>
      </c>
      <c r="Q12" s="292">
        <v>150866</v>
      </c>
      <c r="R12" s="292">
        <v>131905</v>
      </c>
      <c r="T12" s="137"/>
    </row>
    <row r="13" spans="1:20" ht="13.05" customHeight="1" x14ac:dyDescent="0.15">
      <c r="A13" s="129"/>
      <c r="B13" s="29" t="s">
        <v>29</v>
      </c>
      <c r="C13" s="369">
        <v>18668</v>
      </c>
      <c r="D13" s="369">
        <v>19397</v>
      </c>
      <c r="E13" s="369">
        <v>19950</v>
      </c>
      <c r="F13" s="369">
        <v>19849</v>
      </c>
      <c r="G13" s="369">
        <v>20993</v>
      </c>
      <c r="H13" s="369">
        <v>22991</v>
      </c>
      <c r="I13" s="369">
        <v>23235</v>
      </c>
      <c r="J13" s="369">
        <v>24958</v>
      </c>
      <c r="K13" s="369">
        <v>27777</v>
      </c>
      <c r="L13" s="369">
        <v>29076</v>
      </c>
      <c r="M13" s="369">
        <v>28474</v>
      </c>
      <c r="N13" s="369">
        <v>31085</v>
      </c>
      <c r="O13" s="369">
        <v>33563</v>
      </c>
      <c r="P13" s="369">
        <v>33636</v>
      </c>
      <c r="Q13" s="369">
        <v>34042</v>
      </c>
      <c r="R13" s="369">
        <v>30202</v>
      </c>
      <c r="T13" s="137"/>
    </row>
    <row r="14" spans="1:20" ht="13.05" customHeight="1" x14ac:dyDescent="0.15">
      <c r="A14" s="129"/>
      <c r="B14" s="29" t="s">
        <v>30</v>
      </c>
      <c r="C14" s="369">
        <v>34091</v>
      </c>
      <c r="D14" s="369">
        <v>32063</v>
      </c>
      <c r="E14" s="369">
        <v>30399</v>
      </c>
      <c r="F14" s="369">
        <v>30933</v>
      </c>
      <c r="G14" s="369">
        <v>32536</v>
      </c>
      <c r="H14" s="370">
        <v>33286</v>
      </c>
      <c r="I14" s="370">
        <v>34841</v>
      </c>
      <c r="J14" s="370">
        <v>35664</v>
      </c>
      <c r="K14" s="370">
        <v>36073</v>
      </c>
      <c r="L14" s="370">
        <v>36192</v>
      </c>
      <c r="M14" s="292">
        <v>38450</v>
      </c>
      <c r="N14" s="292">
        <v>41738</v>
      </c>
      <c r="O14" s="292">
        <v>42272</v>
      </c>
      <c r="P14" s="292">
        <v>49016</v>
      </c>
      <c r="Q14" s="292">
        <v>49555</v>
      </c>
      <c r="R14" s="292">
        <v>49768</v>
      </c>
      <c r="T14" s="137"/>
    </row>
    <row r="15" spans="1:20" ht="13.05" customHeight="1" x14ac:dyDescent="0.15">
      <c r="A15" s="129"/>
      <c r="B15" s="29" t="s">
        <v>31</v>
      </c>
      <c r="C15" s="369">
        <v>670896</v>
      </c>
      <c r="D15" s="369">
        <v>687025</v>
      </c>
      <c r="E15" s="369">
        <v>752628</v>
      </c>
      <c r="F15" s="369">
        <v>750189</v>
      </c>
      <c r="G15" s="369">
        <v>806438</v>
      </c>
      <c r="H15" s="370">
        <v>716445</v>
      </c>
      <c r="I15" s="370">
        <v>771492</v>
      </c>
      <c r="J15" s="370">
        <v>815897</v>
      </c>
      <c r="K15" s="370">
        <v>871136</v>
      </c>
      <c r="L15" s="370">
        <v>929600</v>
      </c>
      <c r="M15" s="292">
        <v>989849</v>
      </c>
      <c r="N15" s="292">
        <v>1027092</v>
      </c>
      <c r="O15" s="292">
        <v>1132149</v>
      </c>
      <c r="P15" s="292">
        <v>1127542</v>
      </c>
      <c r="Q15" s="292">
        <v>1178439</v>
      </c>
      <c r="R15" s="292">
        <v>1147785.67</v>
      </c>
      <c r="T15" s="137"/>
    </row>
    <row r="16" spans="1:20" ht="13.05" customHeight="1" x14ac:dyDescent="0.15">
      <c r="A16" s="129"/>
      <c r="B16" s="29" t="s">
        <v>32</v>
      </c>
      <c r="C16" s="369">
        <v>33677</v>
      </c>
      <c r="D16" s="371">
        <v>32195</v>
      </c>
      <c r="E16" s="371">
        <v>10888</v>
      </c>
      <c r="F16" s="371">
        <v>24262</v>
      </c>
      <c r="G16" s="371">
        <v>27101</v>
      </c>
      <c r="H16" s="370">
        <v>34977</v>
      </c>
      <c r="I16" s="370">
        <v>38138</v>
      </c>
      <c r="J16" s="370">
        <v>33913</v>
      </c>
      <c r="K16" s="370">
        <v>33367</v>
      </c>
      <c r="L16" s="370">
        <v>41179</v>
      </c>
      <c r="M16" s="370">
        <v>51202</v>
      </c>
      <c r="N16" s="370">
        <v>66046</v>
      </c>
      <c r="O16" s="370">
        <v>93401</v>
      </c>
      <c r="P16" s="370">
        <v>102194</v>
      </c>
      <c r="Q16" s="370">
        <v>212080</v>
      </c>
      <c r="R16" s="370">
        <v>218375</v>
      </c>
      <c r="T16" s="137"/>
    </row>
    <row r="17" spans="1:20" ht="13.05" customHeight="1" x14ac:dyDescent="0.15">
      <c r="A17" s="129"/>
      <c r="B17" s="29" t="s">
        <v>33</v>
      </c>
      <c r="C17" s="369">
        <v>207248</v>
      </c>
      <c r="D17" s="369">
        <v>212324</v>
      </c>
      <c r="E17" s="369">
        <v>213191</v>
      </c>
      <c r="F17" s="369">
        <v>208343</v>
      </c>
      <c r="G17" s="369">
        <v>216791</v>
      </c>
      <c r="H17" s="370">
        <v>211314</v>
      </c>
      <c r="I17" s="370">
        <v>186646</v>
      </c>
      <c r="J17" s="370">
        <v>168580</v>
      </c>
      <c r="K17" s="370">
        <v>157253</v>
      </c>
      <c r="L17" s="370">
        <v>178281</v>
      </c>
      <c r="M17" s="292">
        <v>186154</v>
      </c>
      <c r="N17" s="292">
        <v>195634</v>
      </c>
      <c r="O17" s="292">
        <v>207816</v>
      </c>
      <c r="P17" s="292">
        <v>219610</v>
      </c>
      <c r="Q17" s="292">
        <v>208424</v>
      </c>
      <c r="R17" s="292">
        <v>208063</v>
      </c>
      <c r="T17" s="137"/>
    </row>
    <row r="18" spans="1:20" ht="13.05" customHeight="1" x14ac:dyDescent="0.15">
      <c r="A18" s="129"/>
      <c r="B18" s="29" t="s">
        <v>34</v>
      </c>
      <c r="C18" s="369">
        <v>42504</v>
      </c>
      <c r="D18" s="369">
        <v>57967</v>
      </c>
      <c r="E18" s="369">
        <v>62155</v>
      </c>
      <c r="F18" s="369">
        <v>48615</v>
      </c>
      <c r="G18" s="369">
        <v>57733</v>
      </c>
      <c r="H18" s="370">
        <v>63216</v>
      </c>
      <c r="I18" s="370">
        <v>68788</v>
      </c>
      <c r="J18" s="370">
        <v>70533</v>
      </c>
      <c r="K18" s="370">
        <v>60559</v>
      </c>
      <c r="L18" s="370">
        <v>54680</v>
      </c>
      <c r="M18" s="292">
        <v>50254</v>
      </c>
      <c r="N18" s="292">
        <v>31465</v>
      </c>
      <c r="O18" s="292">
        <v>34316</v>
      </c>
      <c r="P18" s="292">
        <v>34195</v>
      </c>
      <c r="Q18" s="292">
        <v>36228</v>
      </c>
      <c r="R18" s="292">
        <v>36484</v>
      </c>
      <c r="T18" s="137"/>
    </row>
    <row r="19" spans="1:20" ht="13.05" customHeight="1" x14ac:dyDescent="0.15">
      <c r="A19" s="129"/>
      <c r="B19" s="29" t="s">
        <v>35</v>
      </c>
      <c r="C19" s="369">
        <v>59570</v>
      </c>
      <c r="D19" s="369">
        <v>58120</v>
      </c>
      <c r="E19" s="369">
        <v>58844</v>
      </c>
      <c r="F19" s="369">
        <v>54863</v>
      </c>
      <c r="G19" s="369">
        <v>54207</v>
      </c>
      <c r="H19" s="370">
        <v>62646</v>
      </c>
      <c r="I19" s="370">
        <v>64691</v>
      </c>
      <c r="J19" s="370">
        <v>72184</v>
      </c>
      <c r="K19" s="370">
        <v>80903</v>
      </c>
      <c r="L19" s="370">
        <v>83141</v>
      </c>
      <c r="M19" s="292">
        <v>88757</v>
      </c>
      <c r="N19" s="292">
        <v>97680</v>
      </c>
      <c r="O19" s="292">
        <v>106651</v>
      </c>
      <c r="P19" s="292">
        <v>102607</v>
      </c>
      <c r="Q19" s="292">
        <v>114370.82004178473</v>
      </c>
      <c r="R19" s="292">
        <v>105858</v>
      </c>
      <c r="T19" s="137"/>
    </row>
    <row r="20" spans="1:20" ht="13.05" customHeight="1" x14ac:dyDescent="0.15">
      <c r="A20" s="129"/>
      <c r="B20" s="29" t="s">
        <v>36</v>
      </c>
      <c r="C20" s="369">
        <v>59124</v>
      </c>
      <c r="D20" s="369">
        <v>53014</v>
      </c>
      <c r="E20" s="369">
        <v>49515</v>
      </c>
      <c r="F20" s="369">
        <v>48110</v>
      </c>
      <c r="G20" s="369">
        <v>43753</v>
      </c>
      <c r="H20" s="370">
        <v>47029</v>
      </c>
      <c r="I20" s="370">
        <v>41748</v>
      </c>
      <c r="J20" s="370">
        <v>41090</v>
      </c>
      <c r="K20" s="370">
        <v>37437</v>
      </c>
      <c r="L20" s="370">
        <v>38621</v>
      </c>
      <c r="M20" s="292">
        <v>42079</v>
      </c>
      <c r="N20" s="292">
        <v>43268</v>
      </c>
      <c r="O20" s="292">
        <v>42772</v>
      </c>
      <c r="P20" s="292">
        <v>43012</v>
      </c>
      <c r="Q20" s="292">
        <v>44440</v>
      </c>
      <c r="R20" s="292">
        <v>40726.149999999994</v>
      </c>
      <c r="T20" s="137"/>
    </row>
    <row r="21" spans="1:20" ht="13.05" customHeight="1" x14ac:dyDescent="0.15">
      <c r="A21" s="129"/>
      <c r="B21" s="29" t="s">
        <v>37</v>
      </c>
      <c r="C21" s="369">
        <v>74147</v>
      </c>
      <c r="D21" s="369">
        <v>75679</v>
      </c>
      <c r="E21" s="369">
        <v>71886</v>
      </c>
      <c r="F21" s="369">
        <v>72778</v>
      </c>
      <c r="G21" s="369">
        <v>72373</v>
      </c>
      <c r="H21" s="370">
        <v>79886</v>
      </c>
      <c r="I21" s="370">
        <v>115045</v>
      </c>
      <c r="J21" s="370">
        <v>136298</v>
      </c>
      <c r="K21" s="370">
        <v>140564</v>
      </c>
      <c r="L21" s="370">
        <v>153230</v>
      </c>
      <c r="M21" s="292">
        <v>179746</v>
      </c>
      <c r="N21" s="292">
        <v>209932</v>
      </c>
      <c r="O21" s="292">
        <v>202875</v>
      </c>
      <c r="P21" s="292">
        <v>210205</v>
      </c>
      <c r="Q21" s="292">
        <v>198540</v>
      </c>
      <c r="R21" s="292">
        <v>203325</v>
      </c>
      <c r="T21" s="137"/>
    </row>
    <row r="22" spans="1:20" ht="13.05" customHeight="1" x14ac:dyDescent="0.15">
      <c r="A22" s="129"/>
      <c r="B22" s="29" t="s">
        <v>38</v>
      </c>
      <c r="C22" s="369">
        <v>8360</v>
      </c>
      <c r="D22" s="369">
        <v>8564</v>
      </c>
      <c r="E22" s="369">
        <v>8440</v>
      </c>
      <c r="F22" s="369">
        <v>8278</v>
      </c>
      <c r="G22" s="369">
        <v>8228</v>
      </c>
      <c r="H22" s="370">
        <v>8362</v>
      </c>
      <c r="I22" s="370">
        <v>9442</v>
      </c>
      <c r="J22" s="370">
        <v>10196</v>
      </c>
      <c r="K22" s="370">
        <v>14259</v>
      </c>
      <c r="L22" s="370">
        <v>12897</v>
      </c>
      <c r="M22" s="292">
        <v>13571</v>
      </c>
      <c r="N22" s="292">
        <v>15778</v>
      </c>
      <c r="O22" s="292">
        <v>21597</v>
      </c>
      <c r="P22" s="292">
        <v>27007</v>
      </c>
      <c r="Q22" s="292">
        <v>26011</v>
      </c>
      <c r="R22" s="292">
        <v>21353</v>
      </c>
      <c r="T22" s="137"/>
    </row>
    <row r="23" spans="1:20" ht="13.05" customHeight="1" x14ac:dyDescent="0.15">
      <c r="A23" s="129"/>
      <c r="B23" s="29" t="s">
        <v>39</v>
      </c>
      <c r="C23" s="369">
        <v>8680</v>
      </c>
      <c r="D23" s="369">
        <v>8081</v>
      </c>
      <c r="E23" s="369">
        <v>13017</v>
      </c>
      <c r="F23" s="369">
        <v>16309</v>
      </c>
      <c r="G23" s="369">
        <v>15257</v>
      </c>
      <c r="H23" s="370">
        <v>17790</v>
      </c>
      <c r="I23" s="370">
        <v>21907</v>
      </c>
      <c r="J23" s="370">
        <v>51387</v>
      </c>
      <c r="K23" s="370">
        <v>54494</v>
      </c>
      <c r="L23" s="370">
        <v>59747</v>
      </c>
      <c r="M23" s="292">
        <v>63535</v>
      </c>
      <c r="N23" s="292">
        <v>65876</v>
      </c>
      <c r="O23" s="292">
        <v>66586</v>
      </c>
      <c r="P23" s="292">
        <v>68005</v>
      </c>
      <c r="Q23" s="292">
        <v>68881</v>
      </c>
      <c r="R23" s="292">
        <v>69594</v>
      </c>
      <c r="T23" s="137"/>
    </row>
    <row r="24" spans="1:20" ht="13.05" customHeight="1" x14ac:dyDescent="0.15">
      <c r="A24" s="129"/>
      <c r="B24" s="29" t="s">
        <v>40</v>
      </c>
      <c r="C24" s="369">
        <v>70324</v>
      </c>
      <c r="D24" s="369">
        <v>68753</v>
      </c>
      <c r="E24" s="369">
        <v>72178</v>
      </c>
      <c r="F24" s="369">
        <v>71902</v>
      </c>
      <c r="G24" s="369">
        <v>74631</v>
      </c>
      <c r="H24" s="370">
        <v>73600</v>
      </c>
      <c r="I24" s="370">
        <v>82863</v>
      </c>
      <c r="J24" s="370">
        <v>89760</v>
      </c>
      <c r="K24" s="370">
        <v>90100</v>
      </c>
      <c r="L24" s="370">
        <v>53101</v>
      </c>
      <c r="M24" s="292">
        <v>52336</v>
      </c>
      <c r="N24" s="292">
        <v>55804</v>
      </c>
      <c r="O24" s="292">
        <v>52959</v>
      </c>
      <c r="P24" s="292">
        <v>56117</v>
      </c>
      <c r="Q24" s="292">
        <v>62319</v>
      </c>
      <c r="R24" s="292">
        <v>54161</v>
      </c>
      <c r="T24" s="137"/>
    </row>
    <row r="25" spans="1:20" ht="13.05" customHeight="1" x14ac:dyDescent="0.15">
      <c r="A25" s="129"/>
      <c r="B25" s="29" t="s">
        <v>41</v>
      </c>
      <c r="C25" s="369">
        <v>50014</v>
      </c>
      <c r="D25" s="369">
        <v>49653</v>
      </c>
      <c r="E25" s="369">
        <v>56896</v>
      </c>
      <c r="F25" s="369">
        <v>57388</v>
      </c>
      <c r="G25" s="369">
        <v>60425</v>
      </c>
      <c r="H25" s="369">
        <v>68563</v>
      </c>
      <c r="I25" s="369">
        <v>78775</v>
      </c>
      <c r="J25" s="369">
        <v>68365</v>
      </c>
      <c r="K25" s="369">
        <v>68786</v>
      </c>
      <c r="L25" s="369">
        <v>68452</v>
      </c>
      <c r="M25" s="292">
        <v>68592</v>
      </c>
      <c r="N25" s="292">
        <v>69841</v>
      </c>
      <c r="O25" s="292">
        <v>70374</v>
      </c>
      <c r="P25" s="292">
        <v>67544</v>
      </c>
      <c r="Q25" s="292">
        <v>71343</v>
      </c>
      <c r="R25" s="292">
        <v>70472.479999999996</v>
      </c>
      <c r="T25" s="137"/>
    </row>
    <row r="26" spans="1:20" ht="13.05" customHeight="1" x14ac:dyDescent="0.15">
      <c r="A26" s="129"/>
      <c r="B26" s="29" t="s">
        <v>44</v>
      </c>
      <c r="C26" s="369">
        <v>68518</v>
      </c>
      <c r="D26" s="369">
        <v>85572</v>
      </c>
      <c r="E26" s="369">
        <v>103885</v>
      </c>
      <c r="F26" s="369">
        <v>85657</v>
      </c>
      <c r="G26" s="369">
        <v>85163</v>
      </c>
      <c r="H26" s="370">
        <v>79138</v>
      </c>
      <c r="I26" s="370">
        <v>85945</v>
      </c>
      <c r="J26" s="370">
        <v>90217</v>
      </c>
      <c r="K26" s="370">
        <v>102863</v>
      </c>
      <c r="L26" s="370">
        <v>112898</v>
      </c>
      <c r="M26" s="292">
        <v>127768</v>
      </c>
      <c r="N26" s="292">
        <v>154212</v>
      </c>
      <c r="O26" s="292">
        <v>144583</v>
      </c>
      <c r="P26" s="292">
        <v>108714</v>
      </c>
      <c r="Q26" s="292">
        <v>120446</v>
      </c>
      <c r="R26" s="292">
        <v>91405</v>
      </c>
      <c r="T26" s="137"/>
    </row>
    <row r="27" spans="1:20" ht="13.05" customHeight="1" x14ac:dyDescent="0.15">
      <c r="A27" s="129"/>
      <c r="B27" s="29" t="s">
        <v>45</v>
      </c>
      <c r="C27" s="369">
        <v>61930</v>
      </c>
      <c r="D27" s="369">
        <v>65520</v>
      </c>
      <c r="E27" s="369">
        <v>67990</v>
      </c>
      <c r="F27" s="369">
        <v>70540</v>
      </c>
      <c r="G27" s="369">
        <v>75600</v>
      </c>
      <c r="H27" s="370">
        <v>78270</v>
      </c>
      <c r="I27" s="370">
        <v>77874</v>
      </c>
      <c r="J27" s="370">
        <v>80049</v>
      </c>
      <c r="K27" s="370">
        <v>78825</v>
      </c>
      <c r="L27" s="370">
        <v>80179</v>
      </c>
      <c r="M27" s="292">
        <v>71591</v>
      </c>
      <c r="N27" s="292">
        <v>76134</v>
      </c>
      <c r="O27" s="292">
        <v>76729</v>
      </c>
      <c r="P27" s="292">
        <v>77010</v>
      </c>
      <c r="Q27" s="292">
        <v>77140</v>
      </c>
      <c r="R27" s="292">
        <v>77325</v>
      </c>
      <c r="T27" s="137"/>
    </row>
    <row r="28" spans="1:20" ht="13.05" customHeight="1" x14ac:dyDescent="0.15">
      <c r="A28" s="129"/>
      <c r="B28" s="128" t="s">
        <v>46</v>
      </c>
      <c r="C28" s="369">
        <v>57291</v>
      </c>
      <c r="D28" s="369">
        <v>59772</v>
      </c>
      <c r="E28" s="369">
        <v>60709</v>
      </c>
      <c r="F28" s="369">
        <v>61993</v>
      </c>
      <c r="G28" s="369">
        <v>59283</v>
      </c>
      <c r="H28" s="370">
        <v>60312</v>
      </c>
      <c r="I28" s="370">
        <v>58235</v>
      </c>
      <c r="J28" s="370">
        <v>47912</v>
      </c>
      <c r="K28" s="370">
        <v>46967</v>
      </c>
      <c r="L28" s="370">
        <v>55436</v>
      </c>
      <c r="M28" s="1033">
        <v>53943</v>
      </c>
      <c r="N28" s="1033">
        <v>59422</v>
      </c>
      <c r="O28" s="1033">
        <v>59704</v>
      </c>
      <c r="P28" s="1033">
        <v>67277</v>
      </c>
      <c r="Q28" s="1033">
        <v>70713</v>
      </c>
      <c r="R28" s="1033">
        <v>67171</v>
      </c>
      <c r="T28" s="137"/>
    </row>
    <row r="29" spans="1:20" ht="13.05" customHeight="1" x14ac:dyDescent="0.15">
      <c r="A29" s="129"/>
      <c r="B29" s="30" t="s">
        <v>47</v>
      </c>
      <c r="C29" s="369">
        <v>30732</v>
      </c>
      <c r="D29" s="369">
        <v>28215</v>
      </c>
      <c r="E29" s="369">
        <v>29327</v>
      </c>
      <c r="F29" s="369">
        <v>31280</v>
      </c>
      <c r="G29" s="369">
        <v>32759</v>
      </c>
      <c r="H29" s="370">
        <v>37863</v>
      </c>
      <c r="I29" s="370">
        <v>45225</v>
      </c>
      <c r="J29" s="370">
        <v>47774</v>
      </c>
      <c r="K29" s="370">
        <v>49718</v>
      </c>
      <c r="L29" s="370">
        <v>50870</v>
      </c>
      <c r="M29" s="1033">
        <v>46770</v>
      </c>
      <c r="N29" s="1033">
        <v>49351</v>
      </c>
      <c r="O29" s="1033">
        <v>55401</v>
      </c>
      <c r="P29" s="1033">
        <v>65574</v>
      </c>
      <c r="Q29" s="1033">
        <v>60322</v>
      </c>
      <c r="R29" s="1033">
        <v>54911.252782695839</v>
      </c>
      <c r="T29" s="137"/>
    </row>
    <row r="30" spans="1:20" ht="13.05" customHeight="1" x14ac:dyDescent="0.15">
      <c r="A30" s="129"/>
      <c r="B30" s="29" t="s">
        <v>48</v>
      </c>
      <c r="C30" s="369">
        <v>15411</v>
      </c>
      <c r="D30" s="369">
        <v>16336</v>
      </c>
      <c r="E30" s="369">
        <v>17156</v>
      </c>
      <c r="F30" s="369">
        <v>18211</v>
      </c>
      <c r="G30" s="369">
        <v>20564</v>
      </c>
      <c r="H30" s="370">
        <v>22341</v>
      </c>
      <c r="I30" s="370">
        <v>24618</v>
      </c>
      <c r="J30" s="370">
        <v>24595</v>
      </c>
      <c r="K30" s="370">
        <v>24998</v>
      </c>
      <c r="L30" s="370">
        <v>25440</v>
      </c>
      <c r="M30" s="1033">
        <v>26496</v>
      </c>
      <c r="N30" s="1033">
        <v>27683</v>
      </c>
      <c r="O30" s="1033">
        <v>21547</v>
      </c>
      <c r="P30" s="1033">
        <v>23330</v>
      </c>
      <c r="Q30" s="1033">
        <v>21738.5808219178</v>
      </c>
      <c r="R30" s="1033">
        <v>16326</v>
      </c>
      <c r="T30" s="137"/>
    </row>
    <row r="31" spans="1:20" ht="13.05" customHeight="1" thickBot="1" x14ac:dyDescent="0.2">
      <c r="A31" s="367"/>
      <c r="B31" s="368" t="s">
        <v>49</v>
      </c>
      <c r="C31" s="372">
        <v>4175</v>
      </c>
      <c r="D31" s="372">
        <v>4068</v>
      </c>
      <c r="E31" s="372">
        <v>4126</v>
      </c>
      <c r="F31" s="372">
        <v>4681</v>
      </c>
      <c r="G31" s="372">
        <v>6082</v>
      </c>
      <c r="H31" s="372">
        <v>4741</v>
      </c>
      <c r="I31" s="372">
        <v>5301</v>
      </c>
      <c r="J31" s="372">
        <v>6265</v>
      </c>
      <c r="K31" s="372">
        <v>7114</v>
      </c>
      <c r="L31" s="372">
        <v>7908</v>
      </c>
      <c r="M31" s="1034">
        <v>7764</v>
      </c>
      <c r="N31" s="1034">
        <v>11893</v>
      </c>
      <c r="O31" s="1034">
        <v>14155</v>
      </c>
      <c r="P31" s="1034">
        <v>14474</v>
      </c>
      <c r="Q31" s="1034">
        <v>17517</v>
      </c>
      <c r="R31" s="1034">
        <v>17486</v>
      </c>
      <c r="T31" s="137"/>
    </row>
    <row r="32" spans="1:20" ht="9" customHeight="1" x14ac:dyDescent="0.15">
      <c r="A32" s="28" t="s">
        <v>544</v>
      </c>
      <c r="B32" s="40"/>
      <c r="C32" s="363"/>
      <c r="D32" s="363"/>
      <c r="E32" s="363"/>
      <c r="F32" s="363"/>
      <c r="G32" s="363"/>
      <c r="H32" s="363"/>
      <c r="I32" s="363"/>
      <c r="J32" s="363"/>
      <c r="K32" s="363"/>
      <c r="L32" s="363"/>
      <c r="M32" s="363"/>
      <c r="N32" s="363"/>
      <c r="O32" s="363"/>
      <c r="P32" s="363"/>
      <c r="Q32" s="363"/>
      <c r="R32" s="363"/>
    </row>
    <row r="33" spans="1:18" ht="9" customHeight="1" x14ac:dyDescent="0.15">
      <c r="A33" s="28" t="s">
        <v>428</v>
      </c>
      <c r="B33" s="40"/>
      <c r="C33" s="363"/>
      <c r="D33" s="363"/>
      <c r="E33" s="363"/>
      <c r="F33" s="363"/>
      <c r="G33" s="363"/>
      <c r="H33" s="376"/>
      <c r="I33" s="376"/>
      <c r="J33" s="376"/>
      <c r="K33" s="376"/>
      <c r="L33" s="376"/>
      <c r="M33" s="376"/>
      <c r="N33" s="376"/>
      <c r="O33" s="376"/>
      <c r="P33" s="376"/>
      <c r="Q33" s="376"/>
      <c r="R33" s="376"/>
    </row>
    <row r="34" spans="1:18" ht="9" customHeight="1" x14ac:dyDescent="0.15">
      <c r="A34" s="40" t="s">
        <v>427</v>
      </c>
      <c r="B34" s="290"/>
      <c r="C34" s="363"/>
      <c r="D34" s="363"/>
      <c r="E34" s="363"/>
      <c r="F34" s="363"/>
      <c r="G34" s="363"/>
      <c r="H34" s="376"/>
      <c r="I34" s="376"/>
      <c r="J34" s="376"/>
      <c r="K34" s="376"/>
      <c r="L34" s="376"/>
      <c r="M34" s="376"/>
      <c r="N34" s="376"/>
      <c r="O34" s="376"/>
      <c r="P34" s="376"/>
      <c r="Q34" s="376"/>
      <c r="R34" s="376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5">
    <tabColor theme="9" tint="0.59999389629810485"/>
  </sheetPr>
  <dimension ref="A2:T34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.25" style="128" customWidth="1"/>
    <col min="2" max="2" width="9.625" style="128" customWidth="1"/>
    <col min="3" max="4" width="8" style="128" hidden="1" customWidth="1"/>
    <col min="5" max="18" width="8.375" style="128" customWidth="1"/>
    <col min="19" max="19" width="8.25" style="128" customWidth="1"/>
    <col min="20" max="16384" width="7" style="128"/>
  </cols>
  <sheetData>
    <row r="2" spans="1:20" ht="13.05" customHeight="1" x14ac:dyDescent="0.3">
      <c r="A2" s="381" t="s">
        <v>553</v>
      </c>
      <c r="B2" s="382"/>
    </row>
    <row r="3" spans="1:20" ht="13.05" customHeight="1" x14ac:dyDescent="0.15">
      <c r="A3" s="383" t="s">
        <v>273</v>
      </c>
      <c r="B3" s="383"/>
    </row>
    <row r="4" spans="1:20" ht="4.95" customHeight="1" thickBot="1" x14ac:dyDescent="0.2">
      <c r="A4" s="373"/>
      <c r="B4" s="373"/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3"/>
      <c r="P4" s="373"/>
      <c r="Q4" s="373"/>
      <c r="R4" s="373"/>
    </row>
    <row r="5" spans="1:20" ht="15" customHeight="1" x14ac:dyDescent="0.15">
      <c r="A5" s="1128" t="s">
        <v>18</v>
      </c>
      <c r="B5" s="1128"/>
      <c r="C5" s="825">
        <v>2005</v>
      </c>
      <c r="D5" s="825">
        <v>2006</v>
      </c>
      <c r="E5" s="825">
        <v>2007</v>
      </c>
      <c r="F5" s="825">
        <v>2008</v>
      </c>
      <c r="G5" s="825">
        <v>2009</v>
      </c>
      <c r="H5" s="825">
        <v>2010</v>
      </c>
      <c r="I5" s="825">
        <v>2011</v>
      </c>
      <c r="J5" s="825">
        <v>2012</v>
      </c>
      <c r="K5" s="825">
        <v>2013</v>
      </c>
      <c r="L5" s="825">
        <v>2014</v>
      </c>
      <c r="M5" s="825">
        <v>2015</v>
      </c>
      <c r="N5" s="825">
        <v>2016</v>
      </c>
      <c r="O5" s="825">
        <v>2017</v>
      </c>
      <c r="P5" s="825" t="s">
        <v>211</v>
      </c>
      <c r="Q5" s="825" t="s">
        <v>403</v>
      </c>
      <c r="R5" s="825" t="s">
        <v>408</v>
      </c>
    </row>
    <row r="6" spans="1:20" ht="15" customHeight="1" x14ac:dyDescent="0.15">
      <c r="A6" s="1127" t="s">
        <v>106</v>
      </c>
      <c r="B6" s="1127"/>
      <c r="C6" s="852">
        <f t="shared" ref="C6:N6" si="0">(C8+C9+C10+C11+C12+C13+C14+C15+C16+C17+C18+C19+C20+C21+C22+C23+C24+C25+C26+C27+C28+C29+C30+C31)</f>
        <v>104254</v>
      </c>
      <c r="D6" s="852">
        <f t="shared" si="0"/>
        <v>109012</v>
      </c>
      <c r="E6" s="854">
        <f t="shared" si="0"/>
        <v>114520</v>
      </c>
      <c r="F6" s="854">
        <f t="shared" si="0"/>
        <v>115197</v>
      </c>
      <c r="G6" s="854">
        <f t="shared" si="0"/>
        <v>114717</v>
      </c>
      <c r="H6" s="854">
        <f t="shared" si="0"/>
        <v>115654</v>
      </c>
      <c r="I6" s="854">
        <f t="shared" si="0"/>
        <v>117588</v>
      </c>
      <c r="J6" s="854">
        <f t="shared" si="0"/>
        <v>122352</v>
      </c>
      <c r="K6" s="854">
        <f t="shared" si="0"/>
        <v>127685</v>
      </c>
      <c r="L6" s="854">
        <f t="shared" si="0"/>
        <v>135393</v>
      </c>
      <c r="M6" s="854">
        <f t="shared" si="0"/>
        <v>142927</v>
      </c>
      <c r="N6" s="854">
        <f t="shared" si="0"/>
        <v>149399</v>
      </c>
      <c r="O6" s="854">
        <f>(O8+O9+O10+O11+O12+O13+O14+O15+O16+O17+O18+O19+O20+O21+O22+O23+O24+O25+O26+O27+O28+O29+O30+O31)</f>
        <v>157823</v>
      </c>
      <c r="P6" s="854">
        <f>(P8+P9+P10+P11+P12+P13+P14+P15+P16+P17+P18+P19+P20+P21+P22+P23+P24+P25+P26+P27+P28+P29+P30+P31)</f>
        <v>162421</v>
      </c>
      <c r="Q6" s="854">
        <f>(Q8+Q9+Q10+Q11+Q12+Q13+Q14+Q15+Q16+Q17+Q18+Q19+Q20+Q21+Q22+Q23+Q24+Q25+Q26+Q27+Q28+Q29+Q30+Q31)</f>
        <v>173258.66324709987</v>
      </c>
      <c r="R6" s="854">
        <f>(R8+R9+R10+R11+R12+R13+R14+R15+R16+R17+R18+R19+R20+R21+R22+R23+R24+R25+R26+R27+R28+R29+R30+R31)</f>
        <v>169804.68148125257</v>
      </c>
    </row>
    <row r="7" spans="1:20" ht="4.95" customHeight="1" x14ac:dyDescent="0.15">
      <c r="A7" s="129"/>
      <c r="B7" s="130"/>
      <c r="C7" s="387"/>
      <c r="D7" s="387"/>
      <c r="E7" s="374"/>
      <c r="F7" s="374"/>
      <c r="G7" s="374"/>
      <c r="H7" s="374"/>
      <c r="I7" s="374"/>
      <c r="J7" s="374"/>
      <c r="K7" s="374"/>
      <c r="L7" s="374"/>
      <c r="M7" s="374"/>
      <c r="N7" s="374"/>
      <c r="O7" s="374"/>
      <c r="P7" s="374"/>
      <c r="Q7" s="374"/>
      <c r="R7" s="374"/>
    </row>
    <row r="8" spans="1:20" ht="13.05" customHeight="1" x14ac:dyDescent="0.15">
      <c r="A8" s="129"/>
      <c r="B8" s="29" t="s">
        <v>21</v>
      </c>
      <c r="C8" s="388">
        <v>190</v>
      </c>
      <c r="D8" s="388">
        <v>228</v>
      </c>
      <c r="E8" s="369">
        <v>306</v>
      </c>
      <c r="F8" s="369">
        <v>408</v>
      </c>
      <c r="G8" s="369">
        <v>420</v>
      </c>
      <c r="H8" s="369">
        <v>582</v>
      </c>
      <c r="I8" s="369">
        <v>626</v>
      </c>
      <c r="J8" s="369">
        <v>863</v>
      </c>
      <c r="K8" s="369">
        <v>998</v>
      </c>
      <c r="L8" s="369">
        <v>827</v>
      </c>
      <c r="M8" s="292">
        <v>780</v>
      </c>
      <c r="N8" s="292">
        <v>316</v>
      </c>
      <c r="O8" s="292">
        <v>398</v>
      </c>
      <c r="P8" s="292">
        <v>279</v>
      </c>
      <c r="Q8" s="292">
        <v>344.50000000000006</v>
      </c>
      <c r="R8" s="292">
        <v>332.68620821746316</v>
      </c>
    </row>
    <row r="9" spans="1:20" ht="13.05" customHeight="1" x14ac:dyDescent="0.15">
      <c r="A9" s="129"/>
      <c r="B9" s="29" t="s">
        <v>22</v>
      </c>
      <c r="C9" s="388">
        <v>6387</v>
      </c>
      <c r="D9" s="388">
        <v>7231</v>
      </c>
      <c r="E9" s="369">
        <v>6857</v>
      </c>
      <c r="F9" s="369">
        <v>6388</v>
      </c>
      <c r="G9" s="369">
        <v>6499</v>
      </c>
      <c r="H9" s="370">
        <v>7171</v>
      </c>
      <c r="I9" s="370">
        <v>6138</v>
      </c>
      <c r="J9" s="370">
        <v>5969</v>
      </c>
      <c r="K9" s="370">
        <v>5987</v>
      </c>
      <c r="L9" s="370">
        <v>5651</v>
      </c>
      <c r="M9" s="1033">
        <v>6266</v>
      </c>
      <c r="N9" s="1033">
        <v>4635</v>
      </c>
      <c r="O9" s="1033">
        <v>4739</v>
      </c>
      <c r="P9" s="1033">
        <v>5048</v>
      </c>
      <c r="Q9" s="1033">
        <v>5825.0421656316948</v>
      </c>
      <c r="R9" s="1033">
        <v>6006.9630737510852</v>
      </c>
      <c r="T9" s="137"/>
    </row>
    <row r="10" spans="1:20" ht="13.05" customHeight="1" x14ac:dyDescent="0.15">
      <c r="A10" s="129"/>
      <c r="B10" s="29" t="s">
        <v>23</v>
      </c>
      <c r="C10" s="388">
        <v>1565</v>
      </c>
      <c r="D10" s="388">
        <v>1452</v>
      </c>
      <c r="E10" s="369">
        <v>2022</v>
      </c>
      <c r="F10" s="369">
        <v>1210</v>
      </c>
      <c r="G10" s="369">
        <v>1214</v>
      </c>
      <c r="H10" s="370">
        <v>1283</v>
      </c>
      <c r="I10" s="370">
        <v>1480</v>
      </c>
      <c r="J10" s="370">
        <v>1244</v>
      </c>
      <c r="K10" s="370">
        <v>1317</v>
      </c>
      <c r="L10" s="370">
        <v>1486</v>
      </c>
      <c r="M10" s="370">
        <v>1400</v>
      </c>
      <c r="N10" s="370">
        <v>1529</v>
      </c>
      <c r="O10" s="370">
        <v>1665</v>
      </c>
      <c r="P10" s="370">
        <v>1732</v>
      </c>
      <c r="Q10" s="370">
        <v>1720.915</v>
      </c>
      <c r="R10" s="370">
        <v>1625.3261274015022</v>
      </c>
      <c r="T10" s="137"/>
    </row>
    <row r="11" spans="1:20" ht="13.05" customHeight="1" x14ac:dyDescent="0.15">
      <c r="A11" s="129"/>
      <c r="B11" s="29" t="s">
        <v>24</v>
      </c>
      <c r="C11" s="388">
        <v>8050</v>
      </c>
      <c r="D11" s="388">
        <v>8378</v>
      </c>
      <c r="E11" s="369">
        <v>8663</v>
      </c>
      <c r="F11" s="369">
        <v>8965</v>
      </c>
      <c r="G11" s="369">
        <v>9251</v>
      </c>
      <c r="H11" s="370">
        <v>9748</v>
      </c>
      <c r="I11" s="370">
        <v>10226</v>
      </c>
      <c r="J11" s="369">
        <v>10412</v>
      </c>
      <c r="K11" s="369">
        <v>10789</v>
      </c>
      <c r="L11" s="369">
        <v>14105</v>
      </c>
      <c r="M11" s="292">
        <v>14504</v>
      </c>
      <c r="N11" s="292">
        <v>15047</v>
      </c>
      <c r="O11" s="292">
        <v>16879</v>
      </c>
      <c r="P11" s="292">
        <v>17459</v>
      </c>
      <c r="Q11" s="292">
        <v>17653.973040000001</v>
      </c>
      <c r="R11" s="292">
        <v>18996.627089999998</v>
      </c>
      <c r="T11" s="137"/>
    </row>
    <row r="12" spans="1:20" ht="13.05" customHeight="1" x14ac:dyDescent="0.15">
      <c r="A12" s="129"/>
      <c r="B12" s="29" t="s">
        <v>25</v>
      </c>
      <c r="C12" s="388">
        <v>3547</v>
      </c>
      <c r="D12" s="388">
        <v>4158</v>
      </c>
      <c r="E12" s="369">
        <v>4663</v>
      </c>
      <c r="F12" s="369">
        <v>4426</v>
      </c>
      <c r="G12" s="369">
        <v>4781</v>
      </c>
      <c r="H12" s="369">
        <v>5128</v>
      </c>
      <c r="I12" s="369">
        <v>5122</v>
      </c>
      <c r="J12" s="369">
        <v>4931</v>
      </c>
      <c r="K12" s="369">
        <v>5786</v>
      </c>
      <c r="L12" s="369">
        <v>5981</v>
      </c>
      <c r="M12" s="292">
        <v>6169</v>
      </c>
      <c r="N12" s="292">
        <v>6590</v>
      </c>
      <c r="O12" s="292">
        <v>6393</v>
      </c>
      <c r="P12" s="292">
        <v>6251</v>
      </c>
      <c r="Q12" s="292">
        <v>6484.0527763000009</v>
      </c>
      <c r="R12" s="292">
        <v>5721.8282712</v>
      </c>
      <c r="T12" s="137"/>
    </row>
    <row r="13" spans="1:20" ht="13.05" customHeight="1" x14ac:dyDescent="0.15">
      <c r="A13" s="129"/>
      <c r="B13" s="29" t="s">
        <v>29</v>
      </c>
      <c r="C13" s="388">
        <v>994</v>
      </c>
      <c r="D13" s="388">
        <v>1085</v>
      </c>
      <c r="E13" s="369">
        <v>1109</v>
      </c>
      <c r="F13" s="369">
        <v>1052</v>
      </c>
      <c r="G13" s="369">
        <v>1129</v>
      </c>
      <c r="H13" s="369">
        <v>1202</v>
      </c>
      <c r="I13" s="369">
        <v>1227</v>
      </c>
      <c r="J13" s="369">
        <v>1340</v>
      </c>
      <c r="K13" s="369">
        <v>1470</v>
      </c>
      <c r="L13" s="369">
        <v>1551</v>
      </c>
      <c r="M13" s="369">
        <v>1537</v>
      </c>
      <c r="N13" s="369">
        <v>1662</v>
      </c>
      <c r="O13" s="369">
        <v>1712</v>
      </c>
      <c r="P13" s="369">
        <v>1781</v>
      </c>
      <c r="Q13" s="369">
        <v>1806.4132499999998</v>
      </c>
      <c r="R13" s="369">
        <v>1707.2013661111389</v>
      </c>
      <c r="T13" s="137"/>
    </row>
    <row r="14" spans="1:20" ht="13.05" customHeight="1" x14ac:dyDescent="0.15">
      <c r="A14" s="129"/>
      <c r="B14" s="29" t="s">
        <v>30</v>
      </c>
      <c r="C14" s="388">
        <v>1095</v>
      </c>
      <c r="D14" s="388">
        <v>1048</v>
      </c>
      <c r="E14" s="369">
        <v>976</v>
      </c>
      <c r="F14" s="369">
        <v>994</v>
      </c>
      <c r="G14" s="369">
        <v>1043</v>
      </c>
      <c r="H14" s="370">
        <v>1068</v>
      </c>
      <c r="I14" s="370">
        <v>1133</v>
      </c>
      <c r="J14" s="370">
        <v>1168</v>
      </c>
      <c r="K14" s="370">
        <v>1186</v>
      </c>
      <c r="L14" s="370">
        <v>1190</v>
      </c>
      <c r="M14" s="292">
        <v>1265</v>
      </c>
      <c r="N14" s="292">
        <v>1375</v>
      </c>
      <c r="O14" s="292">
        <v>1375</v>
      </c>
      <c r="P14" s="292">
        <v>1579</v>
      </c>
      <c r="Q14" s="292">
        <v>1593.1629041466049</v>
      </c>
      <c r="R14" s="292">
        <v>1605.4003692062977</v>
      </c>
      <c r="T14" s="137"/>
    </row>
    <row r="15" spans="1:20" ht="13.05" customHeight="1" x14ac:dyDescent="0.15">
      <c r="A15" s="129"/>
      <c r="B15" s="29" t="s">
        <v>31</v>
      </c>
      <c r="C15" s="388">
        <v>45295</v>
      </c>
      <c r="D15" s="388">
        <v>46669</v>
      </c>
      <c r="E15" s="369">
        <v>50069</v>
      </c>
      <c r="F15" s="369">
        <v>51802</v>
      </c>
      <c r="G15" s="369">
        <v>49670</v>
      </c>
      <c r="H15" s="370">
        <v>47735</v>
      </c>
      <c r="I15" s="370">
        <v>48882</v>
      </c>
      <c r="J15" s="370">
        <v>51971</v>
      </c>
      <c r="K15" s="370">
        <v>55446</v>
      </c>
      <c r="L15" s="370">
        <v>59187</v>
      </c>
      <c r="M15" s="292">
        <v>62813</v>
      </c>
      <c r="N15" s="292">
        <v>65479</v>
      </c>
      <c r="O15" s="292">
        <v>71500</v>
      </c>
      <c r="P15" s="292">
        <v>72791</v>
      </c>
      <c r="Q15" s="292">
        <v>74812.55935000001</v>
      </c>
      <c r="R15" s="292">
        <v>73425.731414999987</v>
      </c>
      <c r="T15" s="137"/>
    </row>
    <row r="16" spans="1:20" ht="13.05" customHeight="1" x14ac:dyDescent="0.15">
      <c r="A16" s="129"/>
      <c r="B16" s="29" t="s">
        <v>32</v>
      </c>
      <c r="C16" s="388">
        <v>1343</v>
      </c>
      <c r="D16" s="392">
        <v>1336</v>
      </c>
      <c r="E16" s="371">
        <v>637</v>
      </c>
      <c r="F16" s="371">
        <v>1621</v>
      </c>
      <c r="G16" s="371">
        <v>1825</v>
      </c>
      <c r="H16" s="370">
        <v>1971</v>
      </c>
      <c r="I16" s="370">
        <v>2174</v>
      </c>
      <c r="J16" s="370">
        <v>2249</v>
      </c>
      <c r="K16" s="370">
        <v>2218</v>
      </c>
      <c r="L16" s="370">
        <v>2514</v>
      </c>
      <c r="M16" s="370">
        <v>3494</v>
      </c>
      <c r="N16" s="370">
        <v>3621</v>
      </c>
      <c r="O16" s="370">
        <v>3935</v>
      </c>
      <c r="P16" s="370">
        <v>4101</v>
      </c>
      <c r="Q16" s="370">
        <v>11483.84827</v>
      </c>
      <c r="R16" s="370">
        <v>11271.688934999998</v>
      </c>
      <c r="T16" s="137"/>
    </row>
    <row r="17" spans="1:20" ht="13.05" customHeight="1" x14ac:dyDescent="0.15">
      <c r="A17" s="129"/>
      <c r="B17" s="29" t="s">
        <v>33</v>
      </c>
      <c r="C17" s="388">
        <v>11654</v>
      </c>
      <c r="D17" s="388">
        <v>12043</v>
      </c>
      <c r="E17" s="369">
        <v>12160</v>
      </c>
      <c r="F17" s="369">
        <v>11073</v>
      </c>
      <c r="G17" s="369">
        <v>10418</v>
      </c>
      <c r="H17" s="370">
        <v>9920</v>
      </c>
      <c r="I17" s="370">
        <v>7964</v>
      </c>
      <c r="J17" s="370">
        <v>6312</v>
      </c>
      <c r="K17" s="370">
        <v>5409</v>
      </c>
      <c r="L17" s="370">
        <v>5745</v>
      </c>
      <c r="M17" s="292">
        <v>6100</v>
      </c>
      <c r="N17" s="292">
        <v>6628</v>
      </c>
      <c r="O17" s="292">
        <v>6784</v>
      </c>
      <c r="P17" s="292">
        <v>7946</v>
      </c>
      <c r="Q17" s="292">
        <v>8078.8584037499986</v>
      </c>
      <c r="R17" s="292">
        <v>7374.2755499999994</v>
      </c>
      <c r="T17" s="137"/>
    </row>
    <row r="18" spans="1:20" ht="13.05" customHeight="1" x14ac:dyDescent="0.15">
      <c r="A18" s="129"/>
      <c r="B18" s="29" t="s">
        <v>34</v>
      </c>
      <c r="C18" s="388">
        <v>1361</v>
      </c>
      <c r="D18" s="388">
        <v>1971</v>
      </c>
      <c r="E18" s="369">
        <v>1937</v>
      </c>
      <c r="F18" s="369">
        <v>2049</v>
      </c>
      <c r="G18" s="369">
        <v>2281</v>
      </c>
      <c r="H18" s="370">
        <v>2221</v>
      </c>
      <c r="I18" s="370">
        <v>2347</v>
      </c>
      <c r="J18" s="370">
        <v>2450</v>
      </c>
      <c r="K18" s="370">
        <v>2045</v>
      </c>
      <c r="L18" s="370">
        <v>1878</v>
      </c>
      <c r="M18" s="292">
        <v>1755</v>
      </c>
      <c r="N18" s="292">
        <v>1144</v>
      </c>
      <c r="O18" s="292">
        <v>1265</v>
      </c>
      <c r="P18" s="292">
        <v>1345</v>
      </c>
      <c r="Q18" s="292">
        <v>1327.9673250000001</v>
      </c>
      <c r="R18" s="292">
        <v>1334.8254825000001</v>
      </c>
      <c r="T18" s="137"/>
    </row>
    <row r="19" spans="1:20" ht="13.05" customHeight="1" x14ac:dyDescent="0.15">
      <c r="A19" s="129"/>
      <c r="B19" s="29" t="s">
        <v>35</v>
      </c>
      <c r="C19" s="388">
        <v>2414</v>
      </c>
      <c r="D19" s="388">
        <v>2351</v>
      </c>
      <c r="E19" s="369">
        <v>2407</v>
      </c>
      <c r="F19" s="369">
        <v>2227</v>
      </c>
      <c r="G19" s="369">
        <v>2346</v>
      </c>
      <c r="H19" s="370">
        <v>2576</v>
      </c>
      <c r="I19" s="370">
        <v>2678</v>
      </c>
      <c r="J19" s="370">
        <v>3045</v>
      </c>
      <c r="K19" s="370">
        <v>3434</v>
      </c>
      <c r="L19" s="370">
        <v>3479</v>
      </c>
      <c r="M19" s="292">
        <v>3695</v>
      </c>
      <c r="N19" s="292">
        <v>4081</v>
      </c>
      <c r="O19" s="292">
        <v>4447</v>
      </c>
      <c r="P19" s="292">
        <v>4347</v>
      </c>
      <c r="Q19" s="292">
        <v>4855.243594339051</v>
      </c>
      <c r="R19" s="292">
        <v>4716.0532499999999</v>
      </c>
      <c r="T19" s="137"/>
    </row>
    <row r="20" spans="1:20" ht="13.05" customHeight="1" x14ac:dyDescent="0.15">
      <c r="A20" s="129"/>
      <c r="B20" s="29" t="s">
        <v>36</v>
      </c>
      <c r="C20" s="388">
        <v>1731</v>
      </c>
      <c r="D20" s="388">
        <v>1571</v>
      </c>
      <c r="E20" s="369">
        <v>1465</v>
      </c>
      <c r="F20" s="369">
        <v>1412</v>
      </c>
      <c r="G20" s="369">
        <v>1388</v>
      </c>
      <c r="H20" s="370">
        <v>1475</v>
      </c>
      <c r="I20" s="370">
        <v>1455</v>
      </c>
      <c r="J20" s="370">
        <v>1432</v>
      </c>
      <c r="K20" s="370">
        <v>1321</v>
      </c>
      <c r="L20" s="370">
        <v>1309</v>
      </c>
      <c r="M20" s="292">
        <v>1357</v>
      </c>
      <c r="N20" s="292">
        <v>1506</v>
      </c>
      <c r="O20" s="292">
        <v>1486</v>
      </c>
      <c r="P20" s="292">
        <v>1546</v>
      </c>
      <c r="Q20" s="292">
        <v>1632.705938325</v>
      </c>
      <c r="R20" s="292">
        <v>1583.3279950000001</v>
      </c>
      <c r="T20" s="137"/>
    </row>
    <row r="21" spans="1:20" ht="13.05" customHeight="1" x14ac:dyDescent="0.15">
      <c r="A21" s="129"/>
      <c r="B21" s="29" t="s">
        <v>37</v>
      </c>
      <c r="C21" s="388">
        <v>4184</v>
      </c>
      <c r="D21" s="388">
        <v>4285</v>
      </c>
      <c r="E21" s="369">
        <v>4118</v>
      </c>
      <c r="F21" s="369">
        <v>4178</v>
      </c>
      <c r="G21" s="369">
        <v>4235</v>
      </c>
      <c r="H21" s="370">
        <v>4760</v>
      </c>
      <c r="I21" s="370">
        <v>6075</v>
      </c>
      <c r="J21" s="370">
        <v>7640</v>
      </c>
      <c r="K21" s="370">
        <v>7851</v>
      </c>
      <c r="L21" s="370">
        <v>8593</v>
      </c>
      <c r="M21" s="292">
        <v>10045</v>
      </c>
      <c r="N21" s="292">
        <v>11755</v>
      </c>
      <c r="O21" s="292">
        <v>11362</v>
      </c>
      <c r="P21" s="292">
        <v>11512</v>
      </c>
      <c r="Q21" s="292">
        <v>11061.487000000003</v>
      </c>
      <c r="R21" s="292">
        <v>11395.316000000001</v>
      </c>
      <c r="T21" s="137"/>
    </row>
    <row r="22" spans="1:20" ht="13.05" customHeight="1" x14ac:dyDescent="0.15">
      <c r="A22" s="129"/>
      <c r="B22" s="29" t="s">
        <v>38</v>
      </c>
      <c r="C22" s="388">
        <v>376</v>
      </c>
      <c r="D22" s="388">
        <v>386</v>
      </c>
      <c r="E22" s="369">
        <v>391</v>
      </c>
      <c r="F22" s="369">
        <v>395</v>
      </c>
      <c r="G22" s="369">
        <v>457</v>
      </c>
      <c r="H22" s="370">
        <v>402</v>
      </c>
      <c r="I22" s="370">
        <v>459</v>
      </c>
      <c r="J22" s="370">
        <v>461</v>
      </c>
      <c r="K22" s="370">
        <v>562</v>
      </c>
      <c r="L22" s="370">
        <v>568</v>
      </c>
      <c r="M22" s="292">
        <v>590</v>
      </c>
      <c r="N22" s="292">
        <v>665</v>
      </c>
      <c r="O22" s="292">
        <v>885</v>
      </c>
      <c r="P22" s="292">
        <v>1200</v>
      </c>
      <c r="Q22" s="292">
        <v>1163.1133</v>
      </c>
      <c r="R22" s="292">
        <v>1010.9008150000001</v>
      </c>
      <c r="T22" s="137"/>
    </row>
    <row r="23" spans="1:20" ht="13.05" customHeight="1" x14ac:dyDescent="0.15">
      <c r="A23" s="129"/>
      <c r="B23" s="29" t="s">
        <v>39</v>
      </c>
      <c r="C23" s="388">
        <v>401</v>
      </c>
      <c r="D23" s="388">
        <v>377</v>
      </c>
      <c r="E23" s="369">
        <v>623</v>
      </c>
      <c r="F23" s="369">
        <v>782</v>
      </c>
      <c r="G23" s="369">
        <v>781</v>
      </c>
      <c r="H23" s="370">
        <v>912</v>
      </c>
      <c r="I23" s="370">
        <v>1370</v>
      </c>
      <c r="J23" s="370">
        <v>2096</v>
      </c>
      <c r="K23" s="370">
        <v>2447</v>
      </c>
      <c r="L23" s="370">
        <v>2448</v>
      </c>
      <c r="M23" s="292">
        <v>2464</v>
      </c>
      <c r="N23" s="292">
        <v>2471</v>
      </c>
      <c r="O23" s="292">
        <v>2621</v>
      </c>
      <c r="P23" s="292">
        <v>2677</v>
      </c>
      <c r="Q23" s="292">
        <v>2707.4242499999996</v>
      </c>
      <c r="R23" s="292">
        <v>2793.732</v>
      </c>
      <c r="T23" s="137"/>
    </row>
    <row r="24" spans="1:20" ht="13.05" customHeight="1" x14ac:dyDescent="0.15">
      <c r="A24" s="129"/>
      <c r="B24" s="29" t="s">
        <v>40</v>
      </c>
      <c r="C24" s="388">
        <v>2705</v>
      </c>
      <c r="D24" s="388">
        <v>2632</v>
      </c>
      <c r="E24" s="369">
        <v>2714</v>
      </c>
      <c r="F24" s="369">
        <v>3142</v>
      </c>
      <c r="G24" s="369">
        <v>3268</v>
      </c>
      <c r="H24" s="370">
        <v>3179</v>
      </c>
      <c r="I24" s="370">
        <v>3476</v>
      </c>
      <c r="J24" s="370">
        <v>3766</v>
      </c>
      <c r="K24" s="370">
        <v>3773</v>
      </c>
      <c r="L24" s="370">
        <v>2252</v>
      </c>
      <c r="M24" s="292">
        <v>2251</v>
      </c>
      <c r="N24" s="292">
        <v>2394</v>
      </c>
      <c r="O24" s="292">
        <v>2332</v>
      </c>
      <c r="P24" s="292">
        <v>2480</v>
      </c>
      <c r="Q24" s="292">
        <v>2757.4312499999996</v>
      </c>
      <c r="R24" s="292">
        <v>2431.8015000000005</v>
      </c>
      <c r="T24" s="137"/>
    </row>
    <row r="25" spans="1:20" ht="13.05" customHeight="1" x14ac:dyDescent="0.15">
      <c r="A25" s="129"/>
      <c r="B25" s="29" t="s">
        <v>41</v>
      </c>
      <c r="C25" s="388">
        <v>1856</v>
      </c>
      <c r="D25" s="388">
        <v>1746</v>
      </c>
      <c r="E25" s="369">
        <v>2067</v>
      </c>
      <c r="F25" s="369">
        <v>2261</v>
      </c>
      <c r="G25" s="369">
        <v>2501</v>
      </c>
      <c r="H25" s="369">
        <v>2561</v>
      </c>
      <c r="I25" s="369">
        <v>2875</v>
      </c>
      <c r="J25" s="369">
        <v>2978</v>
      </c>
      <c r="K25" s="369">
        <v>3274</v>
      </c>
      <c r="L25" s="369">
        <v>3112</v>
      </c>
      <c r="M25" s="292">
        <v>3017</v>
      </c>
      <c r="N25" s="292">
        <v>2973</v>
      </c>
      <c r="O25" s="292">
        <v>2874</v>
      </c>
      <c r="P25" s="292">
        <v>2796</v>
      </c>
      <c r="Q25" s="292">
        <v>2774.9179999999997</v>
      </c>
      <c r="R25" s="292">
        <v>2741.0898400000001</v>
      </c>
      <c r="T25" s="137"/>
    </row>
    <row r="26" spans="1:20" ht="13.05" customHeight="1" x14ac:dyDescent="0.15">
      <c r="A26" s="129"/>
      <c r="B26" s="29" t="s">
        <v>44</v>
      </c>
      <c r="C26" s="388">
        <v>2180</v>
      </c>
      <c r="D26" s="388">
        <v>2931</v>
      </c>
      <c r="E26" s="369">
        <v>3891</v>
      </c>
      <c r="F26" s="369">
        <v>3324</v>
      </c>
      <c r="G26" s="369">
        <v>3148</v>
      </c>
      <c r="H26" s="370">
        <v>3483</v>
      </c>
      <c r="I26" s="370">
        <v>3320</v>
      </c>
      <c r="J26" s="370">
        <v>3549</v>
      </c>
      <c r="K26" s="370">
        <v>3841</v>
      </c>
      <c r="L26" s="370">
        <v>4423</v>
      </c>
      <c r="M26" s="292">
        <v>4878</v>
      </c>
      <c r="N26" s="292">
        <v>6050</v>
      </c>
      <c r="O26" s="292">
        <v>5824</v>
      </c>
      <c r="P26" s="292">
        <v>5292</v>
      </c>
      <c r="Q26" s="292">
        <v>4946.2942500000017</v>
      </c>
      <c r="R26" s="292">
        <v>3945.4649522971717</v>
      </c>
      <c r="T26" s="137"/>
    </row>
    <row r="27" spans="1:20" ht="13.05" customHeight="1" x14ac:dyDescent="0.15">
      <c r="A27" s="129"/>
      <c r="B27" s="29" t="s">
        <v>45</v>
      </c>
      <c r="C27" s="388">
        <v>2054</v>
      </c>
      <c r="D27" s="388">
        <v>2114</v>
      </c>
      <c r="E27" s="369">
        <v>2154</v>
      </c>
      <c r="F27" s="369">
        <v>2197</v>
      </c>
      <c r="G27" s="369">
        <v>2327</v>
      </c>
      <c r="H27" s="370">
        <v>2404</v>
      </c>
      <c r="I27" s="370">
        <v>2505</v>
      </c>
      <c r="J27" s="370">
        <v>2569</v>
      </c>
      <c r="K27" s="370">
        <v>2588</v>
      </c>
      <c r="L27" s="370">
        <v>2628</v>
      </c>
      <c r="M27" s="292">
        <v>2372</v>
      </c>
      <c r="N27" s="292">
        <v>2501</v>
      </c>
      <c r="O27" s="292">
        <v>2540</v>
      </c>
      <c r="P27" s="292">
        <v>2563</v>
      </c>
      <c r="Q27" s="292">
        <v>2578.83</v>
      </c>
      <c r="R27" s="292">
        <v>2603.1734999999999</v>
      </c>
      <c r="T27" s="137"/>
    </row>
    <row r="28" spans="1:20" ht="13.05" customHeight="1" x14ac:dyDescent="0.15">
      <c r="A28" s="129"/>
      <c r="B28" s="128" t="s">
        <v>46</v>
      </c>
      <c r="C28" s="388">
        <v>2844</v>
      </c>
      <c r="D28" s="388">
        <v>3057</v>
      </c>
      <c r="E28" s="369">
        <v>3228</v>
      </c>
      <c r="F28" s="369">
        <v>3053</v>
      </c>
      <c r="G28" s="369">
        <v>3084</v>
      </c>
      <c r="H28" s="370">
        <v>2939</v>
      </c>
      <c r="I28" s="370">
        <v>2762</v>
      </c>
      <c r="J28" s="370">
        <v>2357</v>
      </c>
      <c r="K28" s="370">
        <v>2289</v>
      </c>
      <c r="L28" s="370">
        <v>2650</v>
      </c>
      <c r="M28" s="1033">
        <v>2606</v>
      </c>
      <c r="N28" s="1033">
        <v>2861</v>
      </c>
      <c r="O28" s="1033">
        <v>2636</v>
      </c>
      <c r="P28" s="1033">
        <v>2933</v>
      </c>
      <c r="Q28" s="1033">
        <v>3034.0754999999999</v>
      </c>
      <c r="R28" s="1033">
        <v>2820.2816267999997</v>
      </c>
      <c r="T28" s="137"/>
    </row>
    <row r="29" spans="1:20" ht="13.05" customHeight="1" x14ac:dyDescent="0.15">
      <c r="A29" s="129"/>
      <c r="B29" s="30" t="s">
        <v>47</v>
      </c>
      <c r="C29" s="388">
        <v>1199</v>
      </c>
      <c r="D29" s="388">
        <v>1103</v>
      </c>
      <c r="E29" s="369">
        <v>1147</v>
      </c>
      <c r="F29" s="369">
        <v>1325</v>
      </c>
      <c r="G29" s="369">
        <v>1562</v>
      </c>
      <c r="H29" s="370">
        <v>1796</v>
      </c>
      <c r="I29" s="370">
        <v>2027</v>
      </c>
      <c r="J29" s="370">
        <v>2192</v>
      </c>
      <c r="K29" s="370">
        <v>2265</v>
      </c>
      <c r="L29" s="370">
        <v>2371</v>
      </c>
      <c r="M29" s="1033">
        <v>2026</v>
      </c>
      <c r="N29" s="1033">
        <v>2083</v>
      </c>
      <c r="O29" s="1033">
        <v>2381</v>
      </c>
      <c r="P29" s="1033">
        <v>2998</v>
      </c>
      <c r="Q29" s="1033">
        <v>2717.8155000000002</v>
      </c>
      <c r="R29" s="1033">
        <v>2515.8569112679279</v>
      </c>
      <c r="T29" s="137"/>
    </row>
    <row r="30" spans="1:20" ht="13.05" customHeight="1" x14ac:dyDescent="0.15">
      <c r="A30" s="129"/>
      <c r="B30" s="29" t="s">
        <v>48</v>
      </c>
      <c r="C30" s="388">
        <v>668</v>
      </c>
      <c r="D30" s="388">
        <v>704</v>
      </c>
      <c r="E30" s="369">
        <v>745</v>
      </c>
      <c r="F30" s="369">
        <v>725</v>
      </c>
      <c r="G30" s="369">
        <v>821</v>
      </c>
      <c r="H30" s="370">
        <v>922</v>
      </c>
      <c r="I30" s="370">
        <v>1089</v>
      </c>
      <c r="J30" s="370">
        <v>1104</v>
      </c>
      <c r="K30" s="370">
        <v>1114</v>
      </c>
      <c r="L30" s="370">
        <v>1145</v>
      </c>
      <c r="M30" s="1033">
        <v>1189</v>
      </c>
      <c r="N30" s="1033">
        <v>1235</v>
      </c>
      <c r="O30" s="1033">
        <v>873</v>
      </c>
      <c r="P30" s="1033">
        <v>863</v>
      </c>
      <c r="Q30" s="1033">
        <v>848.07944210751236</v>
      </c>
      <c r="R30" s="1033">
        <v>737.25864750000005</v>
      </c>
      <c r="T30" s="137"/>
    </row>
    <row r="31" spans="1:20" ht="13.05" customHeight="1" thickBot="1" x14ac:dyDescent="0.2">
      <c r="A31" s="367"/>
      <c r="B31" s="368" t="s">
        <v>49</v>
      </c>
      <c r="C31" s="393">
        <v>161</v>
      </c>
      <c r="D31" s="393">
        <v>156</v>
      </c>
      <c r="E31" s="372">
        <v>171</v>
      </c>
      <c r="F31" s="372">
        <v>188</v>
      </c>
      <c r="G31" s="372">
        <v>268</v>
      </c>
      <c r="H31" s="372">
        <v>216</v>
      </c>
      <c r="I31" s="372">
        <v>178</v>
      </c>
      <c r="J31" s="372">
        <v>254</v>
      </c>
      <c r="K31" s="372">
        <v>275</v>
      </c>
      <c r="L31" s="372">
        <v>300</v>
      </c>
      <c r="M31" s="1034">
        <v>354</v>
      </c>
      <c r="N31" s="1034">
        <v>798</v>
      </c>
      <c r="O31" s="1034">
        <v>917</v>
      </c>
      <c r="P31" s="1034">
        <v>902</v>
      </c>
      <c r="Q31" s="1034">
        <v>1049.9527375</v>
      </c>
      <c r="R31" s="1034">
        <v>1107.8705550000002</v>
      </c>
      <c r="T31" s="137"/>
    </row>
    <row r="32" spans="1:20" ht="9" customHeight="1" x14ac:dyDescent="0.15">
      <c r="A32" s="28" t="s">
        <v>544</v>
      </c>
      <c r="B32" s="40"/>
      <c r="C32" s="363"/>
      <c r="D32" s="363"/>
      <c r="E32" s="363"/>
      <c r="F32" s="363"/>
      <c r="G32" s="363"/>
      <c r="H32" s="363"/>
      <c r="I32" s="363"/>
      <c r="J32" s="363"/>
      <c r="K32" s="363"/>
      <c r="L32" s="363"/>
      <c r="M32" s="363"/>
      <c r="N32" s="363"/>
      <c r="O32" s="363"/>
      <c r="P32" s="363"/>
      <c r="Q32" s="363"/>
      <c r="R32" s="363"/>
    </row>
    <row r="33" spans="1:18" ht="9" customHeight="1" x14ac:dyDescent="0.15">
      <c r="A33" s="28" t="s">
        <v>428</v>
      </c>
      <c r="B33" s="40"/>
      <c r="C33" s="363"/>
      <c r="D33" s="363"/>
      <c r="E33" s="363"/>
      <c r="F33" s="363"/>
      <c r="G33" s="363"/>
      <c r="H33" s="376"/>
      <c r="I33" s="376"/>
      <c r="J33" s="376"/>
      <c r="K33" s="376"/>
      <c r="L33" s="376"/>
      <c r="M33" s="376"/>
      <c r="N33" s="376"/>
      <c r="O33" s="376"/>
      <c r="P33" s="376"/>
      <c r="Q33" s="376"/>
      <c r="R33" s="376"/>
    </row>
    <row r="34" spans="1:18" ht="9" customHeight="1" x14ac:dyDescent="0.15">
      <c r="A34" s="40" t="s">
        <v>427</v>
      </c>
      <c r="B34" s="290"/>
      <c r="C34" s="363"/>
      <c r="D34" s="363"/>
      <c r="E34" s="363"/>
      <c r="F34" s="363"/>
      <c r="G34" s="363"/>
      <c r="H34" s="376"/>
      <c r="I34" s="376"/>
      <c r="J34" s="376"/>
      <c r="K34" s="376"/>
      <c r="L34" s="376"/>
      <c r="M34" s="376"/>
      <c r="N34" s="376"/>
      <c r="O34" s="376"/>
      <c r="P34" s="376"/>
      <c r="Q34" s="376"/>
      <c r="R34" s="376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6">
    <tabColor theme="9" tint="0.59999389629810485"/>
  </sheetPr>
  <dimension ref="A2:R36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.25" style="128" customWidth="1"/>
    <col min="2" max="2" width="9.625" style="128" customWidth="1"/>
    <col min="3" max="4" width="8" style="128" hidden="1" customWidth="1"/>
    <col min="5" max="18" width="8.375" style="128" customWidth="1"/>
    <col min="19" max="19" width="7.75" style="128" customWidth="1"/>
    <col min="20" max="16384" width="7" style="128"/>
  </cols>
  <sheetData>
    <row r="2" spans="1:18" ht="13.05" customHeight="1" x14ac:dyDescent="0.3">
      <c r="A2" s="381" t="s">
        <v>488</v>
      </c>
      <c r="B2" s="382"/>
    </row>
    <row r="3" spans="1:18" ht="13.05" customHeight="1" x14ac:dyDescent="0.15">
      <c r="A3" s="383" t="s">
        <v>284</v>
      </c>
      <c r="B3" s="383"/>
    </row>
    <row r="4" spans="1:18" ht="4.95" customHeight="1" thickBot="1" x14ac:dyDescent="0.2">
      <c r="A4" s="373"/>
      <c r="B4" s="373"/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3"/>
      <c r="P4" s="373"/>
      <c r="Q4" s="373"/>
      <c r="R4" s="373"/>
    </row>
    <row r="5" spans="1:18" ht="15" customHeight="1" x14ac:dyDescent="0.15">
      <c r="A5" s="1128" t="s">
        <v>18</v>
      </c>
      <c r="B5" s="1128"/>
      <c r="C5" s="825">
        <v>2005</v>
      </c>
      <c r="D5" s="825">
        <v>2006</v>
      </c>
      <c r="E5" s="825">
        <v>2007</v>
      </c>
      <c r="F5" s="825">
        <v>2008</v>
      </c>
      <c r="G5" s="825">
        <v>2009</v>
      </c>
      <c r="H5" s="825">
        <v>2010</v>
      </c>
      <c r="I5" s="825">
        <v>2011</v>
      </c>
      <c r="J5" s="825">
        <v>2012</v>
      </c>
      <c r="K5" s="825">
        <v>2013</v>
      </c>
      <c r="L5" s="825">
        <v>2014</v>
      </c>
      <c r="M5" s="825">
        <v>2015</v>
      </c>
      <c r="N5" s="825">
        <v>2016</v>
      </c>
      <c r="O5" s="825">
        <v>2017</v>
      </c>
      <c r="P5" s="825" t="s">
        <v>211</v>
      </c>
      <c r="Q5" s="825" t="s">
        <v>403</v>
      </c>
      <c r="R5" s="825" t="s">
        <v>408</v>
      </c>
    </row>
    <row r="6" spans="1:18" ht="15" customHeight="1" x14ac:dyDescent="0.15">
      <c r="A6" s="1127" t="s">
        <v>113</v>
      </c>
      <c r="B6" s="1127"/>
      <c r="C6" s="850">
        <v>3.43</v>
      </c>
      <c r="D6" s="850">
        <v>3.47</v>
      </c>
      <c r="E6" s="850">
        <v>3.5</v>
      </c>
      <c r="F6" s="850">
        <v>3.8</v>
      </c>
      <c r="G6" s="850">
        <v>4.12</v>
      </c>
      <c r="H6" s="850">
        <v>4.25</v>
      </c>
      <c r="I6" s="850">
        <v>5.05</v>
      </c>
      <c r="J6" s="850">
        <v>5.24</v>
      </c>
      <c r="K6" s="850">
        <v>5.91</v>
      </c>
      <c r="L6" s="850">
        <v>6.08</v>
      </c>
      <c r="M6" s="850">
        <v>6.43</v>
      </c>
      <c r="N6" s="850">
        <v>6.8</v>
      </c>
      <c r="O6" s="850">
        <v>6.97</v>
      </c>
      <c r="P6" s="850">
        <v>7.05</v>
      </c>
      <c r="Q6" s="850">
        <v>6.95</v>
      </c>
      <c r="R6" s="850">
        <v>6.95</v>
      </c>
    </row>
    <row r="7" spans="1:18" ht="4.95" customHeight="1" x14ac:dyDescent="0.15">
      <c r="A7" s="129"/>
      <c r="B7" s="130"/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3"/>
      <c r="O7" s="403"/>
      <c r="P7" s="403"/>
      <c r="Q7" s="403"/>
      <c r="R7" s="403"/>
    </row>
    <row r="8" spans="1:18" ht="13.05" customHeight="1" x14ac:dyDescent="0.15">
      <c r="A8" s="129"/>
      <c r="B8" s="29" t="s">
        <v>21</v>
      </c>
      <c r="C8" s="404">
        <v>3.6</v>
      </c>
      <c r="D8" s="404">
        <v>3.49</v>
      </c>
      <c r="E8" s="404">
        <v>3.47</v>
      </c>
      <c r="F8" s="404">
        <v>3.67</v>
      </c>
      <c r="G8" s="404">
        <v>3.75</v>
      </c>
      <c r="H8" s="404">
        <v>3.42</v>
      </c>
      <c r="I8" s="404">
        <v>3.45</v>
      </c>
      <c r="J8" s="404">
        <v>3.75</v>
      </c>
      <c r="K8" s="404">
        <v>4.99</v>
      </c>
      <c r="L8" s="404">
        <v>6.56</v>
      </c>
      <c r="M8" s="404">
        <v>6.61</v>
      </c>
      <c r="N8" s="404">
        <v>6.45</v>
      </c>
      <c r="O8" s="404">
        <v>6.21</v>
      </c>
      <c r="P8" s="404">
        <v>5.9</v>
      </c>
      <c r="Q8" s="404">
        <v>5.91</v>
      </c>
      <c r="R8" s="404">
        <v>5.91</v>
      </c>
    </row>
    <row r="9" spans="1:18" ht="13.05" customHeight="1" x14ac:dyDescent="0.15">
      <c r="A9" s="129"/>
      <c r="B9" s="29" t="s">
        <v>22</v>
      </c>
      <c r="C9" s="404">
        <v>3.11</v>
      </c>
      <c r="D9" s="404">
        <v>3.22</v>
      </c>
      <c r="E9" s="404">
        <v>3.27</v>
      </c>
      <c r="F9" s="404">
        <v>3.93</v>
      </c>
      <c r="G9" s="404">
        <v>4.05</v>
      </c>
      <c r="H9" s="404">
        <v>3.45</v>
      </c>
      <c r="I9" s="404">
        <v>3.58</v>
      </c>
      <c r="J9" s="404">
        <v>4.21</v>
      </c>
      <c r="K9" s="404">
        <v>4.38</v>
      </c>
      <c r="L9" s="404">
        <v>6.6</v>
      </c>
      <c r="M9" s="404">
        <v>6.38</v>
      </c>
      <c r="N9" s="404">
        <v>6.81</v>
      </c>
      <c r="O9" s="404">
        <v>6.61</v>
      </c>
      <c r="P9" s="404">
        <v>6.75</v>
      </c>
      <c r="Q9" s="404">
        <v>6.76</v>
      </c>
      <c r="R9" s="404">
        <v>6.76</v>
      </c>
    </row>
    <row r="10" spans="1:18" ht="13.05" customHeight="1" x14ac:dyDescent="0.15">
      <c r="A10" s="129"/>
      <c r="B10" s="29" t="s">
        <v>23</v>
      </c>
      <c r="C10" s="404">
        <v>3.36</v>
      </c>
      <c r="D10" s="404">
        <v>3.74</v>
      </c>
      <c r="E10" s="404">
        <v>3.59</v>
      </c>
      <c r="F10" s="404">
        <v>3.5</v>
      </c>
      <c r="G10" s="404">
        <v>4</v>
      </c>
      <c r="H10" s="404">
        <v>3.84</v>
      </c>
      <c r="I10" s="404">
        <v>4.1500000000000004</v>
      </c>
      <c r="J10" s="404">
        <v>4.32</v>
      </c>
      <c r="K10" s="404">
        <v>4.46</v>
      </c>
      <c r="L10" s="404">
        <v>6.72</v>
      </c>
      <c r="M10" s="404">
        <v>6.53</v>
      </c>
      <c r="N10" s="404">
        <v>6.7</v>
      </c>
      <c r="O10" s="404">
        <v>6.68</v>
      </c>
      <c r="P10" s="404">
        <v>6.88</v>
      </c>
      <c r="Q10" s="404">
        <v>6.88</v>
      </c>
      <c r="R10" s="404">
        <v>6.88</v>
      </c>
    </row>
    <row r="11" spans="1:18" ht="13.05" customHeight="1" x14ac:dyDescent="0.15">
      <c r="A11" s="129"/>
      <c r="B11" s="29" t="s">
        <v>24</v>
      </c>
      <c r="C11" s="404">
        <v>3.51</v>
      </c>
      <c r="D11" s="404">
        <v>3.31</v>
      </c>
      <c r="E11" s="404">
        <v>3.39</v>
      </c>
      <c r="F11" s="404">
        <v>3.75</v>
      </c>
      <c r="G11" s="404">
        <v>3.67</v>
      </c>
      <c r="H11" s="404">
        <v>3.67</v>
      </c>
      <c r="I11" s="404">
        <v>3.82</v>
      </c>
      <c r="J11" s="404">
        <v>4.58</v>
      </c>
      <c r="K11" s="404">
        <v>7.19</v>
      </c>
      <c r="L11" s="404">
        <v>7.19</v>
      </c>
      <c r="M11" s="404">
        <v>7.16</v>
      </c>
      <c r="N11" s="404">
        <v>7.15</v>
      </c>
      <c r="O11" s="404">
        <v>7.82</v>
      </c>
      <c r="P11" s="404">
        <v>7.72</v>
      </c>
      <c r="Q11" s="404">
        <v>7.69</v>
      </c>
      <c r="R11" s="404">
        <v>7.69</v>
      </c>
    </row>
    <row r="12" spans="1:18" ht="13.05" customHeight="1" x14ac:dyDescent="0.15">
      <c r="A12" s="129"/>
      <c r="B12" s="29" t="s">
        <v>25</v>
      </c>
      <c r="C12" s="404">
        <v>3.67</v>
      </c>
      <c r="D12" s="404">
        <v>3.57</v>
      </c>
      <c r="E12" s="404">
        <v>3.62</v>
      </c>
      <c r="F12" s="404">
        <v>3.81</v>
      </c>
      <c r="G12" s="404">
        <v>3.95</v>
      </c>
      <c r="H12" s="404">
        <v>4.4400000000000004</v>
      </c>
      <c r="I12" s="404">
        <v>4</v>
      </c>
      <c r="J12" s="404">
        <v>4.32</v>
      </c>
      <c r="K12" s="404">
        <v>4.5599999999999996</v>
      </c>
      <c r="L12" s="404">
        <v>5.81</v>
      </c>
      <c r="M12" s="404">
        <v>6.07</v>
      </c>
      <c r="N12" s="404">
        <v>6.38</v>
      </c>
      <c r="O12" s="404">
        <v>6.1</v>
      </c>
      <c r="P12" s="404">
        <v>6.19</v>
      </c>
      <c r="Q12" s="404">
        <v>5.92</v>
      </c>
      <c r="R12" s="404">
        <v>5.92</v>
      </c>
    </row>
    <row r="13" spans="1:18" ht="13.05" customHeight="1" x14ac:dyDescent="0.15">
      <c r="A13" s="129"/>
      <c r="B13" s="29" t="s">
        <v>29</v>
      </c>
      <c r="C13" s="404">
        <v>3.61</v>
      </c>
      <c r="D13" s="404">
        <v>3.61</v>
      </c>
      <c r="E13" s="404">
        <v>3.77</v>
      </c>
      <c r="F13" s="404">
        <v>3.75</v>
      </c>
      <c r="G13" s="404">
        <v>3.94</v>
      </c>
      <c r="H13" s="404">
        <v>3.95</v>
      </c>
      <c r="I13" s="404">
        <v>4.79</v>
      </c>
      <c r="J13" s="404">
        <v>4.4000000000000004</v>
      </c>
      <c r="K13" s="404">
        <v>4.58</v>
      </c>
      <c r="L13" s="404">
        <v>6.2</v>
      </c>
      <c r="M13" s="404">
        <v>5.25</v>
      </c>
      <c r="N13" s="404">
        <v>5.63</v>
      </c>
      <c r="O13" s="404">
        <v>5.76</v>
      </c>
      <c r="P13" s="404">
        <v>6.1</v>
      </c>
      <c r="Q13" s="404">
        <v>6.15</v>
      </c>
      <c r="R13" s="404">
        <v>6.15</v>
      </c>
    </row>
    <row r="14" spans="1:18" ht="13.05" customHeight="1" x14ac:dyDescent="0.15">
      <c r="A14" s="129"/>
      <c r="B14" s="29" t="s">
        <v>30</v>
      </c>
      <c r="C14" s="404">
        <v>3.32</v>
      </c>
      <c r="D14" s="404">
        <v>3.35</v>
      </c>
      <c r="E14" s="404">
        <v>3.69</v>
      </c>
      <c r="F14" s="404">
        <v>3.83</v>
      </c>
      <c r="G14" s="404">
        <v>4.09</v>
      </c>
      <c r="H14" s="404">
        <v>4.43</v>
      </c>
      <c r="I14" s="404">
        <v>4.1500000000000004</v>
      </c>
      <c r="J14" s="404">
        <v>4.28</v>
      </c>
      <c r="K14" s="404">
        <v>5.57</v>
      </c>
      <c r="L14" s="404">
        <v>7.23</v>
      </c>
      <c r="M14" s="404">
        <v>6.79</v>
      </c>
      <c r="N14" s="404">
        <v>6.66</v>
      </c>
      <c r="O14" s="404">
        <v>6.27</v>
      </c>
      <c r="P14" s="404">
        <v>7.02</v>
      </c>
      <c r="Q14" s="404">
        <v>6.97</v>
      </c>
      <c r="R14" s="404">
        <v>6.97</v>
      </c>
    </row>
    <row r="15" spans="1:18" ht="13.05" customHeight="1" x14ac:dyDescent="0.15">
      <c r="A15" s="129"/>
      <c r="B15" s="29" t="s">
        <v>31</v>
      </c>
      <c r="C15" s="404">
        <v>3.53</v>
      </c>
      <c r="D15" s="404">
        <v>3.6</v>
      </c>
      <c r="E15" s="404">
        <v>3.55</v>
      </c>
      <c r="F15" s="404">
        <v>3.85</v>
      </c>
      <c r="G15" s="404">
        <v>4.3</v>
      </c>
      <c r="H15" s="404">
        <v>4.3</v>
      </c>
      <c r="I15" s="404">
        <v>5.22</v>
      </c>
      <c r="J15" s="404">
        <v>5.33</v>
      </c>
      <c r="K15" s="404">
        <v>6.03</v>
      </c>
      <c r="L15" s="404">
        <v>5.67</v>
      </c>
      <c r="M15" s="404">
        <v>5.78</v>
      </c>
      <c r="N15" s="404">
        <v>6.32</v>
      </c>
      <c r="O15" s="404">
        <v>6.49</v>
      </c>
      <c r="P15" s="404">
        <v>6.72</v>
      </c>
      <c r="Q15" s="404">
        <v>6.71</v>
      </c>
      <c r="R15" s="404">
        <v>6.71</v>
      </c>
    </row>
    <row r="16" spans="1:18" ht="13.05" customHeight="1" x14ac:dyDescent="0.15">
      <c r="A16" s="129"/>
      <c r="B16" s="29" t="s">
        <v>32</v>
      </c>
      <c r="C16" s="404">
        <v>2.38</v>
      </c>
      <c r="D16" s="404">
        <v>2.4900000000000002</v>
      </c>
      <c r="E16" s="404">
        <v>2.94</v>
      </c>
      <c r="F16" s="404">
        <v>4.03</v>
      </c>
      <c r="G16" s="404">
        <v>4.34</v>
      </c>
      <c r="H16" s="404">
        <v>4.6900000000000004</v>
      </c>
      <c r="I16" s="404">
        <v>6.32</v>
      </c>
      <c r="J16" s="404">
        <v>6.9</v>
      </c>
      <c r="K16" s="404">
        <v>7.55</v>
      </c>
      <c r="L16" s="404">
        <v>5.92</v>
      </c>
      <c r="M16" s="404">
        <v>6.04</v>
      </c>
      <c r="N16" s="404">
        <v>7.14</v>
      </c>
      <c r="O16" s="404">
        <v>6.15</v>
      </c>
      <c r="P16" s="404">
        <v>6.47</v>
      </c>
      <c r="Q16" s="404">
        <v>6.39</v>
      </c>
      <c r="R16" s="404">
        <v>6.39</v>
      </c>
    </row>
    <row r="17" spans="1:18" ht="13.05" customHeight="1" x14ac:dyDescent="0.15">
      <c r="A17" s="129"/>
      <c r="B17" s="29" t="s">
        <v>33</v>
      </c>
      <c r="C17" s="404">
        <v>3.5</v>
      </c>
      <c r="D17" s="404">
        <v>3.46</v>
      </c>
      <c r="E17" s="404">
        <v>3.54</v>
      </c>
      <c r="F17" s="404">
        <v>3.62</v>
      </c>
      <c r="G17" s="404">
        <v>4.0199999999999996</v>
      </c>
      <c r="H17" s="404">
        <v>4.3600000000000003</v>
      </c>
      <c r="I17" s="404">
        <v>6.21</v>
      </c>
      <c r="J17" s="404">
        <v>5.87</v>
      </c>
      <c r="K17" s="404">
        <v>6.13</v>
      </c>
      <c r="L17" s="404">
        <v>6.68</v>
      </c>
      <c r="M17" s="404">
        <v>7.29</v>
      </c>
      <c r="N17" s="404">
        <v>7.12</v>
      </c>
      <c r="O17" s="404">
        <v>6.84</v>
      </c>
      <c r="P17" s="404">
        <v>7.12</v>
      </c>
      <c r="Q17" s="404">
        <v>7.06</v>
      </c>
      <c r="R17" s="404">
        <v>7.06</v>
      </c>
    </row>
    <row r="18" spans="1:18" ht="13.05" customHeight="1" x14ac:dyDescent="0.15">
      <c r="A18" s="129"/>
      <c r="B18" s="29" t="s">
        <v>34</v>
      </c>
      <c r="C18" s="404">
        <v>2.63</v>
      </c>
      <c r="D18" s="404">
        <v>2.75</v>
      </c>
      <c r="E18" s="404">
        <v>3.39</v>
      </c>
      <c r="F18" s="404">
        <v>3.62</v>
      </c>
      <c r="G18" s="404">
        <v>3.84</v>
      </c>
      <c r="H18" s="404">
        <v>4.1399999999999997</v>
      </c>
      <c r="I18" s="404">
        <v>5.64</v>
      </c>
      <c r="J18" s="404">
        <v>5.92</v>
      </c>
      <c r="K18" s="404">
        <v>5.69</v>
      </c>
      <c r="L18" s="404">
        <v>6.69</v>
      </c>
      <c r="M18" s="404">
        <v>6.22</v>
      </c>
      <c r="N18" s="404">
        <v>6.1</v>
      </c>
      <c r="O18" s="404">
        <v>6.22</v>
      </c>
      <c r="P18" s="404">
        <v>6.4</v>
      </c>
      <c r="Q18" s="404">
        <v>6.31</v>
      </c>
      <c r="R18" s="404">
        <v>6.31</v>
      </c>
    </row>
    <row r="19" spans="1:18" ht="13.05" customHeight="1" x14ac:dyDescent="0.15">
      <c r="A19" s="129"/>
      <c r="B19" s="29" t="s">
        <v>35</v>
      </c>
      <c r="C19" s="404">
        <v>2.82</v>
      </c>
      <c r="D19" s="404">
        <v>2.91</v>
      </c>
      <c r="E19" s="404">
        <v>3.13</v>
      </c>
      <c r="F19" s="404">
        <v>4.07</v>
      </c>
      <c r="G19" s="404">
        <v>3.96</v>
      </c>
      <c r="H19" s="404">
        <v>5.04</v>
      </c>
      <c r="I19" s="404">
        <v>6.48</v>
      </c>
      <c r="J19" s="404">
        <v>5.17</v>
      </c>
      <c r="K19" s="404">
        <v>5.58</v>
      </c>
      <c r="L19" s="404">
        <v>5.72</v>
      </c>
      <c r="M19" s="404">
        <v>6.35</v>
      </c>
      <c r="N19" s="404">
        <v>7.15</v>
      </c>
      <c r="O19" s="404">
        <v>6.8</v>
      </c>
      <c r="P19" s="404">
        <v>6.75</v>
      </c>
      <c r="Q19" s="404">
        <v>6.73</v>
      </c>
      <c r="R19" s="404">
        <v>6.73</v>
      </c>
    </row>
    <row r="20" spans="1:18" ht="13.05" customHeight="1" x14ac:dyDescent="0.15">
      <c r="A20" s="129"/>
      <c r="B20" s="29" t="s">
        <v>36</v>
      </c>
      <c r="C20" s="404">
        <v>3.61</v>
      </c>
      <c r="D20" s="404">
        <v>3.72</v>
      </c>
      <c r="E20" s="404">
        <v>3.25</v>
      </c>
      <c r="F20" s="404">
        <v>3.85</v>
      </c>
      <c r="G20" s="404">
        <v>3.73</v>
      </c>
      <c r="H20" s="404">
        <v>3.86</v>
      </c>
      <c r="I20" s="404">
        <v>5.21</v>
      </c>
      <c r="J20" s="404">
        <v>4.88</v>
      </c>
      <c r="K20" s="404">
        <v>5.57</v>
      </c>
      <c r="L20" s="404">
        <v>5.56</v>
      </c>
      <c r="M20" s="404">
        <v>5.53</v>
      </c>
      <c r="N20" s="404">
        <v>5.79</v>
      </c>
      <c r="O20" s="404">
        <v>5.64</v>
      </c>
      <c r="P20" s="404">
        <v>5.83</v>
      </c>
      <c r="Q20" s="404">
        <v>5.79</v>
      </c>
      <c r="R20" s="404">
        <v>5.79</v>
      </c>
    </row>
    <row r="21" spans="1:18" ht="13.05" customHeight="1" x14ac:dyDescent="0.15">
      <c r="A21" s="129"/>
      <c r="B21" s="29" t="s">
        <v>37</v>
      </c>
      <c r="C21" s="404">
        <v>3.67</v>
      </c>
      <c r="D21" s="404">
        <v>3.62</v>
      </c>
      <c r="E21" s="404">
        <v>3.26</v>
      </c>
      <c r="F21" s="404">
        <v>3.79</v>
      </c>
      <c r="G21" s="404">
        <v>4.09</v>
      </c>
      <c r="H21" s="404">
        <v>4.7300000000000004</v>
      </c>
      <c r="I21" s="404">
        <v>4.6900000000000004</v>
      </c>
      <c r="J21" s="404">
        <v>5.29</v>
      </c>
      <c r="K21" s="404">
        <v>6.39</v>
      </c>
      <c r="L21" s="404">
        <v>5.67</v>
      </c>
      <c r="M21" s="404">
        <v>6.02</v>
      </c>
      <c r="N21" s="404">
        <v>6.17</v>
      </c>
      <c r="O21" s="404">
        <v>5.88</v>
      </c>
      <c r="P21" s="404">
        <v>5.93</v>
      </c>
      <c r="Q21" s="404">
        <v>5.95</v>
      </c>
      <c r="R21" s="404">
        <v>5.95</v>
      </c>
    </row>
    <row r="22" spans="1:18" ht="13.05" customHeight="1" x14ac:dyDescent="0.15">
      <c r="A22" s="129"/>
      <c r="B22" s="29" t="s">
        <v>38</v>
      </c>
      <c r="C22" s="404">
        <v>3.24</v>
      </c>
      <c r="D22" s="404">
        <v>3.29</v>
      </c>
      <c r="E22" s="404">
        <v>3.3</v>
      </c>
      <c r="F22" s="404">
        <v>3.57</v>
      </c>
      <c r="G22" s="404">
        <v>4.01</v>
      </c>
      <c r="H22" s="404">
        <v>4.17</v>
      </c>
      <c r="I22" s="404">
        <v>5.33</v>
      </c>
      <c r="J22" s="404">
        <v>4.82</v>
      </c>
      <c r="K22" s="404">
        <v>5.0199999999999996</v>
      </c>
      <c r="L22" s="404">
        <v>5.05</v>
      </c>
      <c r="M22" s="404">
        <v>5.52</v>
      </c>
      <c r="N22" s="404">
        <v>5.64</v>
      </c>
      <c r="O22" s="404">
        <v>5.6</v>
      </c>
      <c r="P22" s="404">
        <v>5.64</v>
      </c>
      <c r="Q22" s="404">
        <v>5.73</v>
      </c>
      <c r="R22" s="404">
        <v>5.73</v>
      </c>
    </row>
    <row r="23" spans="1:18" ht="13.05" customHeight="1" x14ac:dyDescent="0.15">
      <c r="A23" s="129"/>
      <c r="B23" s="29" t="s">
        <v>39</v>
      </c>
      <c r="C23" s="404">
        <v>3.59</v>
      </c>
      <c r="D23" s="404">
        <v>3.34</v>
      </c>
      <c r="E23" s="404">
        <v>3.48</v>
      </c>
      <c r="F23" s="404">
        <v>3.59</v>
      </c>
      <c r="G23" s="404">
        <v>4.0199999999999996</v>
      </c>
      <c r="H23" s="404">
        <v>4.33</v>
      </c>
      <c r="I23" s="404">
        <v>4.54</v>
      </c>
      <c r="J23" s="404">
        <v>4.88</v>
      </c>
      <c r="K23" s="404">
        <v>5.12</v>
      </c>
      <c r="L23" s="404">
        <v>5.24</v>
      </c>
      <c r="M23" s="404">
        <v>5.93</v>
      </c>
      <c r="N23" s="404">
        <v>6.21</v>
      </c>
      <c r="O23" s="404">
        <v>5.93</v>
      </c>
      <c r="P23" s="404">
        <v>6.2</v>
      </c>
      <c r="Q23" s="404">
        <v>6.24</v>
      </c>
      <c r="R23" s="404">
        <v>6.24</v>
      </c>
    </row>
    <row r="24" spans="1:18" ht="13.05" customHeight="1" x14ac:dyDescent="0.15">
      <c r="A24" s="129"/>
      <c r="B24" s="29" t="s">
        <v>40</v>
      </c>
      <c r="C24" s="404">
        <v>3.6</v>
      </c>
      <c r="D24" s="404">
        <v>3.65</v>
      </c>
      <c r="E24" s="404">
        <v>3.7</v>
      </c>
      <c r="F24" s="404">
        <v>3.82</v>
      </c>
      <c r="G24" s="404">
        <v>4.09</v>
      </c>
      <c r="H24" s="404">
        <v>4.3099999999999996</v>
      </c>
      <c r="I24" s="404">
        <v>5.66</v>
      </c>
      <c r="J24" s="404">
        <v>5.48</v>
      </c>
      <c r="K24" s="404">
        <v>5.33</v>
      </c>
      <c r="L24" s="404">
        <v>6.08</v>
      </c>
      <c r="M24" s="404">
        <v>6.34</v>
      </c>
      <c r="N24" s="404">
        <v>6.55</v>
      </c>
      <c r="O24" s="404">
        <v>6.23</v>
      </c>
      <c r="P24" s="404">
        <v>6.27</v>
      </c>
      <c r="Q24" s="404">
        <v>6.22</v>
      </c>
      <c r="R24" s="404">
        <v>6.22</v>
      </c>
    </row>
    <row r="25" spans="1:18" ht="13.05" customHeight="1" x14ac:dyDescent="0.15">
      <c r="A25" s="129"/>
      <c r="B25" s="29" t="s">
        <v>41</v>
      </c>
      <c r="C25" s="404">
        <v>3.5</v>
      </c>
      <c r="D25" s="404">
        <v>3.53</v>
      </c>
      <c r="E25" s="404">
        <v>3.56</v>
      </c>
      <c r="F25" s="404">
        <v>3.74</v>
      </c>
      <c r="G25" s="404">
        <v>3.79</v>
      </c>
      <c r="H25" s="404">
        <v>4.24</v>
      </c>
      <c r="I25" s="404">
        <v>5.31</v>
      </c>
      <c r="J25" s="404">
        <v>5</v>
      </c>
      <c r="K25" s="404">
        <v>4.87</v>
      </c>
      <c r="L25" s="404">
        <v>5.28</v>
      </c>
      <c r="M25" s="404">
        <v>6.37</v>
      </c>
      <c r="N25" s="404">
        <v>5.85</v>
      </c>
      <c r="O25" s="404">
        <v>5.75</v>
      </c>
      <c r="P25" s="404">
        <v>6.12</v>
      </c>
      <c r="Q25" s="404">
        <v>6.15</v>
      </c>
      <c r="R25" s="404">
        <v>6.15</v>
      </c>
    </row>
    <row r="26" spans="1:18" ht="13.05" customHeight="1" x14ac:dyDescent="0.15">
      <c r="A26" s="129"/>
      <c r="B26" s="29" t="s">
        <v>44</v>
      </c>
      <c r="C26" s="404">
        <v>3.67</v>
      </c>
      <c r="D26" s="404">
        <v>3.64</v>
      </c>
      <c r="E26" s="404">
        <v>3.79</v>
      </c>
      <c r="F26" s="404">
        <v>3.84</v>
      </c>
      <c r="G26" s="404">
        <v>3.98</v>
      </c>
      <c r="H26" s="404">
        <v>4.66</v>
      </c>
      <c r="I26" s="404">
        <v>5.37</v>
      </c>
      <c r="J26" s="404">
        <v>5.94</v>
      </c>
      <c r="K26" s="404">
        <v>5.92</v>
      </c>
      <c r="L26" s="404">
        <v>6.79</v>
      </c>
      <c r="M26" s="404">
        <v>7.15</v>
      </c>
      <c r="N26" s="404">
        <v>8.18</v>
      </c>
      <c r="O26" s="404">
        <v>7.57</v>
      </c>
      <c r="P26" s="404">
        <v>7.37</v>
      </c>
      <c r="Q26" s="404">
        <v>7.37</v>
      </c>
      <c r="R26" s="404">
        <v>7.37</v>
      </c>
    </row>
    <row r="27" spans="1:18" ht="13.05" customHeight="1" x14ac:dyDescent="0.15">
      <c r="A27" s="129"/>
      <c r="B27" s="29" t="s">
        <v>45</v>
      </c>
      <c r="C27" s="404">
        <v>2.77</v>
      </c>
      <c r="D27" s="404">
        <v>3.13</v>
      </c>
      <c r="E27" s="404">
        <v>3.37</v>
      </c>
      <c r="F27" s="404">
        <v>3.97</v>
      </c>
      <c r="G27" s="404">
        <v>4.33</v>
      </c>
      <c r="H27" s="404">
        <v>4.41</v>
      </c>
      <c r="I27" s="404">
        <v>4.95</v>
      </c>
      <c r="J27" s="404">
        <v>5.66</v>
      </c>
      <c r="K27" s="404">
        <v>6.25</v>
      </c>
      <c r="L27" s="404">
        <v>7.12</v>
      </c>
      <c r="M27" s="404">
        <v>7.93</v>
      </c>
      <c r="N27" s="404">
        <v>7.64</v>
      </c>
      <c r="O27" s="404">
        <v>7.1</v>
      </c>
      <c r="P27" s="404">
        <v>7.23</v>
      </c>
      <c r="Q27" s="404">
        <v>7.28</v>
      </c>
      <c r="R27" s="404">
        <v>7.28</v>
      </c>
    </row>
    <row r="28" spans="1:18" ht="13.05" customHeight="1" x14ac:dyDescent="0.15">
      <c r="A28" s="129"/>
      <c r="B28" s="128" t="s">
        <v>46</v>
      </c>
      <c r="C28" s="404">
        <v>2.76</v>
      </c>
      <c r="D28" s="404">
        <v>3.02</v>
      </c>
      <c r="E28" s="404">
        <v>3.19</v>
      </c>
      <c r="F28" s="404">
        <v>3.41</v>
      </c>
      <c r="G28" s="404">
        <v>4.1100000000000003</v>
      </c>
      <c r="H28" s="404">
        <v>4.57</v>
      </c>
      <c r="I28" s="404">
        <v>6.93</v>
      </c>
      <c r="J28" s="404">
        <v>7.52</v>
      </c>
      <c r="K28" s="404">
        <v>7.6</v>
      </c>
      <c r="L28" s="404">
        <v>8</v>
      </c>
      <c r="M28" s="404">
        <v>6.56</v>
      </c>
      <c r="N28" s="404">
        <v>7.03</v>
      </c>
      <c r="O28" s="404">
        <v>7.3</v>
      </c>
      <c r="P28" s="404">
        <v>7.2</v>
      </c>
      <c r="Q28" s="404">
        <v>7.26</v>
      </c>
      <c r="R28" s="404">
        <v>7.26</v>
      </c>
    </row>
    <row r="29" spans="1:18" ht="13.05" customHeight="1" x14ac:dyDescent="0.15">
      <c r="A29" s="129"/>
      <c r="B29" s="30" t="s">
        <v>47</v>
      </c>
      <c r="C29" s="404">
        <v>3.22</v>
      </c>
      <c r="D29" s="404">
        <v>3.15</v>
      </c>
      <c r="E29" s="404">
        <v>3.37</v>
      </c>
      <c r="F29" s="404">
        <v>3.85</v>
      </c>
      <c r="G29" s="404">
        <v>4.05</v>
      </c>
      <c r="H29" s="404">
        <v>4.3899999999999997</v>
      </c>
      <c r="I29" s="404">
        <v>4.67</v>
      </c>
      <c r="J29" s="404">
        <v>4.87</v>
      </c>
      <c r="K29" s="404">
        <v>5.32</v>
      </c>
      <c r="L29" s="404">
        <v>5.9</v>
      </c>
      <c r="M29" s="404">
        <v>5.29</v>
      </c>
      <c r="N29" s="404">
        <v>6.24</v>
      </c>
      <c r="O29" s="404">
        <v>5.13</v>
      </c>
      <c r="P29" s="404">
        <v>5.44</v>
      </c>
      <c r="Q29" s="404">
        <v>5.57</v>
      </c>
      <c r="R29" s="404">
        <v>5.57</v>
      </c>
    </row>
    <row r="30" spans="1:18" ht="13.05" customHeight="1" x14ac:dyDescent="0.15">
      <c r="A30" s="129"/>
      <c r="B30" s="29" t="s">
        <v>48</v>
      </c>
      <c r="C30" s="404">
        <v>3.02</v>
      </c>
      <c r="D30" s="404">
        <v>3.09</v>
      </c>
      <c r="E30" s="404">
        <v>3.63</v>
      </c>
      <c r="F30" s="404">
        <v>3.98</v>
      </c>
      <c r="G30" s="404">
        <v>4.34</v>
      </c>
      <c r="H30" s="404">
        <v>4.71</v>
      </c>
      <c r="I30" s="404">
        <v>5.08</v>
      </c>
      <c r="J30" s="404">
        <v>5.39</v>
      </c>
      <c r="K30" s="404">
        <v>5.6</v>
      </c>
      <c r="L30" s="404">
        <v>5.82</v>
      </c>
      <c r="M30" s="404">
        <v>6.05</v>
      </c>
      <c r="N30" s="404">
        <v>6.33</v>
      </c>
      <c r="O30" s="404">
        <v>6.79</v>
      </c>
      <c r="P30" s="404">
        <v>7</v>
      </c>
      <c r="Q30" s="404">
        <v>6.67</v>
      </c>
      <c r="R30" s="404">
        <v>6.67</v>
      </c>
    </row>
    <row r="31" spans="1:18" ht="13.05" customHeight="1" thickBot="1" x14ac:dyDescent="0.2">
      <c r="A31" s="367"/>
      <c r="B31" s="368" t="s">
        <v>49</v>
      </c>
      <c r="C31" s="405">
        <v>3.88</v>
      </c>
      <c r="D31" s="405">
        <v>3.89</v>
      </c>
      <c r="E31" s="405">
        <v>3.95</v>
      </c>
      <c r="F31" s="405">
        <v>4.01</v>
      </c>
      <c r="G31" s="405">
        <v>4.3600000000000003</v>
      </c>
      <c r="H31" s="405">
        <v>4.6100000000000003</v>
      </c>
      <c r="I31" s="405">
        <v>6.14</v>
      </c>
      <c r="J31" s="405">
        <v>6.85</v>
      </c>
      <c r="K31" s="405">
        <v>6.28</v>
      </c>
      <c r="L31" s="405">
        <v>6.22</v>
      </c>
      <c r="M31" s="405">
        <v>6.59</v>
      </c>
      <c r="N31" s="405">
        <v>6.47</v>
      </c>
      <c r="O31" s="405">
        <v>6.47</v>
      </c>
      <c r="P31" s="405">
        <v>6.32</v>
      </c>
      <c r="Q31" s="405">
        <v>6.37</v>
      </c>
      <c r="R31" s="405">
        <v>6.37</v>
      </c>
    </row>
    <row r="32" spans="1:18" ht="9" customHeight="1" x14ac:dyDescent="0.15">
      <c r="A32" s="28" t="s">
        <v>544</v>
      </c>
      <c r="B32" s="40"/>
      <c r="C32" s="363"/>
      <c r="D32" s="363"/>
      <c r="E32" s="363"/>
      <c r="F32" s="363"/>
      <c r="G32" s="363"/>
      <c r="H32" s="363"/>
      <c r="I32" s="363"/>
      <c r="J32" s="363"/>
      <c r="K32" s="363"/>
      <c r="L32" s="363"/>
      <c r="M32" s="363"/>
      <c r="N32" s="363"/>
      <c r="O32" s="363"/>
      <c r="P32" s="363"/>
      <c r="Q32" s="363"/>
      <c r="R32" s="363"/>
    </row>
    <row r="33" spans="1:18" ht="9" customHeight="1" x14ac:dyDescent="0.15">
      <c r="A33" s="28" t="s">
        <v>428</v>
      </c>
      <c r="B33" s="40"/>
      <c r="C33" s="363"/>
      <c r="D33" s="363"/>
      <c r="E33" s="363"/>
      <c r="F33" s="363"/>
      <c r="G33" s="363"/>
      <c r="H33" s="376"/>
      <c r="I33" s="376"/>
      <c r="J33" s="376"/>
      <c r="K33" s="376"/>
      <c r="L33" s="376"/>
      <c r="M33" s="376"/>
      <c r="N33" s="376"/>
      <c r="O33" s="376"/>
      <c r="P33" s="376"/>
      <c r="Q33" s="376"/>
      <c r="R33" s="376"/>
    </row>
    <row r="34" spans="1:18" ht="9" customHeight="1" x14ac:dyDescent="0.15">
      <c r="A34" s="40" t="s">
        <v>427</v>
      </c>
      <c r="B34" s="290"/>
      <c r="C34" s="363"/>
      <c r="D34" s="363"/>
      <c r="E34" s="363"/>
      <c r="F34" s="363"/>
      <c r="G34" s="363"/>
      <c r="H34" s="376"/>
      <c r="I34" s="376"/>
      <c r="J34" s="376"/>
      <c r="K34" s="376"/>
      <c r="L34" s="376"/>
      <c r="M34" s="376"/>
      <c r="N34" s="376"/>
      <c r="O34" s="376"/>
      <c r="P34" s="376"/>
      <c r="Q34" s="376"/>
      <c r="R34" s="376"/>
    </row>
    <row r="36" spans="1:18" ht="13.05" customHeight="1" x14ac:dyDescent="0.15"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7">
    <tabColor theme="9" tint="0.59999389629810485"/>
  </sheetPr>
  <dimension ref="A2:R61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.25" style="128" customWidth="1"/>
    <col min="2" max="2" width="9.625" style="128" customWidth="1"/>
    <col min="3" max="4" width="8" style="128" hidden="1" customWidth="1"/>
    <col min="5" max="19" width="8.375" style="128" customWidth="1"/>
    <col min="20" max="16384" width="7" style="128"/>
  </cols>
  <sheetData>
    <row r="2" spans="1:18" ht="13.05" customHeight="1" x14ac:dyDescent="0.3">
      <c r="A2" s="381" t="s">
        <v>487</v>
      </c>
      <c r="B2" s="382"/>
    </row>
    <row r="3" spans="1:18" ht="13.05" customHeight="1" x14ac:dyDescent="0.15">
      <c r="A3" s="383" t="s">
        <v>276</v>
      </c>
      <c r="B3" s="383"/>
    </row>
    <row r="4" spans="1:18" ht="4.95" customHeight="1" thickBot="1" x14ac:dyDescent="0.2">
      <c r="A4" s="373"/>
      <c r="B4" s="373"/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3"/>
      <c r="P4" s="373"/>
      <c r="Q4" s="373"/>
      <c r="R4" s="373"/>
    </row>
    <row r="5" spans="1:18" ht="15" customHeight="1" x14ac:dyDescent="0.15">
      <c r="A5" s="1128" t="s">
        <v>18</v>
      </c>
      <c r="B5" s="1128"/>
      <c r="C5" s="825">
        <v>2005</v>
      </c>
      <c r="D5" s="825">
        <v>2006</v>
      </c>
      <c r="E5" s="825">
        <v>2007</v>
      </c>
      <c r="F5" s="825">
        <v>2008</v>
      </c>
      <c r="G5" s="825">
        <v>2009</v>
      </c>
      <c r="H5" s="825">
        <v>2010</v>
      </c>
      <c r="I5" s="825">
        <v>2011</v>
      </c>
      <c r="J5" s="825">
        <v>2012</v>
      </c>
      <c r="K5" s="825">
        <v>2013</v>
      </c>
      <c r="L5" s="825">
        <v>2014</v>
      </c>
      <c r="M5" s="825">
        <v>2015</v>
      </c>
      <c r="N5" s="825">
        <v>2016</v>
      </c>
      <c r="O5" s="825">
        <v>2017</v>
      </c>
      <c r="P5" s="825" t="s">
        <v>211</v>
      </c>
      <c r="Q5" s="825" t="s">
        <v>403</v>
      </c>
      <c r="R5" s="825" t="s">
        <v>408</v>
      </c>
    </row>
    <row r="6" spans="1:18" ht="15" customHeight="1" x14ac:dyDescent="0.15">
      <c r="A6" s="1127" t="s">
        <v>106</v>
      </c>
      <c r="B6" s="1127"/>
      <c r="C6" s="854">
        <f>(C8+C9+C10+C11+C12+C13+C14+C15+C16+C17+C18+C19+C20+C21+C22+C23+C24+C25+C26+C27+C28+C29+C30+C31)</f>
        <v>3594515</v>
      </c>
      <c r="D6" s="854">
        <f>(D8+D9+D10+D11+D12+D13+D14+D15+D16+D17+D18+D19+D20+D21+D22+D23+D24+D25+D26+D27+D28+D29+D30+D31)</f>
        <v>3625627</v>
      </c>
      <c r="E6" s="854">
        <v>3687340</v>
      </c>
      <c r="F6" s="854">
        <v>3780806</v>
      </c>
      <c r="G6" s="854">
        <v>4105582</v>
      </c>
      <c r="H6" s="854">
        <v>4177499</v>
      </c>
      <c r="I6" s="854">
        <v>4322258</v>
      </c>
      <c r="J6" s="854">
        <v>3927361</v>
      </c>
      <c r="K6" s="854">
        <v>4005315</v>
      </c>
      <c r="L6" s="854">
        <v>4315793</v>
      </c>
      <c r="M6" s="854">
        <v>4318457</v>
      </c>
      <c r="N6" s="854">
        <v>4319228</v>
      </c>
      <c r="O6" s="854">
        <v>4330710</v>
      </c>
      <c r="P6" s="854">
        <v>4384848</v>
      </c>
      <c r="Q6" s="854">
        <v>4449505</v>
      </c>
      <c r="R6" s="854">
        <v>4492025</v>
      </c>
    </row>
    <row r="7" spans="1:18" ht="4.95" customHeight="1" x14ac:dyDescent="0.15">
      <c r="A7" s="129"/>
      <c r="B7" s="130"/>
      <c r="C7" s="374"/>
      <c r="D7" s="374"/>
      <c r="E7" s="374"/>
      <c r="F7" s="374"/>
      <c r="G7" s="374"/>
      <c r="H7" s="374"/>
      <c r="I7" s="374"/>
      <c r="J7" s="374"/>
      <c r="K7" s="374"/>
      <c r="L7" s="374"/>
      <c r="M7" s="374"/>
      <c r="N7" s="374"/>
      <c r="O7" s="374"/>
      <c r="P7" s="374"/>
      <c r="Q7" s="374"/>
      <c r="R7" s="374"/>
    </row>
    <row r="8" spans="1:18" ht="13.05" customHeight="1" x14ac:dyDescent="0.15">
      <c r="A8" s="129"/>
      <c r="B8" s="29" t="s">
        <v>21</v>
      </c>
      <c r="C8" s="369">
        <v>0</v>
      </c>
      <c r="D8" s="369">
        <v>0</v>
      </c>
      <c r="E8" s="375" t="s">
        <v>278</v>
      </c>
      <c r="F8" s="375" t="s">
        <v>278</v>
      </c>
      <c r="G8" s="375" t="s">
        <v>278</v>
      </c>
      <c r="H8" s="375" t="s">
        <v>278</v>
      </c>
      <c r="I8" s="375" t="s">
        <v>278</v>
      </c>
      <c r="J8" s="375" t="s">
        <v>278</v>
      </c>
      <c r="K8" s="375" t="s">
        <v>278</v>
      </c>
      <c r="L8" s="375" t="s">
        <v>278</v>
      </c>
      <c r="M8" s="375" t="s">
        <v>278</v>
      </c>
      <c r="N8" s="375" t="s">
        <v>278</v>
      </c>
      <c r="O8" s="375" t="s">
        <v>278</v>
      </c>
      <c r="P8" s="375" t="s">
        <v>278</v>
      </c>
      <c r="Q8" s="375" t="s">
        <v>278</v>
      </c>
      <c r="R8" s="375" t="s">
        <v>278</v>
      </c>
    </row>
    <row r="9" spans="1:18" ht="13.05" customHeight="1" x14ac:dyDescent="0.15">
      <c r="A9" s="129"/>
      <c r="B9" s="29" t="s">
        <v>22</v>
      </c>
      <c r="C9" s="369">
        <v>0</v>
      </c>
      <c r="D9" s="369">
        <v>0</v>
      </c>
      <c r="E9" s="375" t="s">
        <v>278</v>
      </c>
      <c r="F9" s="375" t="s">
        <v>278</v>
      </c>
      <c r="G9" s="375" t="s">
        <v>278</v>
      </c>
      <c r="H9" s="375" t="s">
        <v>278</v>
      </c>
      <c r="I9" s="375" t="s">
        <v>278</v>
      </c>
      <c r="J9" s="375" t="s">
        <v>278</v>
      </c>
      <c r="K9" s="375" t="s">
        <v>278</v>
      </c>
      <c r="L9" s="375" t="s">
        <v>278</v>
      </c>
      <c r="M9" s="1033">
        <v>135</v>
      </c>
      <c r="N9" s="1033">
        <v>82</v>
      </c>
      <c r="O9" s="1033">
        <v>79</v>
      </c>
      <c r="P9" s="1033">
        <v>97</v>
      </c>
      <c r="Q9" s="1033">
        <v>100</v>
      </c>
      <c r="R9" s="1033">
        <v>92</v>
      </c>
    </row>
    <row r="10" spans="1:18" ht="13.05" customHeight="1" x14ac:dyDescent="0.15">
      <c r="A10" s="129"/>
      <c r="B10" s="29" t="s">
        <v>23</v>
      </c>
      <c r="C10" s="369">
        <v>0</v>
      </c>
      <c r="D10" s="369">
        <v>0</v>
      </c>
      <c r="E10" s="375" t="s">
        <v>278</v>
      </c>
      <c r="F10" s="375" t="s">
        <v>278</v>
      </c>
      <c r="G10" s="375" t="s">
        <v>278</v>
      </c>
      <c r="H10" s="375" t="s">
        <v>278</v>
      </c>
      <c r="I10" s="375" t="s">
        <v>278</v>
      </c>
      <c r="J10" s="375" t="s">
        <v>278</v>
      </c>
      <c r="K10" s="375" t="s">
        <v>278</v>
      </c>
      <c r="L10" s="375" t="s">
        <v>278</v>
      </c>
      <c r="M10" s="375" t="s">
        <v>278</v>
      </c>
      <c r="N10" s="375" t="s">
        <v>278</v>
      </c>
      <c r="O10" s="375" t="s">
        <v>278</v>
      </c>
      <c r="P10" s="375" t="s">
        <v>278</v>
      </c>
      <c r="Q10" s="375" t="s">
        <v>278</v>
      </c>
      <c r="R10" s="375" t="s">
        <v>278</v>
      </c>
    </row>
    <row r="11" spans="1:18" ht="13.05" customHeight="1" x14ac:dyDescent="0.15">
      <c r="A11" s="129"/>
      <c r="B11" s="29" t="s">
        <v>24</v>
      </c>
      <c r="C11" s="369">
        <v>7505</v>
      </c>
      <c r="D11" s="369">
        <v>7529</v>
      </c>
      <c r="E11" s="369">
        <v>7913</v>
      </c>
      <c r="F11" s="369">
        <v>7815</v>
      </c>
      <c r="G11" s="369">
        <v>7740</v>
      </c>
      <c r="H11" s="370">
        <v>7624</v>
      </c>
      <c r="I11" s="370">
        <v>8018</v>
      </c>
      <c r="J11" s="369">
        <v>7767</v>
      </c>
      <c r="K11" s="369">
        <v>7878</v>
      </c>
      <c r="L11" s="369">
        <v>7902</v>
      </c>
      <c r="M11" s="292">
        <v>7998</v>
      </c>
      <c r="N11" s="292">
        <v>7999</v>
      </c>
      <c r="O11" s="292">
        <v>7851</v>
      </c>
      <c r="P11" s="292">
        <v>7562</v>
      </c>
      <c r="Q11" s="292">
        <v>7710</v>
      </c>
      <c r="R11" s="292">
        <v>7650</v>
      </c>
    </row>
    <row r="12" spans="1:18" ht="13.05" customHeight="1" x14ac:dyDescent="0.15">
      <c r="A12" s="129"/>
      <c r="B12" s="29" t="s">
        <v>25</v>
      </c>
      <c r="C12" s="369">
        <v>1333</v>
      </c>
      <c r="D12" s="369">
        <v>1285</v>
      </c>
      <c r="E12" s="369">
        <v>1380</v>
      </c>
      <c r="F12" s="369">
        <v>1200</v>
      </c>
      <c r="G12" s="369">
        <v>1280</v>
      </c>
      <c r="H12" s="369">
        <v>1296</v>
      </c>
      <c r="I12" s="369">
        <v>1120</v>
      </c>
      <c r="J12" s="369">
        <v>1120</v>
      </c>
      <c r="K12" s="369">
        <v>1210</v>
      </c>
      <c r="L12" s="369">
        <v>1165</v>
      </c>
      <c r="M12" s="292">
        <v>1190</v>
      </c>
      <c r="N12" s="292">
        <v>1150</v>
      </c>
      <c r="O12" s="292">
        <v>1180</v>
      </c>
      <c r="P12" s="292">
        <v>1173</v>
      </c>
      <c r="Q12" s="292">
        <v>1190</v>
      </c>
      <c r="R12" s="292">
        <v>1181</v>
      </c>
    </row>
    <row r="13" spans="1:18" ht="13.05" customHeight="1" x14ac:dyDescent="0.15">
      <c r="A13" s="129"/>
      <c r="B13" s="29" t="s">
        <v>29</v>
      </c>
      <c r="C13" s="369">
        <v>0</v>
      </c>
      <c r="D13" s="369">
        <v>0</v>
      </c>
      <c r="E13" s="375" t="s">
        <v>278</v>
      </c>
      <c r="F13" s="375" t="s">
        <v>278</v>
      </c>
      <c r="G13" s="375" t="s">
        <v>278</v>
      </c>
      <c r="H13" s="375" t="s">
        <v>278</v>
      </c>
      <c r="I13" s="375" t="s">
        <v>278</v>
      </c>
      <c r="J13" s="375" t="s">
        <v>278</v>
      </c>
      <c r="K13" s="375" t="s">
        <v>278</v>
      </c>
      <c r="L13" s="375" t="s">
        <v>278</v>
      </c>
      <c r="M13" s="375" t="s">
        <v>278</v>
      </c>
      <c r="N13" s="375" t="s">
        <v>278</v>
      </c>
      <c r="O13" s="375" t="s">
        <v>278</v>
      </c>
      <c r="P13" s="375"/>
      <c r="Q13" s="375" t="s">
        <v>278</v>
      </c>
      <c r="R13" s="375" t="s">
        <v>278</v>
      </c>
    </row>
    <row r="14" spans="1:18" ht="13.05" customHeight="1" x14ac:dyDescent="0.15">
      <c r="A14" s="129"/>
      <c r="B14" s="29" t="s">
        <v>30</v>
      </c>
      <c r="C14" s="369">
        <v>12142</v>
      </c>
      <c r="D14" s="369">
        <v>11815</v>
      </c>
      <c r="E14" s="369">
        <v>12085</v>
      </c>
      <c r="F14" s="369">
        <v>12071</v>
      </c>
      <c r="G14" s="369">
        <v>11547</v>
      </c>
      <c r="H14" s="370">
        <v>11932</v>
      </c>
      <c r="I14" s="370">
        <v>11844</v>
      </c>
      <c r="J14" s="370">
        <v>10120</v>
      </c>
      <c r="K14" s="370">
        <v>8310</v>
      </c>
      <c r="L14" s="370">
        <v>10294</v>
      </c>
      <c r="M14" s="292">
        <v>9715</v>
      </c>
      <c r="N14" s="292">
        <v>10201</v>
      </c>
      <c r="O14" s="292">
        <v>10320</v>
      </c>
      <c r="P14" s="292">
        <v>10080</v>
      </c>
      <c r="Q14" s="292">
        <v>10200</v>
      </c>
      <c r="R14" s="292">
        <v>11654</v>
      </c>
    </row>
    <row r="15" spans="1:18" ht="13.05" customHeight="1" x14ac:dyDescent="0.15">
      <c r="A15" s="129"/>
      <c r="B15" s="29" t="s">
        <v>31</v>
      </c>
      <c r="C15" s="369">
        <v>34173</v>
      </c>
      <c r="D15" s="369">
        <v>31300</v>
      </c>
      <c r="E15" s="369">
        <v>33948</v>
      </c>
      <c r="F15" s="369">
        <v>33888</v>
      </c>
      <c r="G15" s="369">
        <v>32560</v>
      </c>
      <c r="H15" s="370">
        <v>33174</v>
      </c>
      <c r="I15" s="370">
        <v>37345</v>
      </c>
      <c r="J15" s="370">
        <v>35259</v>
      </c>
      <c r="K15" s="370">
        <v>36140</v>
      </c>
      <c r="L15" s="370">
        <v>37044</v>
      </c>
      <c r="M15" s="292">
        <v>39756</v>
      </c>
      <c r="N15" s="292">
        <v>40511</v>
      </c>
      <c r="O15" s="292">
        <v>46625</v>
      </c>
      <c r="P15" s="292">
        <v>46870</v>
      </c>
      <c r="Q15" s="292">
        <v>46625</v>
      </c>
      <c r="R15" s="292">
        <v>46625</v>
      </c>
    </row>
    <row r="16" spans="1:18" ht="13.05" customHeight="1" x14ac:dyDescent="0.15">
      <c r="A16" s="129"/>
      <c r="B16" s="29" t="s">
        <v>32</v>
      </c>
      <c r="C16" s="369">
        <v>0</v>
      </c>
      <c r="D16" s="371">
        <v>0</v>
      </c>
      <c r="E16" s="375" t="s">
        <v>278</v>
      </c>
      <c r="F16" s="375" t="s">
        <v>278</v>
      </c>
      <c r="G16" s="375" t="s">
        <v>278</v>
      </c>
      <c r="H16" s="375" t="s">
        <v>278</v>
      </c>
      <c r="I16" s="375" t="s">
        <v>278</v>
      </c>
      <c r="J16" s="375" t="s">
        <v>278</v>
      </c>
      <c r="K16" s="375" t="s">
        <v>278</v>
      </c>
      <c r="L16" s="375" t="s">
        <v>278</v>
      </c>
      <c r="M16" s="375" t="s">
        <v>278</v>
      </c>
      <c r="N16" s="375" t="s">
        <v>278</v>
      </c>
      <c r="O16" s="375" t="s">
        <v>278</v>
      </c>
      <c r="P16" s="375" t="s">
        <v>278</v>
      </c>
      <c r="Q16" s="375" t="s">
        <v>278</v>
      </c>
      <c r="R16" s="375" t="s">
        <v>278</v>
      </c>
    </row>
    <row r="17" spans="1:18" ht="13.05" customHeight="1" x14ac:dyDescent="0.15">
      <c r="A17" s="129"/>
      <c r="B17" s="29" t="s">
        <v>33</v>
      </c>
      <c r="C17" s="369">
        <v>2637</v>
      </c>
      <c r="D17" s="369">
        <v>2583</v>
      </c>
      <c r="E17" s="369">
        <v>4386</v>
      </c>
      <c r="F17" s="369">
        <v>4343</v>
      </c>
      <c r="G17" s="369">
        <v>4200</v>
      </c>
      <c r="H17" s="370">
        <v>3630</v>
      </c>
      <c r="I17" s="370">
        <v>3250</v>
      </c>
      <c r="J17" s="370">
        <v>4151</v>
      </c>
      <c r="K17" s="370">
        <v>5072</v>
      </c>
      <c r="L17" s="370">
        <v>5173</v>
      </c>
      <c r="M17" s="292">
        <v>5915</v>
      </c>
      <c r="N17" s="292">
        <v>6967</v>
      </c>
      <c r="O17" s="292">
        <v>6850</v>
      </c>
      <c r="P17" s="292">
        <v>6670</v>
      </c>
      <c r="Q17" s="292">
        <v>6760</v>
      </c>
      <c r="R17" s="292">
        <v>6648</v>
      </c>
    </row>
    <row r="18" spans="1:18" ht="13.05" customHeight="1" x14ac:dyDescent="0.15">
      <c r="A18" s="129"/>
      <c r="B18" s="29" t="s">
        <v>34</v>
      </c>
      <c r="C18" s="369">
        <v>31823</v>
      </c>
      <c r="D18" s="369">
        <v>32205</v>
      </c>
      <c r="E18" s="369">
        <v>35557</v>
      </c>
      <c r="F18" s="369">
        <v>44657</v>
      </c>
      <c r="G18" s="369">
        <v>48902</v>
      </c>
      <c r="H18" s="370">
        <v>66112</v>
      </c>
      <c r="I18" s="370">
        <v>69640</v>
      </c>
      <c r="J18" s="370">
        <v>89091</v>
      </c>
      <c r="K18" s="370">
        <v>97491</v>
      </c>
      <c r="L18" s="370">
        <v>108023</v>
      </c>
      <c r="M18" s="292">
        <v>116664</v>
      </c>
      <c r="N18" s="292">
        <v>125956</v>
      </c>
      <c r="O18" s="292">
        <v>133225</v>
      </c>
      <c r="P18" s="292">
        <v>128330</v>
      </c>
      <c r="Q18" s="292">
        <v>130778</v>
      </c>
      <c r="R18" s="292">
        <v>131241</v>
      </c>
    </row>
    <row r="19" spans="1:18" ht="13.05" customHeight="1" x14ac:dyDescent="0.15">
      <c r="A19" s="129"/>
      <c r="B19" s="29" t="s">
        <v>35</v>
      </c>
      <c r="C19" s="369">
        <v>36687</v>
      </c>
      <c r="D19" s="369">
        <v>38717</v>
      </c>
      <c r="E19" s="369">
        <v>40707</v>
      </c>
      <c r="F19" s="369">
        <v>35115</v>
      </c>
      <c r="G19" s="369">
        <v>36000</v>
      </c>
      <c r="H19" s="370">
        <v>39445</v>
      </c>
      <c r="I19" s="370">
        <v>45498</v>
      </c>
      <c r="J19" s="370">
        <v>84791</v>
      </c>
      <c r="K19" s="370">
        <v>88418</v>
      </c>
      <c r="L19" s="370">
        <v>90222</v>
      </c>
      <c r="M19" s="292">
        <v>81434</v>
      </c>
      <c r="N19" s="292">
        <v>82535</v>
      </c>
      <c r="O19" s="292">
        <v>91678</v>
      </c>
      <c r="P19" s="292">
        <v>96543</v>
      </c>
      <c r="Q19" s="292">
        <v>94111</v>
      </c>
      <c r="R19" s="292">
        <v>100923</v>
      </c>
    </row>
    <row r="20" spans="1:18" ht="13.05" customHeight="1" x14ac:dyDescent="0.15">
      <c r="A20" s="129"/>
      <c r="B20" s="29" t="s">
        <v>36</v>
      </c>
      <c r="C20" s="369">
        <v>223704</v>
      </c>
      <c r="D20" s="369">
        <v>224045</v>
      </c>
      <c r="E20" s="369">
        <v>224720</v>
      </c>
      <c r="F20" s="369">
        <v>220709</v>
      </c>
      <c r="G20" s="369">
        <v>246980</v>
      </c>
      <c r="H20" s="370">
        <v>243032</v>
      </c>
      <c r="I20" s="370">
        <v>245816</v>
      </c>
      <c r="J20" s="370">
        <v>225470</v>
      </c>
      <c r="K20" s="370">
        <v>269650</v>
      </c>
      <c r="L20" s="370">
        <v>258403</v>
      </c>
      <c r="M20" s="292">
        <v>264220</v>
      </c>
      <c r="N20" s="292">
        <v>273249</v>
      </c>
      <c r="O20" s="292">
        <v>252713</v>
      </c>
      <c r="P20" s="292">
        <v>263410</v>
      </c>
      <c r="Q20" s="292">
        <v>270053</v>
      </c>
      <c r="R20" s="292">
        <v>268457</v>
      </c>
    </row>
    <row r="21" spans="1:18" ht="13.05" customHeight="1" x14ac:dyDescent="0.15">
      <c r="A21" s="129"/>
      <c r="B21" s="29" t="s">
        <v>37</v>
      </c>
      <c r="C21" s="369">
        <v>346625</v>
      </c>
      <c r="D21" s="369">
        <v>357461</v>
      </c>
      <c r="E21" s="369">
        <v>356776</v>
      </c>
      <c r="F21" s="369">
        <v>357866</v>
      </c>
      <c r="G21" s="369">
        <v>491768</v>
      </c>
      <c r="H21" s="370">
        <v>486110</v>
      </c>
      <c r="I21" s="370">
        <v>494004</v>
      </c>
      <c r="J21" s="370">
        <v>500211</v>
      </c>
      <c r="K21" s="370">
        <v>466010</v>
      </c>
      <c r="L21" s="370">
        <v>465020</v>
      </c>
      <c r="M21" s="292">
        <v>442336</v>
      </c>
      <c r="N21" s="292">
        <v>430271</v>
      </c>
      <c r="O21" s="292">
        <v>421292</v>
      </c>
      <c r="P21" s="292">
        <v>422680</v>
      </c>
      <c r="Q21" s="292">
        <v>430134</v>
      </c>
      <c r="R21" s="292">
        <v>471737</v>
      </c>
    </row>
    <row r="22" spans="1:18" ht="13.05" customHeight="1" x14ac:dyDescent="0.15">
      <c r="A22" s="129"/>
      <c r="B22" s="29" t="s">
        <v>38</v>
      </c>
      <c r="C22" s="369">
        <v>75189</v>
      </c>
      <c r="D22" s="369">
        <v>83042</v>
      </c>
      <c r="E22" s="369">
        <v>97966</v>
      </c>
      <c r="F22" s="369">
        <v>88220</v>
      </c>
      <c r="G22" s="369">
        <v>89200</v>
      </c>
      <c r="H22" s="370">
        <v>88723</v>
      </c>
      <c r="I22" s="370">
        <v>93947</v>
      </c>
      <c r="J22" s="370">
        <v>91335</v>
      </c>
      <c r="K22" s="370">
        <v>92410</v>
      </c>
      <c r="L22" s="370">
        <v>147535</v>
      </c>
      <c r="M22" s="292">
        <v>140718</v>
      </c>
      <c r="N22" s="292">
        <v>147754</v>
      </c>
      <c r="O22" s="292">
        <v>145310</v>
      </c>
      <c r="P22" s="292">
        <v>144630</v>
      </c>
      <c r="Q22" s="292">
        <v>144970</v>
      </c>
      <c r="R22" s="292">
        <v>143658</v>
      </c>
    </row>
    <row r="23" spans="1:18" ht="13.05" customHeight="1" x14ac:dyDescent="0.15">
      <c r="A23" s="129"/>
      <c r="B23" s="29" t="s">
        <v>39</v>
      </c>
      <c r="C23" s="369">
        <v>40000</v>
      </c>
      <c r="D23" s="369">
        <v>40830</v>
      </c>
      <c r="E23" s="369">
        <v>39670</v>
      </c>
      <c r="F23" s="369">
        <v>40736</v>
      </c>
      <c r="G23" s="369">
        <v>44282</v>
      </c>
      <c r="H23" s="370">
        <v>54328</v>
      </c>
      <c r="I23" s="370">
        <v>55078</v>
      </c>
      <c r="J23" s="370">
        <v>54141</v>
      </c>
      <c r="K23" s="370">
        <v>77515</v>
      </c>
      <c r="L23" s="370">
        <v>80352</v>
      </c>
      <c r="M23" s="292">
        <v>74512</v>
      </c>
      <c r="N23" s="292">
        <v>78238</v>
      </c>
      <c r="O23" s="292">
        <v>78245</v>
      </c>
      <c r="P23" s="292">
        <v>75869</v>
      </c>
      <c r="Q23" s="292">
        <v>77057</v>
      </c>
      <c r="R23" s="292">
        <v>76980</v>
      </c>
    </row>
    <row r="24" spans="1:18" ht="13.05" customHeight="1" x14ac:dyDescent="0.15">
      <c r="A24" s="129"/>
      <c r="B24" s="29" t="s">
        <v>40</v>
      </c>
      <c r="C24" s="369">
        <v>193467</v>
      </c>
      <c r="D24" s="369">
        <v>156155</v>
      </c>
      <c r="E24" s="369">
        <v>166666</v>
      </c>
      <c r="F24" s="369">
        <v>191739</v>
      </c>
      <c r="G24" s="369">
        <v>203016</v>
      </c>
      <c r="H24" s="370">
        <v>194281</v>
      </c>
      <c r="I24" s="370">
        <v>220945</v>
      </c>
      <c r="J24" s="370">
        <v>203520</v>
      </c>
      <c r="K24" s="370">
        <v>209947</v>
      </c>
      <c r="L24" s="370">
        <v>261049</v>
      </c>
      <c r="M24" s="292">
        <v>267950</v>
      </c>
      <c r="N24" s="292">
        <v>255377</v>
      </c>
      <c r="O24" s="292">
        <v>209143</v>
      </c>
      <c r="P24" s="292">
        <v>259727</v>
      </c>
      <c r="Q24" s="292">
        <v>309833</v>
      </c>
      <c r="R24" s="292">
        <v>295233</v>
      </c>
    </row>
    <row r="25" spans="1:18" ht="13.05" customHeight="1" x14ac:dyDescent="0.15">
      <c r="A25" s="129"/>
      <c r="B25" s="29" t="s">
        <v>41</v>
      </c>
      <c r="C25" s="369">
        <v>149250</v>
      </c>
      <c r="D25" s="369">
        <v>188860</v>
      </c>
      <c r="E25" s="369">
        <v>184766</v>
      </c>
      <c r="F25" s="369">
        <v>191249</v>
      </c>
      <c r="G25" s="369">
        <v>193122</v>
      </c>
      <c r="H25" s="369">
        <v>191449</v>
      </c>
      <c r="I25" s="369">
        <v>188587</v>
      </c>
      <c r="J25" s="369">
        <v>203967</v>
      </c>
      <c r="K25" s="369">
        <v>212360</v>
      </c>
      <c r="L25" s="369">
        <v>207969</v>
      </c>
      <c r="M25" s="292">
        <v>215490</v>
      </c>
      <c r="N25" s="292">
        <v>216265</v>
      </c>
      <c r="O25" s="292">
        <v>215050</v>
      </c>
      <c r="P25" s="292">
        <v>215602</v>
      </c>
      <c r="Q25" s="292">
        <v>215340</v>
      </c>
      <c r="R25" s="292">
        <v>214727</v>
      </c>
    </row>
    <row r="26" spans="1:18" ht="13.05" customHeight="1" x14ac:dyDescent="0.15">
      <c r="A26" s="129"/>
      <c r="B26" s="29" t="s">
        <v>44</v>
      </c>
      <c r="C26" s="369">
        <v>453190</v>
      </c>
      <c r="D26" s="369">
        <v>450200</v>
      </c>
      <c r="E26" s="369">
        <v>454200</v>
      </c>
      <c r="F26" s="369">
        <v>485468</v>
      </c>
      <c r="G26" s="369">
        <v>553985</v>
      </c>
      <c r="H26" s="370">
        <v>584483</v>
      </c>
      <c r="I26" s="370">
        <v>654726</v>
      </c>
      <c r="J26" s="370">
        <v>608978</v>
      </c>
      <c r="K26" s="370">
        <v>552509</v>
      </c>
      <c r="L26" s="370">
        <v>569352</v>
      </c>
      <c r="M26" s="292">
        <v>577964</v>
      </c>
      <c r="N26" s="292">
        <v>610184</v>
      </c>
      <c r="O26" s="292">
        <v>674939</v>
      </c>
      <c r="P26" s="292">
        <v>671585</v>
      </c>
      <c r="Q26" s="292">
        <v>669365</v>
      </c>
      <c r="R26" s="292">
        <v>675889</v>
      </c>
    </row>
    <row r="27" spans="1:18" ht="13.05" customHeight="1" x14ac:dyDescent="0.15">
      <c r="A27" s="129"/>
      <c r="B27" s="29" t="s">
        <v>45</v>
      </c>
      <c r="C27" s="369">
        <v>1986790</v>
      </c>
      <c r="D27" s="369">
        <v>1999600</v>
      </c>
      <c r="E27" s="369">
        <v>2026600</v>
      </c>
      <c r="F27" s="369">
        <v>2065730</v>
      </c>
      <c r="G27" s="369">
        <v>2141000</v>
      </c>
      <c r="H27" s="370">
        <v>2171880</v>
      </c>
      <c r="I27" s="370">
        <v>2192440</v>
      </c>
      <c r="J27" s="370">
        <v>1807440</v>
      </c>
      <c r="K27" s="370">
        <v>1880395</v>
      </c>
      <c r="L27" s="370">
        <v>2066290</v>
      </c>
      <c r="M27" s="292">
        <v>2072460</v>
      </c>
      <c r="N27" s="292">
        <v>2032490</v>
      </c>
      <c r="O27" s="292">
        <v>2036210</v>
      </c>
      <c r="P27" s="292">
        <v>2034020</v>
      </c>
      <c r="Q27" s="292">
        <v>2035280</v>
      </c>
      <c r="R27" s="292">
        <v>2039330</v>
      </c>
    </row>
    <row r="28" spans="1:18" ht="13.05" customHeight="1" x14ac:dyDescent="0.15">
      <c r="A28" s="129"/>
      <c r="B28" s="128" t="s">
        <v>46</v>
      </c>
      <c r="C28" s="369">
        <v>0</v>
      </c>
      <c r="D28" s="369">
        <v>0</v>
      </c>
      <c r="E28" s="375" t="s">
        <v>278</v>
      </c>
      <c r="F28" s="375" t="s">
        <v>278</v>
      </c>
      <c r="G28" s="375" t="s">
        <v>278</v>
      </c>
      <c r="H28" s="375" t="s">
        <v>278</v>
      </c>
      <c r="I28" s="375" t="s">
        <v>278</v>
      </c>
      <c r="J28" s="375" t="s">
        <v>278</v>
      </c>
      <c r="K28" s="375" t="s">
        <v>278</v>
      </c>
      <c r="L28" s="375" t="s">
        <v>278</v>
      </c>
      <c r="M28" s="375" t="s">
        <v>278</v>
      </c>
      <c r="N28" s="375" t="s">
        <v>278</v>
      </c>
      <c r="O28" s="375" t="s">
        <v>278</v>
      </c>
      <c r="P28" s="375" t="s">
        <v>278</v>
      </c>
      <c r="Q28" s="375" t="s">
        <v>278</v>
      </c>
      <c r="R28" s="375" t="s">
        <v>278</v>
      </c>
    </row>
    <row r="29" spans="1:18" ht="13.05" customHeight="1" x14ac:dyDescent="0.15">
      <c r="A29" s="129"/>
      <c r="B29" s="30" t="s">
        <v>47</v>
      </c>
      <c r="C29" s="369">
        <v>0</v>
      </c>
      <c r="D29" s="369">
        <v>0</v>
      </c>
      <c r="E29" s="375" t="s">
        <v>278</v>
      </c>
      <c r="F29" s="375" t="s">
        <v>278</v>
      </c>
      <c r="G29" s="375" t="s">
        <v>278</v>
      </c>
      <c r="H29" s="375" t="s">
        <v>278</v>
      </c>
      <c r="I29" s="375" t="s">
        <v>278</v>
      </c>
      <c r="J29" s="375" t="s">
        <v>278</v>
      </c>
      <c r="K29" s="375" t="s">
        <v>278</v>
      </c>
      <c r="L29" s="375" t="s">
        <v>278</v>
      </c>
      <c r="M29" s="375" t="s">
        <v>278</v>
      </c>
      <c r="N29" s="375" t="s">
        <v>278</v>
      </c>
      <c r="O29" s="375" t="s">
        <v>278</v>
      </c>
      <c r="P29" s="375" t="s">
        <v>278</v>
      </c>
      <c r="Q29" s="375" t="s">
        <v>278</v>
      </c>
      <c r="R29" s="375" t="s">
        <v>278</v>
      </c>
    </row>
    <row r="30" spans="1:18" ht="13.05" customHeight="1" x14ac:dyDescent="0.15">
      <c r="A30" s="129"/>
      <c r="B30" s="29" t="s">
        <v>48</v>
      </c>
      <c r="C30" s="369">
        <v>0</v>
      </c>
      <c r="D30" s="369">
        <v>0</v>
      </c>
      <c r="E30" s="375" t="s">
        <v>278</v>
      </c>
      <c r="F30" s="375" t="s">
        <v>278</v>
      </c>
      <c r="G30" s="375" t="s">
        <v>278</v>
      </c>
      <c r="H30" s="375" t="s">
        <v>278</v>
      </c>
      <c r="I30" s="375" t="s">
        <v>278</v>
      </c>
      <c r="J30" s="375" t="s">
        <v>278</v>
      </c>
      <c r="K30" s="375" t="s">
        <v>278</v>
      </c>
      <c r="L30" s="375" t="s">
        <v>278</v>
      </c>
      <c r="M30" s="375" t="s">
        <v>278</v>
      </c>
      <c r="N30" s="375" t="s">
        <v>278</v>
      </c>
      <c r="O30" s="375" t="s">
        <v>278</v>
      </c>
      <c r="P30" s="375" t="s">
        <v>278</v>
      </c>
      <c r="Q30" s="375" t="s">
        <v>278</v>
      </c>
      <c r="R30" s="375" t="s">
        <v>278</v>
      </c>
    </row>
    <row r="31" spans="1:18" ht="13.05" customHeight="1" thickBot="1" x14ac:dyDescent="0.2">
      <c r="A31" s="367"/>
      <c r="B31" s="368" t="s">
        <v>49</v>
      </c>
      <c r="C31" s="372">
        <v>0</v>
      </c>
      <c r="D31" s="372">
        <v>0</v>
      </c>
      <c r="E31" s="386" t="s">
        <v>278</v>
      </c>
      <c r="F31" s="386" t="s">
        <v>278</v>
      </c>
      <c r="G31" s="386" t="s">
        <v>278</v>
      </c>
      <c r="H31" s="386" t="s">
        <v>278</v>
      </c>
      <c r="I31" s="386" t="s">
        <v>278</v>
      </c>
      <c r="J31" s="386" t="s">
        <v>278</v>
      </c>
      <c r="K31" s="386" t="s">
        <v>278</v>
      </c>
      <c r="L31" s="386" t="s">
        <v>278</v>
      </c>
      <c r="M31" s="386" t="s">
        <v>278</v>
      </c>
      <c r="N31" s="386" t="s">
        <v>278</v>
      </c>
      <c r="O31" s="386" t="s">
        <v>278</v>
      </c>
      <c r="P31" s="386" t="s">
        <v>278</v>
      </c>
      <c r="Q31" s="386" t="s">
        <v>278</v>
      </c>
      <c r="R31" s="386" t="s">
        <v>278</v>
      </c>
    </row>
    <row r="32" spans="1:18" ht="9" customHeight="1" x14ac:dyDescent="0.15">
      <c r="A32" s="28" t="s">
        <v>544</v>
      </c>
      <c r="B32" s="40"/>
      <c r="C32" s="363"/>
      <c r="D32" s="363"/>
      <c r="E32" s="363"/>
      <c r="F32" s="363"/>
      <c r="G32" s="363"/>
      <c r="H32" s="363"/>
      <c r="I32" s="363"/>
      <c r="J32" s="363"/>
      <c r="K32" s="363"/>
      <c r="L32" s="363"/>
      <c r="M32" s="363"/>
      <c r="N32" s="363"/>
      <c r="O32" s="363"/>
      <c r="P32" s="363"/>
      <c r="Q32" s="363"/>
      <c r="R32" s="363"/>
    </row>
    <row r="33" spans="1:18" ht="9" customHeight="1" x14ac:dyDescent="0.15">
      <c r="A33" s="28" t="s">
        <v>428</v>
      </c>
      <c r="B33" s="40"/>
      <c r="C33" s="363"/>
      <c r="D33" s="363"/>
      <c r="E33" s="363"/>
      <c r="F33" s="363"/>
      <c r="G33" s="363"/>
      <c r="H33" s="376"/>
      <c r="I33" s="376"/>
      <c r="J33" s="376"/>
      <c r="K33" s="376"/>
      <c r="L33" s="376"/>
      <c r="M33" s="376"/>
      <c r="N33" s="376"/>
      <c r="O33" s="376"/>
      <c r="P33" s="376"/>
      <c r="Q33" s="376"/>
      <c r="R33" s="376"/>
    </row>
    <row r="34" spans="1:18" ht="9" customHeight="1" x14ac:dyDescent="0.15">
      <c r="A34" s="40" t="s">
        <v>427</v>
      </c>
      <c r="B34" s="290"/>
      <c r="C34" s="363"/>
      <c r="D34" s="363"/>
      <c r="E34" s="363"/>
      <c r="F34" s="363"/>
      <c r="G34" s="363"/>
      <c r="H34" s="376"/>
      <c r="I34" s="376"/>
      <c r="J34" s="376"/>
      <c r="K34" s="376"/>
      <c r="L34" s="376"/>
      <c r="M34" s="376"/>
      <c r="N34" s="376"/>
      <c r="O34" s="376"/>
      <c r="P34" s="376"/>
      <c r="Q34" s="376"/>
      <c r="R34" s="376"/>
    </row>
    <row r="35" spans="1:18" ht="13.05" customHeight="1" x14ac:dyDescent="0.15">
      <c r="R35" s="130"/>
    </row>
    <row r="36" spans="1:18" ht="13.05" customHeight="1" x14ac:dyDescent="0.15">
      <c r="R36" s="130"/>
    </row>
    <row r="37" spans="1:18" ht="13.05" customHeight="1" x14ac:dyDescent="0.15">
      <c r="R37" s="130"/>
    </row>
    <row r="38" spans="1:18" ht="13.05" customHeight="1" x14ac:dyDescent="0.15">
      <c r="R38" s="130"/>
    </row>
    <row r="39" spans="1:18" ht="13.05" customHeight="1" x14ac:dyDescent="0.15">
      <c r="R39" s="130"/>
    </row>
    <row r="40" spans="1:18" ht="13.05" customHeight="1" x14ac:dyDescent="0.15">
      <c r="R40" s="130"/>
    </row>
    <row r="41" spans="1:18" ht="13.05" customHeight="1" x14ac:dyDescent="0.15">
      <c r="R41" s="130"/>
    </row>
    <row r="42" spans="1:18" ht="13.05" customHeight="1" x14ac:dyDescent="0.15">
      <c r="R42" s="130"/>
    </row>
    <row r="43" spans="1:18" ht="13.05" customHeight="1" x14ac:dyDescent="0.15">
      <c r="R43" s="130"/>
    </row>
    <row r="44" spans="1:18" ht="13.05" customHeight="1" x14ac:dyDescent="0.15">
      <c r="R44" s="130"/>
    </row>
    <row r="45" spans="1:18" ht="13.05" customHeight="1" x14ac:dyDescent="0.15">
      <c r="R45" s="130"/>
    </row>
    <row r="46" spans="1:18" ht="13.05" customHeight="1" x14ac:dyDescent="0.15">
      <c r="R46" s="130"/>
    </row>
    <row r="47" spans="1:18" ht="13.05" customHeight="1" x14ac:dyDescent="0.15">
      <c r="R47" s="130"/>
    </row>
    <row r="48" spans="1:18" ht="13.05" customHeight="1" x14ac:dyDescent="0.15">
      <c r="R48" s="130"/>
    </row>
    <row r="49" spans="18:18" ht="13.05" customHeight="1" x14ac:dyDescent="0.15">
      <c r="R49" s="130"/>
    </row>
    <row r="50" spans="18:18" ht="13.05" customHeight="1" x14ac:dyDescent="0.15">
      <c r="R50" s="130"/>
    </row>
    <row r="51" spans="18:18" ht="13.05" customHeight="1" x14ac:dyDescent="0.15">
      <c r="R51" s="130"/>
    </row>
    <row r="52" spans="18:18" ht="13.05" customHeight="1" x14ac:dyDescent="0.15">
      <c r="R52" s="130"/>
    </row>
    <row r="53" spans="18:18" ht="13.05" customHeight="1" x14ac:dyDescent="0.15">
      <c r="R53" s="130"/>
    </row>
    <row r="54" spans="18:18" ht="13.05" customHeight="1" x14ac:dyDescent="0.15">
      <c r="R54" s="130"/>
    </row>
    <row r="55" spans="18:18" ht="13.05" customHeight="1" x14ac:dyDescent="0.15">
      <c r="R55" s="130"/>
    </row>
    <row r="56" spans="18:18" ht="13.05" customHeight="1" x14ac:dyDescent="0.15">
      <c r="R56" s="130"/>
    </row>
    <row r="57" spans="18:18" ht="13.05" customHeight="1" x14ac:dyDescent="0.15">
      <c r="R57" s="130"/>
    </row>
    <row r="58" spans="18:18" ht="13.05" customHeight="1" x14ac:dyDescent="0.15">
      <c r="R58" s="130"/>
    </row>
    <row r="59" spans="18:18" ht="13.05" customHeight="1" x14ac:dyDescent="0.15">
      <c r="R59" s="130"/>
    </row>
    <row r="60" spans="18:18" ht="13.05" customHeight="1" x14ac:dyDescent="0.15">
      <c r="R60" s="130"/>
    </row>
    <row r="61" spans="18:18" ht="13.05" customHeight="1" x14ac:dyDescent="0.15">
      <c r="R61" s="130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8">
    <tabColor theme="9" tint="0.59999389629810485"/>
  </sheetPr>
  <dimension ref="A2:T38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.25" style="128" customWidth="1"/>
    <col min="2" max="2" width="9.625" style="128" customWidth="1"/>
    <col min="3" max="4" width="8" style="128" hidden="1" customWidth="1"/>
    <col min="5" max="19" width="8.375" style="128" customWidth="1"/>
    <col min="20" max="16384" width="7" style="128"/>
  </cols>
  <sheetData>
    <row r="2" spans="1:20" ht="13.05" customHeight="1" x14ac:dyDescent="0.3">
      <c r="A2" s="381" t="s">
        <v>486</v>
      </c>
      <c r="B2" s="382"/>
    </row>
    <row r="3" spans="1:20" ht="13.05" customHeight="1" x14ac:dyDescent="0.15">
      <c r="A3" s="383" t="s">
        <v>276</v>
      </c>
      <c r="B3" s="383"/>
    </row>
    <row r="4" spans="1:20" ht="4.95" customHeight="1" thickBot="1" x14ac:dyDescent="0.2">
      <c r="A4" s="373"/>
      <c r="B4" s="373"/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3"/>
      <c r="P4" s="373"/>
      <c r="Q4" s="373"/>
      <c r="R4" s="373"/>
    </row>
    <row r="5" spans="1:20" ht="15" customHeight="1" x14ac:dyDescent="0.15">
      <c r="A5" s="1128" t="s">
        <v>18</v>
      </c>
      <c r="B5" s="1128"/>
      <c r="C5" s="825">
        <v>2005</v>
      </c>
      <c r="D5" s="825">
        <v>2006</v>
      </c>
      <c r="E5" s="825">
        <v>2007</v>
      </c>
      <c r="F5" s="825">
        <v>2008</v>
      </c>
      <c r="G5" s="825">
        <v>2009</v>
      </c>
      <c r="H5" s="825">
        <v>2010</v>
      </c>
      <c r="I5" s="825">
        <v>2011</v>
      </c>
      <c r="J5" s="825">
        <v>2012</v>
      </c>
      <c r="K5" s="825">
        <v>2013</v>
      </c>
      <c r="L5" s="825">
        <v>2014</v>
      </c>
      <c r="M5" s="825">
        <v>2015</v>
      </c>
      <c r="N5" s="825">
        <v>2016</v>
      </c>
      <c r="O5" s="825">
        <v>2017</v>
      </c>
      <c r="P5" s="825" t="s">
        <v>211</v>
      </c>
      <c r="Q5" s="825" t="s">
        <v>403</v>
      </c>
      <c r="R5" s="825" t="s">
        <v>408</v>
      </c>
    </row>
    <row r="6" spans="1:20" ht="15" customHeight="1" x14ac:dyDescent="0.15">
      <c r="A6" s="1127" t="s">
        <v>106</v>
      </c>
      <c r="B6" s="1127"/>
      <c r="C6" s="852">
        <f>(C8+C9+C10+C11+C12+C13+C14+C15+C16+C17+C18+C19+C20+C21+C22+C23+C24+C25+C26+C27+C28+C29+C30+C31)</f>
        <v>321478</v>
      </c>
      <c r="D6" s="852">
        <f>(D8+D9+D10+D11+D12+D13+D14+D15+D16+D17+D18+D19+D20+D21+D22+D23+D24+D25+D26+D27+D28+D29+D30+D31)</f>
        <v>330072</v>
      </c>
      <c r="E6" s="854">
        <v>355174</v>
      </c>
      <c r="F6" s="854">
        <v>365555</v>
      </c>
      <c r="G6" s="854">
        <v>387980</v>
      </c>
      <c r="H6" s="854">
        <v>410085</v>
      </c>
      <c r="I6" s="854">
        <v>424100</v>
      </c>
      <c r="J6" s="854">
        <v>455558</v>
      </c>
      <c r="K6" s="854">
        <v>463354</v>
      </c>
      <c r="L6" s="854">
        <v>481847</v>
      </c>
      <c r="M6" s="854">
        <v>446199</v>
      </c>
      <c r="N6" s="854">
        <v>474135</v>
      </c>
      <c r="O6" s="854">
        <v>479063</v>
      </c>
      <c r="P6" s="854">
        <v>470464</v>
      </c>
      <c r="Q6" s="854">
        <v>473283</v>
      </c>
      <c r="R6" s="854">
        <v>464229.435</v>
      </c>
      <c r="T6" s="270"/>
    </row>
    <row r="7" spans="1:20" ht="4.05" customHeight="1" x14ac:dyDescent="0.15">
      <c r="A7" s="129"/>
      <c r="B7" s="130"/>
      <c r="C7" s="387"/>
      <c r="D7" s="387"/>
      <c r="E7" s="374"/>
      <c r="F7" s="374"/>
      <c r="G7" s="374"/>
      <c r="H7" s="374"/>
      <c r="I7" s="374"/>
      <c r="J7" s="374"/>
      <c r="K7" s="374"/>
      <c r="L7" s="374"/>
      <c r="M7" s="374"/>
      <c r="N7" s="374"/>
      <c r="O7" s="374"/>
      <c r="P7" s="374"/>
      <c r="Q7" s="374"/>
      <c r="R7" s="374"/>
    </row>
    <row r="8" spans="1:20" ht="13.05" customHeight="1" x14ac:dyDescent="0.15">
      <c r="A8" s="129"/>
      <c r="B8" s="29" t="s">
        <v>21</v>
      </c>
      <c r="C8" s="406">
        <v>0</v>
      </c>
      <c r="D8" s="406">
        <v>0</v>
      </c>
      <c r="E8" s="375" t="s">
        <v>279</v>
      </c>
      <c r="F8" s="375" t="s">
        <v>279</v>
      </c>
      <c r="G8" s="375" t="s">
        <v>279</v>
      </c>
      <c r="H8" s="375" t="s">
        <v>279</v>
      </c>
      <c r="I8" s="375" t="s">
        <v>279</v>
      </c>
      <c r="J8" s="375" t="s">
        <v>279</v>
      </c>
      <c r="K8" s="375" t="s">
        <v>279</v>
      </c>
      <c r="L8" s="375" t="s">
        <v>279</v>
      </c>
      <c r="M8" s="375" t="s">
        <v>279</v>
      </c>
      <c r="N8" s="375" t="s">
        <v>279</v>
      </c>
      <c r="O8" s="375" t="s">
        <v>279</v>
      </c>
      <c r="P8" s="375" t="s">
        <v>279</v>
      </c>
      <c r="Q8" s="375" t="s">
        <v>279</v>
      </c>
      <c r="R8" s="375" t="s">
        <v>279</v>
      </c>
    </row>
    <row r="9" spans="1:20" ht="13.05" customHeight="1" x14ac:dyDescent="0.15">
      <c r="A9" s="129"/>
      <c r="B9" s="29" t="s">
        <v>22</v>
      </c>
      <c r="C9" s="406">
        <v>0</v>
      </c>
      <c r="D9" s="406">
        <v>0</v>
      </c>
      <c r="E9" s="375" t="s">
        <v>279</v>
      </c>
      <c r="F9" s="375" t="s">
        <v>279</v>
      </c>
      <c r="G9" s="375" t="s">
        <v>279</v>
      </c>
      <c r="H9" s="375" t="s">
        <v>279</v>
      </c>
      <c r="I9" s="375" t="s">
        <v>279</v>
      </c>
      <c r="J9" s="375" t="s">
        <v>279</v>
      </c>
      <c r="K9" s="375" t="s">
        <v>279</v>
      </c>
      <c r="L9" s="375" t="s">
        <v>279</v>
      </c>
      <c r="M9" s="375" t="s">
        <v>279</v>
      </c>
      <c r="N9" s="375" t="s">
        <v>279</v>
      </c>
      <c r="O9" s="375" t="s">
        <v>279</v>
      </c>
      <c r="P9" s="375" t="s">
        <v>279</v>
      </c>
      <c r="Q9" s="375" t="s">
        <v>279</v>
      </c>
      <c r="R9" s="375" t="s">
        <v>279</v>
      </c>
      <c r="T9" s="137"/>
    </row>
    <row r="10" spans="1:20" ht="13.05" customHeight="1" x14ac:dyDescent="0.15">
      <c r="A10" s="129"/>
      <c r="B10" s="29" t="s">
        <v>23</v>
      </c>
      <c r="C10" s="406">
        <v>0</v>
      </c>
      <c r="D10" s="406">
        <v>0</v>
      </c>
      <c r="E10" s="375" t="s">
        <v>279</v>
      </c>
      <c r="F10" s="375" t="s">
        <v>279</v>
      </c>
      <c r="G10" s="375" t="s">
        <v>279</v>
      </c>
      <c r="H10" s="375" t="s">
        <v>279</v>
      </c>
      <c r="I10" s="375" t="s">
        <v>279</v>
      </c>
      <c r="J10" s="375" t="s">
        <v>279</v>
      </c>
      <c r="K10" s="375" t="s">
        <v>279</v>
      </c>
      <c r="L10" s="375" t="s">
        <v>279</v>
      </c>
      <c r="M10" s="375" t="s">
        <v>279</v>
      </c>
      <c r="N10" s="375" t="s">
        <v>279</v>
      </c>
      <c r="O10" s="375" t="s">
        <v>279</v>
      </c>
      <c r="P10" s="375" t="s">
        <v>279</v>
      </c>
      <c r="Q10" s="375" t="s">
        <v>279</v>
      </c>
      <c r="R10" s="375" t="s">
        <v>279</v>
      </c>
      <c r="T10" s="137"/>
    </row>
    <row r="11" spans="1:20" ht="13.05" customHeight="1" x14ac:dyDescent="0.15">
      <c r="A11" s="129"/>
      <c r="B11" s="29" t="s">
        <v>24</v>
      </c>
      <c r="C11" s="406">
        <v>203</v>
      </c>
      <c r="D11" s="406">
        <v>241</v>
      </c>
      <c r="E11" s="375">
        <v>358</v>
      </c>
      <c r="F11" s="375">
        <v>381</v>
      </c>
      <c r="G11" s="375">
        <v>435</v>
      </c>
      <c r="H11" s="375">
        <v>480</v>
      </c>
      <c r="I11" s="375">
        <v>610</v>
      </c>
      <c r="J11" s="375">
        <v>742</v>
      </c>
      <c r="K11" s="375">
        <v>725</v>
      </c>
      <c r="L11" s="375">
        <v>828</v>
      </c>
      <c r="M11" s="375">
        <v>868</v>
      </c>
      <c r="N11" s="375">
        <v>949</v>
      </c>
      <c r="O11" s="375">
        <v>1144</v>
      </c>
      <c r="P11" s="375">
        <v>1259</v>
      </c>
      <c r="Q11" s="375">
        <v>1377</v>
      </c>
      <c r="R11" s="375">
        <v>1394</v>
      </c>
      <c r="T11" s="137"/>
    </row>
    <row r="12" spans="1:20" ht="13.05" customHeight="1" x14ac:dyDescent="0.15">
      <c r="A12" s="129"/>
      <c r="B12" s="29" t="s">
        <v>25</v>
      </c>
      <c r="C12" s="406">
        <v>0</v>
      </c>
      <c r="D12" s="406">
        <v>0</v>
      </c>
      <c r="E12" s="375" t="s">
        <v>279</v>
      </c>
      <c r="F12" s="375" t="s">
        <v>279</v>
      </c>
      <c r="G12" s="375" t="s">
        <v>279</v>
      </c>
      <c r="H12" s="375" t="s">
        <v>279</v>
      </c>
      <c r="I12" s="375" t="s">
        <v>279</v>
      </c>
      <c r="J12" s="375" t="s">
        <v>279</v>
      </c>
      <c r="K12" s="375" t="s">
        <v>279</v>
      </c>
      <c r="L12" s="375" t="s">
        <v>279</v>
      </c>
      <c r="M12" s="375" t="s">
        <v>279</v>
      </c>
      <c r="N12" s="375" t="s">
        <v>279</v>
      </c>
      <c r="O12" s="375" t="s">
        <v>279</v>
      </c>
      <c r="P12" s="375" t="s">
        <v>279</v>
      </c>
      <c r="Q12" s="375" t="s">
        <v>279</v>
      </c>
      <c r="R12" s="375" t="s">
        <v>279</v>
      </c>
      <c r="T12" s="137"/>
    </row>
    <row r="13" spans="1:20" ht="13.05" customHeight="1" x14ac:dyDescent="0.15">
      <c r="A13" s="129"/>
      <c r="B13" s="29" t="s">
        <v>29</v>
      </c>
      <c r="C13" s="406">
        <v>0</v>
      </c>
      <c r="D13" s="406">
        <v>0</v>
      </c>
      <c r="E13" s="375" t="s">
        <v>279</v>
      </c>
      <c r="F13" s="375" t="s">
        <v>279</v>
      </c>
      <c r="G13" s="375" t="s">
        <v>279</v>
      </c>
      <c r="H13" s="375" t="s">
        <v>279</v>
      </c>
      <c r="I13" s="375" t="s">
        <v>279</v>
      </c>
      <c r="J13" s="375" t="s">
        <v>279</v>
      </c>
      <c r="K13" s="375" t="s">
        <v>279</v>
      </c>
      <c r="L13" s="375" t="s">
        <v>279</v>
      </c>
      <c r="M13" s="375" t="s">
        <v>279</v>
      </c>
      <c r="N13" s="375" t="s">
        <v>279</v>
      </c>
      <c r="O13" s="375" t="s">
        <v>279</v>
      </c>
      <c r="P13" s="375" t="s">
        <v>279</v>
      </c>
      <c r="Q13" s="375" t="s">
        <v>279</v>
      </c>
      <c r="R13" s="375" t="s">
        <v>279</v>
      </c>
      <c r="T13" s="137"/>
    </row>
    <row r="14" spans="1:20" ht="13.05" customHeight="1" x14ac:dyDescent="0.15">
      <c r="A14" s="129"/>
      <c r="B14" s="29" t="s">
        <v>30</v>
      </c>
      <c r="C14" s="406">
        <v>424</v>
      </c>
      <c r="D14" s="406">
        <v>332</v>
      </c>
      <c r="E14" s="375">
        <v>588</v>
      </c>
      <c r="F14" s="375">
        <v>323</v>
      </c>
      <c r="G14" s="375">
        <v>478</v>
      </c>
      <c r="H14" s="375">
        <v>395</v>
      </c>
      <c r="I14" s="375">
        <v>412</v>
      </c>
      <c r="J14" s="375">
        <v>275</v>
      </c>
      <c r="K14" s="375">
        <v>356</v>
      </c>
      <c r="L14" s="375">
        <v>412</v>
      </c>
      <c r="M14" s="375">
        <v>377</v>
      </c>
      <c r="N14" s="375">
        <v>242</v>
      </c>
      <c r="O14" s="375">
        <v>348</v>
      </c>
      <c r="P14" s="375">
        <v>381</v>
      </c>
      <c r="Q14" s="375">
        <v>390</v>
      </c>
      <c r="R14" s="375">
        <v>391</v>
      </c>
      <c r="T14" s="137"/>
    </row>
    <row r="15" spans="1:20" ht="13.05" customHeight="1" x14ac:dyDescent="0.15">
      <c r="A15" s="129"/>
      <c r="B15" s="29" t="s">
        <v>31</v>
      </c>
      <c r="C15" s="406">
        <v>4575</v>
      </c>
      <c r="D15" s="406">
        <v>4911</v>
      </c>
      <c r="E15" s="375">
        <v>5099</v>
      </c>
      <c r="F15" s="375">
        <v>4855</v>
      </c>
      <c r="G15" s="375">
        <v>4467</v>
      </c>
      <c r="H15" s="375">
        <v>3352</v>
      </c>
      <c r="I15" s="375">
        <v>2519</v>
      </c>
      <c r="J15" s="375">
        <v>3165</v>
      </c>
      <c r="K15" s="375">
        <v>3829</v>
      </c>
      <c r="L15" s="375">
        <v>3956</v>
      </c>
      <c r="M15" s="375">
        <v>3099</v>
      </c>
      <c r="N15" s="375">
        <v>2452</v>
      </c>
      <c r="O15" s="375">
        <v>2939</v>
      </c>
      <c r="P15" s="375">
        <v>2841</v>
      </c>
      <c r="Q15" s="375">
        <v>2831</v>
      </c>
      <c r="R15" s="375">
        <v>2694</v>
      </c>
      <c r="T15" s="137"/>
    </row>
    <row r="16" spans="1:20" ht="13.05" customHeight="1" x14ac:dyDescent="0.15">
      <c r="A16" s="129"/>
      <c r="B16" s="29" t="s">
        <v>32</v>
      </c>
      <c r="C16" s="406">
        <v>0</v>
      </c>
      <c r="D16" s="406">
        <v>0</v>
      </c>
      <c r="E16" s="375" t="s">
        <v>279</v>
      </c>
      <c r="F16" s="375" t="s">
        <v>279</v>
      </c>
      <c r="G16" s="375" t="s">
        <v>279</v>
      </c>
      <c r="H16" s="375" t="s">
        <v>279</v>
      </c>
      <c r="I16" s="375" t="s">
        <v>279</v>
      </c>
      <c r="J16" s="375" t="s">
        <v>279</v>
      </c>
      <c r="K16" s="375" t="s">
        <v>279</v>
      </c>
      <c r="L16" s="375" t="s">
        <v>279</v>
      </c>
      <c r="M16" s="375" t="s">
        <v>279</v>
      </c>
      <c r="N16" s="375" t="s">
        <v>279</v>
      </c>
      <c r="O16" s="375" t="s">
        <v>279</v>
      </c>
      <c r="P16" s="375" t="s">
        <v>279</v>
      </c>
      <c r="Q16" s="375" t="s">
        <v>279</v>
      </c>
      <c r="R16" s="375" t="s">
        <v>279</v>
      </c>
      <c r="T16" s="137"/>
    </row>
    <row r="17" spans="1:20" ht="13.05" customHeight="1" x14ac:dyDescent="0.15">
      <c r="A17" s="129"/>
      <c r="B17" s="29" t="s">
        <v>33</v>
      </c>
      <c r="C17" s="406">
        <v>0</v>
      </c>
      <c r="D17" s="406">
        <v>0</v>
      </c>
      <c r="E17" s="375" t="s">
        <v>279</v>
      </c>
      <c r="F17" s="375" t="s">
        <v>279</v>
      </c>
      <c r="G17" s="375" t="s">
        <v>279</v>
      </c>
      <c r="H17" s="375" t="s">
        <v>279</v>
      </c>
      <c r="I17" s="375">
        <v>247</v>
      </c>
      <c r="J17" s="375">
        <v>217</v>
      </c>
      <c r="K17" s="375">
        <v>586</v>
      </c>
      <c r="L17" s="375">
        <v>568</v>
      </c>
      <c r="M17" s="375">
        <v>650</v>
      </c>
      <c r="N17" s="375">
        <v>837</v>
      </c>
      <c r="O17" s="375">
        <v>978</v>
      </c>
      <c r="P17" s="375">
        <v>1137</v>
      </c>
      <c r="Q17" s="375">
        <v>1256</v>
      </c>
      <c r="R17" s="375">
        <v>1317</v>
      </c>
      <c r="T17" s="137"/>
    </row>
    <row r="18" spans="1:20" ht="13.05" customHeight="1" x14ac:dyDescent="0.15">
      <c r="A18" s="129"/>
      <c r="B18" s="29" t="s">
        <v>34</v>
      </c>
      <c r="C18" s="406">
        <v>3119</v>
      </c>
      <c r="D18" s="406">
        <v>3180</v>
      </c>
      <c r="E18" s="375">
        <v>4917</v>
      </c>
      <c r="F18" s="375">
        <v>5641</v>
      </c>
      <c r="G18" s="375">
        <v>6186</v>
      </c>
      <c r="H18" s="375">
        <v>6174</v>
      </c>
      <c r="I18" s="375">
        <v>7044</v>
      </c>
      <c r="J18" s="375">
        <v>5939</v>
      </c>
      <c r="K18" s="375">
        <v>6102</v>
      </c>
      <c r="L18" s="375">
        <v>6687</v>
      </c>
      <c r="M18" s="375">
        <v>6847</v>
      </c>
      <c r="N18" s="375">
        <v>12923</v>
      </c>
      <c r="O18" s="375">
        <v>13273</v>
      </c>
      <c r="P18" s="375">
        <v>15428</v>
      </c>
      <c r="Q18" s="375">
        <v>15701</v>
      </c>
      <c r="R18" s="375">
        <v>16380</v>
      </c>
      <c r="T18" s="137"/>
    </row>
    <row r="19" spans="1:20" ht="13.05" customHeight="1" x14ac:dyDescent="0.15">
      <c r="A19" s="129"/>
      <c r="B19" s="29" t="s">
        <v>35</v>
      </c>
      <c r="C19" s="406">
        <v>3360</v>
      </c>
      <c r="D19" s="406">
        <v>2740</v>
      </c>
      <c r="E19" s="375">
        <v>3035</v>
      </c>
      <c r="F19" s="375">
        <v>2989</v>
      </c>
      <c r="G19" s="375">
        <v>4024</v>
      </c>
      <c r="H19" s="375">
        <v>5036</v>
      </c>
      <c r="I19" s="375">
        <v>8817</v>
      </c>
      <c r="J19" s="375">
        <v>10245</v>
      </c>
      <c r="K19" s="375">
        <v>11050</v>
      </c>
      <c r="L19" s="375">
        <v>12225</v>
      </c>
      <c r="M19" s="375">
        <v>12240</v>
      </c>
      <c r="N19" s="375">
        <v>13619</v>
      </c>
      <c r="O19" s="375">
        <v>14982</v>
      </c>
      <c r="P19" s="375">
        <v>11575</v>
      </c>
      <c r="Q19" s="375">
        <v>12751</v>
      </c>
      <c r="R19" s="375">
        <v>11213</v>
      </c>
      <c r="T19" s="137"/>
    </row>
    <row r="20" spans="1:20" ht="13.05" customHeight="1" x14ac:dyDescent="0.15">
      <c r="A20" s="129"/>
      <c r="B20" s="29" t="s">
        <v>36</v>
      </c>
      <c r="C20" s="406">
        <v>26885</v>
      </c>
      <c r="D20" s="406">
        <v>25401</v>
      </c>
      <c r="E20" s="375">
        <v>26263</v>
      </c>
      <c r="F20" s="375">
        <v>26101</v>
      </c>
      <c r="G20" s="375">
        <v>28126</v>
      </c>
      <c r="H20" s="375">
        <v>26254</v>
      </c>
      <c r="I20" s="375">
        <v>28424</v>
      </c>
      <c r="J20" s="375">
        <v>33367</v>
      </c>
      <c r="K20" s="375">
        <v>36809</v>
      </c>
      <c r="L20" s="375">
        <v>38518</v>
      </c>
      <c r="M20" s="375">
        <v>31243</v>
      </c>
      <c r="N20" s="375">
        <v>33803</v>
      </c>
      <c r="O20" s="375">
        <v>30246</v>
      </c>
      <c r="P20" s="375">
        <v>25355</v>
      </c>
      <c r="Q20" s="375">
        <v>22349</v>
      </c>
      <c r="R20" s="375">
        <v>20189.91</v>
      </c>
      <c r="T20" s="137"/>
    </row>
    <row r="21" spans="1:20" ht="13.05" customHeight="1" x14ac:dyDescent="0.15">
      <c r="A21" s="129"/>
      <c r="B21" s="29" t="s">
        <v>37</v>
      </c>
      <c r="C21" s="406">
        <v>30228</v>
      </c>
      <c r="D21" s="406">
        <v>34095</v>
      </c>
      <c r="E21" s="375">
        <v>40960</v>
      </c>
      <c r="F21" s="375">
        <v>41512</v>
      </c>
      <c r="G21" s="375">
        <v>46576</v>
      </c>
      <c r="H21" s="375">
        <v>52215</v>
      </c>
      <c r="I21" s="375">
        <v>45146</v>
      </c>
      <c r="J21" s="375">
        <v>55690</v>
      </c>
      <c r="K21" s="375">
        <v>58999</v>
      </c>
      <c r="L21" s="375">
        <v>61350</v>
      </c>
      <c r="M21" s="375">
        <v>50317</v>
      </c>
      <c r="N21" s="375">
        <v>49467</v>
      </c>
      <c r="O21" s="375">
        <v>47101</v>
      </c>
      <c r="P21" s="375">
        <v>41142</v>
      </c>
      <c r="Q21" s="375">
        <v>37588</v>
      </c>
      <c r="R21" s="375">
        <v>41394</v>
      </c>
      <c r="T21" s="137"/>
    </row>
    <row r="22" spans="1:20" ht="13.05" customHeight="1" x14ac:dyDescent="0.15">
      <c r="A22" s="129"/>
      <c r="B22" s="29" t="s">
        <v>38</v>
      </c>
      <c r="C22" s="406">
        <v>3386</v>
      </c>
      <c r="D22" s="406">
        <v>3209</v>
      </c>
      <c r="E22" s="375">
        <v>3243</v>
      </c>
      <c r="F22" s="375">
        <v>2811</v>
      </c>
      <c r="G22" s="375">
        <v>3661</v>
      </c>
      <c r="H22" s="375">
        <v>3860</v>
      </c>
      <c r="I22" s="375">
        <v>4289</v>
      </c>
      <c r="J22" s="375">
        <v>4477</v>
      </c>
      <c r="K22" s="375">
        <v>4718</v>
      </c>
      <c r="L22" s="375">
        <v>3772</v>
      </c>
      <c r="M22" s="375">
        <v>3332</v>
      </c>
      <c r="N22" s="375">
        <v>3597</v>
      </c>
      <c r="O22" s="375">
        <v>4653</v>
      </c>
      <c r="P22" s="375">
        <v>4610</v>
      </c>
      <c r="Q22" s="375">
        <v>4117</v>
      </c>
      <c r="R22" s="375">
        <v>3828</v>
      </c>
      <c r="T22" s="137"/>
    </row>
    <row r="23" spans="1:20" ht="13.05" customHeight="1" x14ac:dyDescent="0.15">
      <c r="A23" s="129"/>
      <c r="B23" s="29" t="s">
        <v>39</v>
      </c>
      <c r="C23" s="406">
        <v>6513</v>
      </c>
      <c r="D23" s="406">
        <v>6426</v>
      </c>
      <c r="E23" s="375">
        <v>5465</v>
      </c>
      <c r="F23" s="375">
        <v>5332</v>
      </c>
      <c r="G23" s="375">
        <v>5427</v>
      </c>
      <c r="H23" s="375">
        <v>5516</v>
      </c>
      <c r="I23" s="375">
        <v>5337</v>
      </c>
      <c r="J23" s="375">
        <v>5567</v>
      </c>
      <c r="K23" s="375">
        <v>5493</v>
      </c>
      <c r="L23" s="375">
        <v>5874</v>
      </c>
      <c r="M23" s="375">
        <v>5907</v>
      </c>
      <c r="N23" s="375">
        <v>6258</v>
      </c>
      <c r="O23" s="375">
        <v>6322</v>
      </c>
      <c r="P23" s="375">
        <v>7332</v>
      </c>
      <c r="Q23" s="375">
        <v>7956</v>
      </c>
      <c r="R23" s="375">
        <v>8252</v>
      </c>
      <c r="T23" s="137"/>
    </row>
    <row r="24" spans="1:20" ht="13.05" customHeight="1" x14ac:dyDescent="0.15">
      <c r="A24" s="129"/>
      <c r="B24" s="29" t="s">
        <v>40</v>
      </c>
      <c r="C24" s="406">
        <v>19912</v>
      </c>
      <c r="D24" s="406">
        <v>16481</v>
      </c>
      <c r="E24" s="375">
        <v>19620</v>
      </c>
      <c r="F24" s="375">
        <v>21273</v>
      </c>
      <c r="G24" s="375">
        <v>22465</v>
      </c>
      <c r="H24" s="375">
        <v>22429</v>
      </c>
      <c r="I24" s="375">
        <v>22306</v>
      </c>
      <c r="J24" s="375">
        <v>23382</v>
      </c>
      <c r="K24" s="375">
        <v>22130</v>
      </c>
      <c r="L24" s="375">
        <v>28373</v>
      </c>
      <c r="M24" s="375">
        <v>30588</v>
      </c>
      <c r="N24" s="375">
        <v>36425</v>
      </c>
      <c r="O24" s="375">
        <v>42540</v>
      </c>
      <c r="P24" s="375">
        <v>41197</v>
      </c>
      <c r="Q24" s="375">
        <v>44781</v>
      </c>
      <c r="R24" s="375">
        <v>35844</v>
      </c>
      <c r="T24" s="137"/>
    </row>
    <row r="25" spans="1:20" ht="13.05" customHeight="1" x14ac:dyDescent="0.15">
      <c r="A25" s="129"/>
      <c r="B25" s="29" t="s">
        <v>41</v>
      </c>
      <c r="C25" s="406">
        <v>16330</v>
      </c>
      <c r="D25" s="406">
        <v>16943</v>
      </c>
      <c r="E25" s="375">
        <v>17667</v>
      </c>
      <c r="F25" s="375">
        <v>17727</v>
      </c>
      <c r="G25" s="375">
        <v>17528</v>
      </c>
      <c r="H25" s="375">
        <v>17350</v>
      </c>
      <c r="I25" s="375">
        <v>16583</v>
      </c>
      <c r="J25" s="375">
        <v>23290</v>
      </c>
      <c r="K25" s="375">
        <v>23047</v>
      </c>
      <c r="L25" s="375">
        <v>22308</v>
      </c>
      <c r="M25" s="375">
        <v>22227</v>
      </c>
      <c r="N25" s="375">
        <v>22667</v>
      </c>
      <c r="O25" s="375">
        <v>22936</v>
      </c>
      <c r="P25" s="375">
        <v>22643</v>
      </c>
      <c r="Q25" s="375">
        <v>22860</v>
      </c>
      <c r="R25" s="375">
        <v>22604.524999999998</v>
      </c>
      <c r="T25" s="137"/>
    </row>
    <row r="26" spans="1:20" ht="13.05" customHeight="1" x14ac:dyDescent="0.15">
      <c r="A26" s="129"/>
      <c r="B26" s="29" t="s">
        <v>44</v>
      </c>
      <c r="C26" s="406">
        <v>31443</v>
      </c>
      <c r="D26" s="406">
        <v>36943</v>
      </c>
      <c r="E26" s="375">
        <v>43939</v>
      </c>
      <c r="F26" s="375">
        <v>48125</v>
      </c>
      <c r="G26" s="375">
        <v>52407</v>
      </c>
      <c r="H26" s="375">
        <v>61574</v>
      </c>
      <c r="I26" s="375">
        <v>72446</v>
      </c>
      <c r="J26" s="375">
        <v>79000</v>
      </c>
      <c r="K26" s="375">
        <v>74600</v>
      </c>
      <c r="L26" s="375">
        <v>77081</v>
      </c>
      <c r="M26" s="375">
        <v>81857</v>
      </c>
      <c r="N26" s="375">
        <v>83728</v>
      </c>
      <c r="O26" s="375">
        <v>83906</v>
      </c>
      <c r="P26" s="375">
        <v>85680</v>
      </c>
      <c r="Q26" s="375">
        <v>90127</v>
      </c>
      <c r="R26" s="375">
        <v>89538</v>
      </c>
      <c r="T26" s="137"/>
    </row>
    <row r="27" spans="1:20" ht="13.05" customHeight="1" x14ac:dyDescent="0.15">
      <c r="A27" s="129"/>
      <c r="B27" s="29" t="s">
        <v>45</v>
      </c>
      <c r="C27" s="406">
        <v>175100</v>
      </c>
      <c r="D27" s="406">
        <v>179170</v>
      </c>
      <c r="E27" s="375">
        <v>184020</v>
      </c>
      <c r="F27" s="375">
        <v>188485</v>
      </c>
      <c r="G27" s="375">
        <v>196200</v>
      </c>
      <c r="H27" s="375">
        <v>205450</v>
      </c>
      <c r="I27" s="375">
        <v>209920</v>
      </c>
      <c r="J27" s="375">
        <v>210202</v>
      </c>
      <c r="K27" s="375">
        <v>214910</v>
      </c>
      <c r="L27" s="375">
        <v>219895</v>
      </c>
      <c r="M27" s="375">
        <v>196647</v>
      </c>
      <c r="N27" s="375">
        <v>207168</v>
      </c>
      <c r="O27" s="375">
        <v>207665</v>
      </c>
      <c r="P27" s="375">
        <v>209884</v>
      </c>
      <c r="Q27" s="375">
        <v>209199</v>
      </c>
      <c r="R27" s="375">
        <v>209190</v>
      </c>
      <c r="T27" s="137"/>
    </row>
    <row r="28" spans="1:20" ht="13.05" customHeight="1" x14ac:dyDescent="0.15">
      <c r="A28" s="129"/>
      <c r="B28" s="128" t="s">
        <v>46</v>
      </c>
      <c r="C28" s="406">
        <v>0</v>
      </c>
      <c r="D28" s="406">
        <v>0</v>
      </c>
      <c r="E28" s="375" t="s">
        <v>279</v>
      </c>
      <c r="F28" s="375" t="s">
        <v>279</v>
      </c>
      <c r="G28" s="375" t="s">
        <v>279</v>
      </c>
      <c r="H28" s="375" t="s">
        <v>279</v>
      </c>
      <c r="I28" s="375" t="s">
        <v>279</v>
      </c>
      <c r="J28" s="375" t="s">
        <v>279</v>
      </c>
      <c r="K28" s="375" t="s">
        <v>279</v>
      </c>
      <c r="L28" s="375" t="s">
        <v>279</v>
      </c>
      <c r="M28" s="375" t="s">
        <v>279</v>
      </c>
      <c r="N28" s="375" t="s">
        <v>279</v>
      </c>
      <c r="O28" s="375" t="s">
        <v>279</v>
      </c>
      <c r="P28" s="375" t="s">
        <v>279</v>
      </c>
      <c r="Q28" s="375" t="s">
        <v>279</v>
      </c>
      <c r="R28" s="375" t="s">
        <v>279</v>
      </c>
      <c r="T28" s="137"/>
    </row>
    <row r="29" spans="1:20" ht="13.05" customHeight="1" x14ac:dyDescent="0.15">
      <c r="A29" s="129"/>
      <c r="B29" s="30" t="s">
        <v>47</v>
      </c>
      <c r="C29" s="406">
        <v>0</v>
      </c>
      <c r="D29" s="406">
        <v>0</v>
      </c>
      <c r="E29" s="375" t="s">
        <v>279</v>
      </c>
      <c r="F29" s="375" t="s">
        <v>279</v>
      </c>
      <c r="G29" s="375" t="s">
        <v>279</v>
      </c>
      <c r="H29" s="375" t="s">
        <v>279</v>
      </c>
      <c r="I29" s="375" t="s">
        <v>279</v>
      </c>
      <c r="J29" s="375" t="s">
        <v>279</v>
      </c>
      <c r="K29" s="375" t="s">
        <v>279</v>
      </c>
      <c r="L29" s="375" t="s">
        <v>279</v>
      </c>
      <c r="M29" s="375" t="s">
        <v>279</v>
      </c>
      <c r="N29" s="375" t="s">
        <v>279</v>
      </c>
      <c r="O29" s="375" t="s">
        <v>279</v>
      </c>
      <c r="P29" s="375" t="s">
        <v>279</v>
      </c>
      <c r="Q29" s="375" t="s">
        <v>279</v>
      </c>
      <c r="R29" s="375" t="s">
        <v>279</v>
      </c>
      <c r="T29" s="137"/>
    </row>
    <row r="30" spans="1:20" ht="13.05" customHeight="1" x14ac:dyDescent="0.15">
      <c r="A30" s="129"/>
      <c r="B30" s="29" t="s">
        <v>48</v>
      </c>
      <c r="C30" s="406">
        <v>0</v>
      </c>
      <c r="D30" s="406">
        <v>0</v>
      </c>
      <c r="E30" s="375" t="s">
        <v>279</v>
      </c>
      <c r="F30" s="375" t="s">
        <v>279</v>
      </c>
      <c r="G30" s="375" t="s">
        <v>279</v>
      </c>
      <c r="H30" s="375" t="s">
        <v>279</v>
      </c>
      <c r="I30" s="375" t="s">
        <v>279</v>
      </c>
      <c r="J30" s="375" t="s">
        <v>279</v>
      </c>
      <c r="K30" s="375" t="s">
        <v>279</v>
      </c>
      <c r="L30" s="375" t="s">
        <v>279</v>
      </c>
      <c r="M30" s="375" t="s">
        <v>279</v>
      </c>
      <c r="N30" s="375" t="s">
        <v>279</v>
      </c>
      <c r="O30" s="375" t="s">
        <v>279</v>
      </c>
      <c r="P30" s="375" t="s">
        <v>279</v>
      </c>
      <c r="Q30" s="375" t="s">
        <v>279</v>
      </c>
      <c r="R30" s="375" t="s">
        <v>279</v>
      </c>
      <c r="T30" s="137"/>
    </row>
    <row r="31" spans="1:20" ht="13.05" customHeight="1" thickBot="1" x14ac:dyDescent="0.2">
      <c r="A31" s="367"/>
      <c r="B31" s="368" t="s">
        <v>49</v>
      </c>
      <c r="C31" s="407">
        <v>0</v>
      </c>
      <c r="D31" s="407">
        <v>0</v>
      </c>
      <c r="E31" s="386" t="s">
        <v>279</v>
      </c>
      <c r="F31" s="386" t="s">
        <v>279</v>
      </c>
      <c r="G31" s="386" t="s">
        <v>279</v>
      </c>
      <c r="H31" s="386" t="s">
        <v>279</v>
      </c>
      <c r="I31" s="386" t="s">
        <v>279</v>
      </c>
      <c r="J31" s="386" t="s">
        <v>279</v>
      </c>
      <c r="K31" s="386" t="s">
        <v>279</v>
      </c>
      <c r="L31" s="386" t="s">
        <v>279</v>
      </c>
      <c r="M31" s="386" t="s">
        <v>279</v>
      </c>
      <c r="N31" s="386" t="s">
        <v>279</v>
      </c>
      <c r="O31" s="386" t="s">
        <v>279</v>
      </c>
      <c r="P31" s="386" t="s">
        <v>279</v>
      </c>
      <c r="Q31" s="386" t="s">
        <v>279</v>
      </c>
      <c r="R31" s="386" t="s">
        <v>279</v>
      </c>
      <c r="T31" s="137"/>
    </row>
    <row r="32" spans="1:20" ht="9" customHeight="1" x14ac:dyDescent="0.15">
      <c r="A32" s="28" t="s">
        <v>544</v>
      </c>
      <c r="B32" s="40"/>
      <c r="C32" s="363"/>
      <c r="D32" s="363"/>
      <c r="E32" s="363"/>
      <c r="F32" s="363"/>
      <c r="G32" s="363"/>
      <c r="H32" s="363"/>
      <c r="I32" s="363"/>
      <c r="J32" s="363"/>
      <c r="K32" s="363"/>
      <c r="L32" s="363"/>
      <c r="M32" s="363"/>
      <c r="N32" s="363"/>
      <c r="O32" s="363"/>
      <c r="P32" s="363"/>
      <c r="Q32" s="363"/>
      <c r="R32" s="363"/>
    </row>
    <row r="33" spans="1:18" ht="9" customHeight="1" x14ac:dyDescent="0.15">
      <c r="A33" s="28" t="s">
        <v>428</v>
      </c>
      <c r="B33" s="40"/>
      <c r="C33" s="363"/>
      <c r="D33" s="363"/>
      <c r="E33" s="363"/>
      <c r="F33" s="363"/>
      <c r="G33" s="363"/>
      <c r="H33" s="376"/>
      <c r="I33" s="376"/>
      <c r="J33" s="376"/>
      <c r="K33" s="376"/>
      <c r="L33" s="376"/>
      <c r="M33" s="376"/>
      <c r="N33" s="376"/>
      <c r="O33" s="376"/>
      <c r="P33" s="378"/>
      <c r="Q33" s="378"/>
      <c r="R33" s="378"/>
    </row>
    <row r="34" spans="1:18" ht="9" customHeight="1" x14ac:dyDescent="0.15">
      <c r="A34" s="40" t="s">
        <v>427</v>
      </c>
      <c r="B34" s="290"/>
      <c r="C34" s="363"/>
      <c r="D34" s="363"/>
      <c r="E34" s="363"/>
      <c r="F34" s="363"/>
      <c r="G34" s="363"/>
      <c r="H34" s="376"/>
      <c r="I34" s="376"/>
      <c r="J34" s="376"/>
      <c r="K34" s="376"/>
      <c r="L34" s="376"/>
      <c r="M34" s="376"/>
      <c r="N34" s="376"/>
      <c r="O34" s="376"/>
      <c r="P34" s="376"/>
      <c r="Q34" s="376"/>
      <c r="R34" s="376"/>
    </row>
    <row r="35" spans="1:18" ht="13.05" customHeight="1" x14ac:dyDescent="0.15">
      <c r="M35" s="130"/>
      <c r="N35" s="130"/>
      <c r="O35" s="130"/>
      <c r="P35" s="130"/>
      <c r="Q35" s="130"/>
      <c r="R35" s="130"/>
    </row>
    <row r="36" spans="1:18" ht="13.05" customHeight="1" x14ac:dyDescent="0.15"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0"/>
      <c r="N36" s="130"/>
      <c r="O36" s="130"/>
      <c r="P36" s="130"/>
      <c r="Q36" s="130"/>
      <c r="R36" s="130"/>
    </row>
    <row r="37" spans="1:18" ht="13.05" customHeight="1" x14ac:dyDescent="0.15">
      <c r="M37" s="130"/>
      <c r="N37" s="130"/>
      <c r="O37" s="130"/>
      <c r="P37" s="130"/>
      <c r="Q37" s="130"/>
      <c r="R37" s="130"/>
    </row>
    <row r="38" spans="1:18" ht="13.05" customHeight="1" x14ac:dyDescent="0.15">
      <c r="M38" s="130"/>
      <c r="N38" s="130"/>
      <c r="O38" s="130"/>
      <c r="P38" s="130"/>
      <c r="Q38" s="130"/>
      <c r="R38" s="130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9">
    <tabColor theme="9" tint="0.59999389629810485"/>
  </sheetPr>
  <dimension ref="A2:T36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.25" style="128" customWidth="1"/>
    <col min="2" max="2" width="9.625" style="128" customWidth="1"/>
    <col min="3" max="4" width="8" style="128" hidden="1" customWidth="1"/>
    <col min="5" max="18" width="8.375" style="128" customWidth="1"/>
    <col min="19" max="19" width="7.75" style="128" customWidth="1"/>
    <col min="20" max="16384" width="7" style="128"/>
  </cols>
  <sheetData>
    <row r="2" spans="1:20" ht="13.05" customHeight="1" x14ac:dyDescent="0.3">
      <c r="A2" s="381" t="s">
        <v>485</v>
      </c>
      <c r="B2" s="382"/>
    </row>
    <row r="3" spans="1:20" ht="13.05" customHeight="1" x14ac:dyDescent="0.15">
      <c r="A3" s="383" t="s">
        <v>273</v>
      </c>
      <c r="B3" s="383"/>
    </row>
    <row r="4" spans="1:20" ht="4.95" customHeight="1" thickBot="1" x14ac:dyDescent="0.2">
      <c r="A4" s="373"/>
      <c r="B4" s="373"/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3"/>
      <c r="P4" s="373"/>
      <c r="Q4" s="373"/>
      <c r="R4" s="373"/>
    </row>
    <row r="5" spans="1:20" ht="15" customHeight="1" x14ac:dyDescent="0.15">
      <c r="A5" s="1128" t="s">
        <v>18</v>
      </c>
      <c r="B5" s="1128"/>
      <c r="C5" s="825">
        <v>2005</v>
      </c>
      <c r="D5" s="825">
        <v>2006</v>
      </c>
      <c r="E5" s="825">
        <v>2007</v>
      </c>
      <c r="F5" s="825">
        <v>2008</v>
      </c>
      <c r="G5" s="825">
        <v>2009</v>
      </c>
      <c r="H5" s="825">
        <v>2010</v>
      </c>
      <c r="I5" s="825">
        <v>2011</v>
      </c>
      <c r="J5" s="825">
        <v>2012</v>
      </c>
      <c r="K5" s="825">
        <v>2013</v>
      </c>
      <c r="L5" s="825">
        <v>2014</v>
      </c>
      <c r="M5" s="825">
        <v>2015</v>
      </c>
      <c r="N5" s="825">
        <v>2016</v>
      </c>
      <c r="O5" s="825">
        <v>2017</v>
      </c>
      <c r="P5" s="825" t="s">
        <v>211</v>
      </c>
      <c r="Q5" s="825" t="s">
        <v>410</v>
      </c>
      <c r="R5" s="825" t="s">
        <v>408</v>
      </c>
    </row>
    <row r="6" spans="1:20" ht="15" customHeight="1" x14ac:dyDescent="0.15">
      <c r="A6" s="1127" t="s">
        <v>106</v>
      </c>
      <c r="B6" s="1127"/>
      <c r="C6" s="853">
        <f>(C8+C9+C10+C11+C12+C13+C14+C15+C16+C17+C18+C19+C20+C21+C22+C23+C24+C25+C26+C27+C28+C29+C30+C31)</f>
        <v>8671</v>
      </c>
      <c r="D6" s="853">
        <f>(D8+D9+D10+D11+D12+D13+D14+D15+D16+D17+D18+D19+D20+D21+D22+D23+D24+D25+D26+D27+D28+D29+D30+D31)</f>
        <v>8794</v>
      </c>
      <c r="E6" s="852">
        <v>9366</v>
      </c>
      <c r="F6" s="852">
        <v>9527</v>
      </c>
      <c r="G6" s="852">
        <v>10189</v>
      </c>
      <c r="H6" s="852">
        <v>10761</v>
      </c>
      <c r="I6" s="852">
        <v>11318</v>
      </c>
      <c r="J6" s="852">
        <v>11999</v>
      </c>
      <c r="K6" s="852">
        <v>12169</v>
      </c>
      <c r="L6" s="852">
        <v>12594</v>
      </c>
      <c r="M6" s="852">
        <v>11917</v>
      </c>
      <c r="N6" s="852">
        <v>12445</v>
      </c>
      <c r="O6" s="852">
        <v>12747</v>
      </c>
      <c r="P6" s="852">
        <v>12689</v>
      </c>
      <c r="Q6" s="852">
        <f>SUM(Q11:Q31)</f>
        <v>12579</v>
      </c>
      <c r="R6" s="852">
        <f>SUM(R11:R31)</f>
        <v>12362.62986743134</v>
      </c>
    </row>
    <row r="7" spans="1:20" ht="4.95" customHeight="1" x14ac:dyDescent="0.15">
      <c r="A7" s="129"/>
      <c r="B7" s="130"/>
      <c r="C7" s="395"/>
      <c r="D7" s="395"/>
      <c r="E7" s="387"/>
      <c r="F7" s="387"/>
      <c r="G7" s="387"/>
      <c r="H7" s="387"/>
      <c r="I7" s="387"/>
      <c r="J7" s="387"/>
      <c r="K7" s="387"/>
      <c r="L7" s="387"/>
      <c r="M7" s="387"/>
      <c r="N7" s="387"/>
      <c r="O7" s="387"/>
      <c r="P7" s="387"/>
      <c r="Q7" s="387"/>
      <c r="R7" s="387"/>
    </row>
    <row r="8" spans="1:20" ht="13.05" customHeight="1" x14ac:dyDescent="0.15">
      <c r="A8" s="129"/>
      <c r="B8" s="29" t="s">
        <v>21</v>
      </c>
      <c r="C8" s="408">
        <v>0</v>
      </c>
      <c r="D8" s="408">
        <v>0</v>
      </c>
      <c r="E8" s="406" t="s">
        <v>279</v>
      </c>
      <c r="F8" s="406" t="s">
        <v>279</v>
      </c>
      <c r="G8" s="406" t="s">
        <v>279</v>
      </c>
      <c r="H8" s="406" t="s">
        <v>279</v>
      </c>
      <c r="I8" s="406" t="s">
        <v>279</v>
      </c>
      <c r="J8" s="406" t="s">
        <v>279</v>
      </c>
      <c r="K8" s="406" t="s">
        <v>279</v>
      </c>
      <c r="L8" s="406" t="s">
        <v>279</v>
      </c>
      <c r="M8" s="406" t="s">
        <v>279</v>
      </c>
      <c r="N8" s="406" t="s">
        <v>279</v>
      </c>
      <c r="O8" s="406" t="s">
        <v>279</v>
      </c>
      <c r="P8" s="406" t="s">
        <v>279</v>
      </c>
      <c r="Q8" s="406" t="s">
        <v>279</v>
      </c>
      <c r="R8" s="406" t="s">
        <v>279</v>
      </c>
    </row>
    <row r="9" spans="1:20" ht="13.05" customHeight="1" x14ac:dyDescent="0.15">
      <c r="A9" s="129"/>
      <c r="B9" s="29" t="s">
        <v>22</v>
      </c>
      <c r="C9" s="408">
        <v>0</v>
      </c>
      <c r="D9" s="408">
        <v>0</v>
      </c>
      <c r="E9" s="406" t="s">
        <v>279</v>
      </c>
      <c r="F9" s="406" t="s">
        <v>279</v>
      </c>
      <c r="G9" s="406" t="s">
        <v>279</v>
      </c>
      <c r="H9" s="406" t="s">
        <v>279</v>
      </c>
      <c r="I9" s="406" t="s">
        <v>279</v>
      </c>
      <c r="J9" s="406" t="s">
        <v>279</v>
      </c>
      <c r="K9" s="406" t="s">
        <v>279</v>
      </c>
      <c r="L9" s="406" t="s">
        <v>279</v>
      </c>
      <c r="M9" s="406" t="s">
        <v>279</v>
      </c>
      <c r="N9" s="406" t="s">
        <v>279</v>
      </c>
      <c r="O9" s="406" t="s">
        <v>279</v>
      </c>
      <c r="P9" s="406" t="s">
        <v>279</v>
      </c>
      <c r="Q9" s="406" t="s">
        <v>279</v>
      </c>
      <c r="R9" s="406" t="s">
        <v>279</v>
      </c>
      <c r="T9" s="137"/>
    </row>
    <row r="10" spans="1:20" ht="13.05" customHeight="1" x14ac:dyDescent="0.15">
      <c r="A10" s="129"/>
      <c r="B10" s="29" t="s">
        <v>23</v>
      </c>
      <c r="C10" s="408">
        <v>0</v>
      </c>
      <c r="D10" s="408">
        <v>0</v>
      </c>
      <c r="E10" s="406" t="s">
        <v>279</v>
      </c>
      <c r="F10" s="406" t="s">
        <v>279</v>
      </c>
      <c r="G10" s="406" t="s">
        <v>279</v>
      </c>
      <c r="H10" s="406" t="s">
        <v>279</v>
      </c>
      <c r="I10" s="406" t="s">
        <v>279</v>
      </c>
      <c r="J10" s="406" t="s">
        <v>279</v>
      </c>
      <c r="K10" s="406" t="s">
        <v>279</v>
      </c>
      <c r="L10" s="406" t="s">
        <v>279</v>
      </c>
      <c r="M10" s="406" t="s">
        <v>279</v>
      </c>
      <c r="N10" s="406" t="s">
        <v>279</v>
      </c>
      <c r="O10" s="406" t="s">
        <v>279</v>
      </c>
      <c r="P10" s="406" t="s">
        <v>279</v>
      </c>
      <c r="Q10" s="406" t="s">
        <v>279</v>
      </c>
      <c r="R10" s="406" t="s">
        <v>279</v>
      </c>
      <c r="T10" s="137"/>
    </row>
    <row r="11" spans="1:20" ht="13.05" customHeight="1" x14ac:dyDescent="0.15">
      <c r="A11" s="129"/>
      <c r="B11" s="29" t="s">
        <v>24</v>
      </c>
      <c r="C11" s="408">
        <v>5</v>
      </c>
      <c r="D11" s="408">
        <v>6</v>
      </c>
      <c r="E11" s="406">
        <v>9</v>
      </c>
      <c r="F11" s="406">
        <v>11</v>
      </c>
      <c r="G11" s="406">
        <v>11</v>
      </c>
      <c r="H11" s="406">
        <v>14</v>
      </c>
      <c r="I11" s="406">
        <v>17</v>
      </c>
      <c r="J11" s="406">
        <v>22</v>
      </c>
      <c r="K11" s="406">
        <v>21</v>
      </c>
      <c r="L11" s="406">
        <v>25</v>
      </c>
      <c r="M11" s="406">
        <v>27</v>
      </c>
      <c r="N11" s="406">
        <v>29</v>
      </c>
      <c r="O11" s="406">
        <v>35</v>
      </c>
      <c r="P11" s="406">
        <v>39</v>
      </c>
      <c r="Q11" s="406">
        <v>43</v>
      </c>
      <c r="R11" s="406">
        <v>43.434242999999995</v>
      </c>
      <c r="T11" s="137"/>
    </row>
    <row r="12" spans="1:20" ht="13.05" customHeight="1" x14ac:dyDescent="0.15">
      <c r="A12" s="129"/>
      <c r="B12" s="29" t="s">
        <v>25</v>
      </c>
      <c r="C12" s="408">
        <v>0</v>
      </c>
      <c r="D12" s="408">
        <v>0</v>
      </c>
      <c r="E12" s="406" t="s">
        <v>279</v>
      </c>
      <c r="F12" s="406" t="s">
        <v>279</v>
      </c>
      <c r="G12" s="406" t="s">
        <v>279</v>
      </c>
      <c r="H12" s="406" t="s">
        <v>279</v>
      </c>
      <c r="I12" s="406" t="s">
        <v>279</v>
      </c>
      <c r="J12" s="406" t="s">
        <v>279</v>
      </c>
      <c r="K12" s="406" t="s">
        <v>279</v>
      </c>
      <c r="L12" s="406" t="s">
        <v>279</v>
      </c>
      <c r="M12" s="406" t="s">
        <v>279</v>
      </c>
      <c r="N12" s="406" t="s">
        <v>279</v>
      </c>
      <c r="O12" s="406" t="s">
        <v>279</v>
      </c>
      <c r="P12" s="406" t="s">
        <v>279</v>
      </c>
      <c r="Q12" s="406" t="s">
        <v>279</v>
      </c>
      <c r="R12" s="406" t="s">
        <v>279</v>
      </c>
      <c r="T12" s="137"/>
    </row>
    <row r="13" spans="1:20" ht="13.05" customHeight="1" x14ac:dyDescent="0.15">
      <c r="A13" s="129"/>
      <c r="B13" s="29" t="s">
        <v>29</v>
      </c>
      <c r="C13" s="408">
        <v>0</v>
      </c>
      <c r="D13" s="408">
        <v>0</v>
      </c>
      <c r="E13" s="406" t="s">
        <v>279</v>
      </c>
      <c r="F13" s="406" t="s">
        <v>279</v>
      </c>
      <c r="G13" s="406" t="s">
        <v>279</v>
      </c>
      <c r="H13" s="406" t="s">
        <v>279</v>
      </c>
      <c r="I13" s="406" t="s">
        <v>279</v>
      </c>
      <c r="J13" s="406" t="s">
        <v>279</v>
      </c>
      <c r="K13" s="406" t="s">
        <v>279</v>
      </c>
      <c r="L13" s="406" t="s">
        <v>279</v>
      </c>
      <c r="M13" s="406" t="s">
        <v>279</v>
      </c>
      <c r="N13" s="406" t="s">
        <v>279</v>
      </c>
      <c r="O13" s="406" t="s">
        <v>279</v>
      </c>
      <c r="P13" s="406" t="s">
        <v>279</v>
      </c>
      <c r="Q13" s="406" t="s">
        <v>279</v>
      </c>
      <c r="R13" s="406" t="s">
        <v>279</v>
      </c>
      <c r="T13" s="137"/>
    </row>
    <row r="14" spans="1:20" ht="13.05" customHeight="1" x14ac:dyDescent="0.15">
      <c r="A14" s="129"/>
      <c r="B14" s="29" t="s">
        <v>30</v>
      </c>
      <c r="C14" s="408">
        <v>13</v>
      </c>
      <c r="D14" s="408">
        <v>11</v>
      </c>
      <c r="E14" s="406">
        <v>18</v>
      </c>
      <c r="F14" s="406">
        <v>11</v>
      </c>
      <c r="G14" s="406">
        <v>13</v>
      </c>
      <c r="H14" s="406">
        <v>11</v>
      </c>
      <c r="I14" s="406">
        <v>10</v>
      </c>
      <c r="J14" s="406">
        <v>7</v>
      </c>
      <c r="K14" s="406">
        <v>10</v>
      </c>
      <c r="L14" s="406">
        <v>10</v>
      </c>
      <c r="M14" s="406">
        <v>10</v>
      </c>
      <c r="N14" s="406">
        <v>7</v>
      </c>
      <c r="O14" s="406">
        <v>10</v>
      </c>
      <c r="P14" s="406">
        <v>11</v>
      </c>
      <c r="Q14" s="406">
        <v>11</v>
      </c>
      <c r="R14" s="406">
        <v>10.036891431342013</v>
      </c>
      <c r="T14" s="137"/>
    </row>
    <row r="15" spans="1:20" ht="13.05" customHeight="1" x14ac:dyDescent="0.15">
      <c r="A15" s="129"/>
      <c r="B15" s="29" t="s">
        <v>31</v>
      </c>
      <c r="C15" s="408">
        <v>138</v>
      </c>
      <c r="D15" s="408">
        <v>145</v>
      </c>
      <c r="E15" s="406">
        <v>152</v>
      </c>
      <c r="F15" s="406">
        <v>144</v>
      </c>
      <c r="G15" s="406">
        <v>129</v>
      </c>
      <c r="H15" s="406">
        <v>102</v>
      </c>
      <c r="I15" s="406">
        <v>81</v>
      </c>
      <c r="J15" s="406">
        <v>94</v>
      </c>
      <c r="K15" s="406">
        <v>119</v>
      </c>
      <c r="L15" s="406">
        <v>124</v>
      </c>
      <c r="M15" s="406">
        <v>100</v>
      </c>
      <c r="N15" s="406">
        <v>71</v>
      </c>
      <c r="O15" s="406">
        <v>80</v>
      </c>
      <c r="P15" s="406">
        <v>76</v>
      </c>
      <c r="Q15" s="406">
        <v>76</v>
      </c>
      <c r="R15" s="406">
        <v>73.473435000000009</v>
      </c>
      <c r="T15" s="137"/>
    </row>
    <row r="16" spans="1:20" ht="13.05" customHeight="1" x14ac:dyDescent="0.15">
      <c r="A16" s="129"/>
      <c r="B16" s="29" t="s">
        <v>32</v>
      </c>
      <c r="C16" s="408">
        <v>0</v>
      </c>
      <c r="D16" s="408">
        <v>0</v>
      </c>
      <c r="E16" s="406" t="s">
        <v>279</v>
      </c>
      <c r="F16" s="406" t="s">
        <v>279</v>
      </c>
      <c r="G16" s="406" t="s">
        <v>279</v>
      </c>
      <c r="H16" s="406" t="s">
        <v>279</v>
      </c>
      <c r="I16" s="406" t="s">
        <v>279</v>
      </c>
      <c r="J16" s="406" t="s">
        <v>279</v>
      </c>
      <c r="K16" s="406" t="s">
        <v>279</v>
      </c>
      <c r="L16" s="406" t="s">
        <v>279</v>
      </c>
      <c r="M16" s="406" t="s">
        <v>279</v>
      </c>
      <c r="N16" s="406" t="s">
        <v>279</v>
      </c>
      <c r="O16" s="406" t="s">
        <v>279</v>
      </c>
      <c r="P16" s="406" t="s">
        <v>279</v>
      </c>
      <c r="Q16" s="406" t="s">
        <v>279</v>
      </c>
      <c r="R16" s="406" t="s">
        <v>279</v>
      </c>
      <c r="T16" s="137"/>
    </row>
    <row r="17" spans="1:20" ht="13.05" customHeight="1" x14ac:dyDescent="0.15">
      <c r="A17" s="129"/>
      <c r="B17" s="29" t="s">
        <v>33</v>
      </c>
      <c r="C17" s="408">
        <v>0</v>
      </c>
      <c r="D17" s="408">
        <v>0</v>
      </c>
      <c r="E17" s="406" t="s">
        <v>279</v>
      </c>
      <c r="F17" s="406" t="s">
        <v>279</v>
      </c>
      <c r="G17" s="406" t="s">
        <v>279</v>
      </c>
      <c r="H17" s="406" t="s">
        <v>279</v>
      </c>
      <c r="I17" s="406">
        <v>5</v>
      </c>
      <c r="J17" s="406">
        <v>5</v>
      </c>
      <c r="K17" s="406">
        <v>16</v>
      </c>
      <c r="L17" s="406">
        <v>16</v>
      </c>
      <c r="M17" s="406">
        <v>19</v>
      </c>
      <c r="N17" s="406">
        <v>22</v>
      </c>
      <c r="O17" s="406">
        <v>26</v>
      </c>
      <c r="P17" s="406">
        <v>34</v>
      </c>
      <c r="Q17" s="406">
        <v>34</v>
      </c>
      <c r="R17" s="406">
        <v>34.681040000000003</v>
      </c>
      <c r="T17" s="137"/>
    </row>
    <row r="18" spans="1:20" ht="13.05" customHeight="1" x14ac:dyDescent="0.15">
      <c r="A18" s="129"/>
      <c r="B18" s="29" t="s">
        <v>34</v>
      </c>
      <c r="C18" s="408">
        <v>97</v>
      </c>
      <c r="D18" s="408">
        <v>93</v>
      </c>
      <c r="E18" s="406">
        <v>137</v>
      </c>
      <c r="F18" s="406">
        <v>141</v>
      </c>
      <c r="G18" s="406">
        <v>160</v>
      </c>
      <c r="H18" s="406">
        <v>153</v>
      </c>
      <c r="I18" s="406">
        <v>171</v>
      </c>
      <c r="J18" s="406">
        <v>146</v>
      </c>
      <c r="K18" s="406">
        <v>149</v>
      </c>
      <c r="L18" s="406">
        <v>162</v>
      </c>
      <c r="M18" s="406">
        <v>173</v>
      </c>
      <c r="N18" s="406">
        <v>312</v>
      </c>
      <c r="O18" s="406">
        <v>321</v>
      </c>
      <c r="P18" s="406">
        <v>361</v>
      </c>
      <c r="Q18" s="406">
        <v>361</v>
      </c>
      <c r="R18" s="406">
        <v>358.66015650000003</v>
      </c>
      <c r="T18" s="137"/>
    </row>
    <row r="19" spans="1:20" ht="13.05" customHeight="1" x14ac:dyDescent="0.15">
      <c r="A19" s="129"/>
      <c r="B19" s="29" t="s">
        <v>35</v>
      </c>
      <c r="C19" s="408">
        <v>94</v>
      </c>
      <c r="D19" s="408">
        <v>77</v>
      </c>
      <c r="E19" s="406">
        <v>86</v>
      </c>
      <c r="F19" s="406">
        <v>81</v>
      </c>
      <c r="G19" s="406">
        <v>90</v>
      </c>
      <c r="H19" s="406">
        <v>110</v>
      </c>
      <c r="I19" s="406">
        <v>196</v>
      </c>
      <c r="J19" s="406">
        <v>228</v>
      </c>
      <c r="K19" s="406">
        <v>242</v>
      </c>
      <c r="L19" s="406">
        <v>265</v>
      </c>
      <c r="M19" s="406">
        <v>264</v>
      </c>
      <c r="N19" s="406">
        <v>290</v>
      </c>
      <c r="O19" s="406">
        <v>321</v>
      </c>
      <c r="P19" s="406">
        <v>281</v>
      </c>
      <c r="Q19" s="406">
        <v>281</v>
      </c>
      <c r="R19" s="406">
        <v>251.0172</v>
      </c>
      <c r="T19" s="137"/>
    </row>
    <row r="20" spans="1:20" ht="13.05" customHeight="1" x14ac:dyDescent="0.15">
      <c r="A20" s="129"/>
      <c r="B20" s="29" t="s">
        <v>36</v>
      </c>
      <c r="C20" s="408">
        <v>694</v>
      </c>
      <c r="D20" s="408">
        <v>654</v>
      </c>
      <c r="E20" s="406">
        <v>676</v>
      </c>
      <c r="F20" s="406">
        <v>660</v>
      </c>
      <c r="G20" s="406">
        <v>702</v>
      </c>
      <c r="H20" s="406">
        <v>677</v>
      </c>
      <c r="I20" s="406">
        <v>831</v>
      </c>
      <c r="J20" s="406">
        <v>864</v>
      </c>
      <c r="K20" s="406">
        <v>934</v>
      </c>
      <c r="L20" s="406">
        <v>954</v>
      </c>
      <c r="M20" s="406">
        <v>831</v>
      </c>
      <c r="N20" s="406">
        <v>781</v>
      </c>
      <c r="O20" s="406">
        <v>783</v>
      </c>
      <c r="P20" s="406">
        <v>564</v>
      </c>
      <c r="Q20" s="406">
        <v>564</v>
      </c>
      <c r="R20" s="406">
        <v>524.92304150000007</v>
      </c>
      <c r="T20" s="137"/>
    </row>
    <row r="21" spans="1:20" ht="13.05" customHeight="1" x14ac:dyDescent="0.15">
      <c r="A21" s="129"/>
      <c r="B21" s="29" t="s">
        <v>37</v>
      </c>
      <c r="C21" s="408">
        <v>843</v>
      </c>
      <c r="D21" s="408">
        <v>916</v>
      </c>
      <c r="E21" s="406">
        <v>996</v>
      </c>
      <c r="F21" s="406">
        <v>1005</v>
      </c>
      <c r="G21" s="406">
        <v>1196</v>
      </c>
      <c r="H21" s="406">
        <v>1287</v>
      </c>
      <c r="I21" s="406">
        <v>1294</v>
      </c>
      <c r="J21" s="406">
        <v>1389</v>
      </c>
      <c r="K21" s="406">
        <v>1439</v>
      </c>
      <c r="L21" s="406">
        <v>1529</v>
      </c>
      <c r="M21" s="406">
        <v>1233</v>
      </c>
      <c r="N21" s="406">
        <v>1209</v>
      </c>
      <c r="O21" s="406">
        <v>1189</v>
      </c>
      <c r="P21" s="406">
        <v>926</v>
      </c>
      <c r="Q21" s="406">
        <v>926</v>
      </c>
      <c r="R21" s="406">
        <v>1016.1709000000001</v>
      </c>
      <c r="T21" s="137"/>
    </row>
    <row r="22" spans="1:20" ht="13.05" customHeight="1" x14ac:dyDescent="0.15">
      <c r="A22" s="129"/>
      <c r="B22" s="29" t="s">
        <v>38</v>
      </c>
      <c r="C22" s="408">
        <v>112</v>
      </c>
      <c r="D22" s="408">
        <v>106</v>
      </c>
      <c r="E22" s="406">
        <v>103</v>
      </c>
      <c r="F22" s="406">
        <v>90</v>
      </c>
      <c r="G22" s="406">
        <v>112</v>
      </c>
      <c r="H22" s="406">
        <v>117</v>
      </c>
      <c r="I22" s="406">
        <v>129</v>
      </c>
      <c r="J22" s="406">
        <v>130</v>
      </c>
      <c r="K22" s="406">
        <v>134</v>
      </c>
      <c r="L22" s="406">
        <v>114</v>
      </c>
      <c r="M22" s="406">
        <v>103</v>
      </c>
      <c r="N22" s="406">
        <v>110</v>
      </c>
      <c r="O22" s="406">
        <v>145</v>
      </c>
      <c r="P22" s="406">
        <v>127</v>
      </c>
      <c r="Q22" s="406">
        <v>127</v>
      </c>
      <c r="R22" s="406">
        <v>119.56921000000001</v>
      </c>
      <c r="T22" s="137"/>
    </row>
    <row r="23" spans="1:20" ht="13.05" customHeight="1" x14ac:dyDescent="0.15">
      <c r="A23" s="129"/>
      <c r="B23" s="29" t="s">
        <v>39</v>
      </c>
      <c r="C23" s="408">
        <v>210</v>
      </c>
      <c r="D23" s="408">
        <v>189</v>
      </c>
      <c r="E23" s="406">
        <v>159</v>
      </c>
      <c r="F23" s="406">
        <v>158</v>
      </c>
      <c r="G23" s="406">
        <v>157</v>
      </c>
      <c r="H23" s="406">
        <v>156</v>
      </c>
      <c r="I23" s="406">
        <v>152</v>
      </c>
      <c r="J23" s="406">
        <v>159</v>
      </c>
      <c r="K23" s="406">
        <v>166</v>
      </c>
      <c r="L23" s="406">
        <v>177</v>
      </c>
      <c r="M23" s="406">
        <v>171</v>
      </c>
      <c r="N23" s="406">
        <v>177</v>
      </c>
      <c r="O23" s="406">
        <v>182</v>
      </c>
      <c r="P23" s="406">
        <v>226</v>
      </c>
      <c r="Q23" s="406">
        <v>226</v>
      </c>
      <c r="R23" s="406">
        <v>234.88195000000002</v>
      </c>
      <c r="T23" s="137"/>
    </row>
    <row r="24" spans="1:20" ht="13.05" customHeight="1" x14ac:dyDescent="0.15">
      <c r="A24" s="129"/>
      <c r="B24" s="29" t="s">
        <v>40</v>
      </c>
      <c r="C24" s="408">
        <v>502</v>
      </c>
      <c r="D24" s="408">
        <v>430</v>
      </c>
      <c r="E24" s="406">
        <v>531</v>
      </c>
      <c r="F24" s="406">
        <v>562</v>
      </c>
      <c r="G24" s="406">
        <v>607</v>
      </c>
      <c r="H24" s="406">
        <v>586</v>
      </c>
      <c r="I24" s="406">
        <v>567</v>
      </c>
      <c r="J24" s="406">
        <v>598</v>
      </c>
      <c r="K24" s="406">
        <v>578</v>
      </c>
      <c r="L24" s="406">
        <v>735</v>
      </c>
      <c r="M24" s="406">
        <v>807</v>
      </c>
      <c r="N24" s="406">
        <v>973</v>
      </c>
      <c r="O24" s="406">
        <v>1132</v>
      </c>
      <c r="P24" s="406">
        <v>1193</v>
      </c>
      <c r="Q24" s="406">
        <v>1193</v>
      </c>
      <c r="R24" s="406">
        <v>964.6155</v>
      </c>
      <c r="T24" s="137"/>
    </row>
    <row r="25" spans="1:20" ht="13.05" customHeight="1" x14ac:dyDescent="0.15">
      <c r="A25" s="129"/>
      <c r="B25" s="29" t="s">
        <v>41</v>
      </c>
      <c r="C25" s="408">
        <v>392</v>
      </c>
      <c r="D25" s="408">
        <v>396</v>
      </c>
      <c r="E25" s="406">
        <v>432</v>
      </c>
      <c r="F25" s="406">
        <v>405</v>
      </c>
      <c r="G25" s="406">
        <v>413</v>
      </c>
      <c r="H25" s="406">
        <v>405</v>
      </c>
      <c r="I25" s="406">
        <v>432</v>
      </c>
      <c r="J25" s="406">
        <v>598</v>
      </c>
      <c r="K25" s="406">
        <v>573</v>
      </c>
      <c r="L25" s="406">
        <v>568</v>
      </c>
      <c r="M25" s="406">
        <v>562</v>
      </c>
      <c r="N25" s="406">
        <v>570</v>
      </c>
      <c r="O25" s="406">
        <v>569</v>
      </c>
      <c r="P25" s="406">
        <v>556</v>
      </c>
      <c r="Q25" s="406">
        <v>556</v>
      </c>
      <c r="R25" s="406">
        <v>548.29039999999998</v>
      </c>
      <c r="T25" s="137"/>
    </row>
    <row r="26" spans="1:20" ht="13.05" customHeight="1" x14ac:dyDescent="0.15">
      <c r="A26" s="129"/>
      <c r="B26" s="29" t="s">
        <v>44</v>
      </c>
      <c r="C26" s="408">
        <v>952</v>
      </c>
      <c r="D26" s="408">
        <v>1095</v>
      </c>
      <c r="E26" s="406">
        <v>1240</v>
      </c>
      <c r="F26" s="406">
        <v>1316</v>
      </c>
      <c r="G26" s="406">
        <v>1417</v>
      </c>
      <c r="H26" s="406">
        <v>1622</v>
      </c>
      <c r="I26" s="406">
        <v>1809</v>
      </c>
      <c r="J26" s="406">
        <v>2074</v>
      </c>
      <c r="K26" s="406">
        <v>1891</v>
      </c>
      <c r="L26" s="406">
        <v>1954</v>
      </c>
      <c r="M26" s="406">
        <v>2209</v>
      </c>
      <c r="N26" s="406">
        <v>2265</v>
      </c>
      <c r="O26" s="406">
        <v>2267</v>
      </c>
      <c r="P26" s="406">
        <v>2397</v>
      </c>
      <c r="Q26" s="406">
        <v>2397</v>
      </c>
      <c r="R26" s="406">
        <v>2385.7074000000002</v>
      </c>
      <c r="T26" s="137"/>
    </row>
    <row r="27" spans="1:20" ht="13.05" customHeight="1" x14ac:dyDescent="0.15">
      <c r="A27" s="129"/>
      <c r="B27" s="29" t="s">
        <v>45</v>
      </c>
      <c r="C27" s="408">
        <v>4619</v>
      </c>
      <c r="D27" s="408">
        <v>4676</v>
      </c>
      <c r="E27" s="406">
        <v>4828</v>
      </c>
      <c r="F27" s="406">
        <v>4943</v>
      </c>
      <c r="G27" s="406">
        <v>5179</v>
      </c>
      <c r="H27" s="406">
        <v>5520</v>
      </c>
      <c r="I27" s="406">
        <v>5624</v>
      </c>
      <c r="J27" s="406">
        <v>5685</v>
      </c>
      <c r="K27" s="406">
        <v>5897</v>
      </c>
      <c r="L27" s="406">
        <v>5961</v>
      </c>
      <c r="M27" s="406">
        <v>5407</v>
      </c>
      <c r="N27" s="406">
        <v>5627</v>
      </c>
      <c r="O27" s="406">
        <v>5687</v>
      </c>
      <c r="P27" s="406">
        <v>5784</v>
      </c>
      <c r="Q27" s="406">
        <v>5784</v>
      </c>
      <c r="R27" s="406">
        <v>5797.1684999999989</v>
      </c>
      <c r="T27" s="137"/>
    </row>
    <row r="28" spans="1:20" ht="13.05" customHeight="1" x14ac:dyDescent="0.15">
      <c r="A28" s="129"/>
      <c r="B28" s="128" t="s">
        <v>46</v>
      </c>
      <c r="C28" s="408">
        <v>0</v>
      </c>
      <c r="D28" s="408">
        <v>0</v>
      </c>
      <c r="E28" s="406" t="s">
        <v>279</v>
      </c>
      <c r="F28" s="406" t="s">
        <v>279</v>
      </c>
      <c r="G28" s="406" t="s">
        <v>279</v>
      </c>
      <c r="H28" s="406" t="s">
        <v>279</v>
      </c>
      <c r="I28" s="406" t="s">
        <v>279</v>
      </c>
      <c r="J28" s="406" t="s">
        <v>279</v>
      </c>
      <c r="K28" s="406" t="s">
        <v>279</v>
      </c>
      <c r="L28" s="406" t="s">
        <v>279</v>
      </c>
      <c r="M28" s="406" t="s">
        <v>279</v>
      </c>
      <c r="N28" s="406" t="s">
        <v>279</v>
      </c>
      <c r="O28" s="406" t="s">
        <v>279</v>
      </c>
      <c r="P28" s="406" t="s">
        <v>279</v>
      </c>
      <c r="Q28" s="406" t="s">
        <v>279</v>
      </c>
      <c r="R28" s="406" t="s">
        <v>279</v>
      </c>
      <c r="T28" s="137"/>
    </row>
    <row r="29" spans="1:20" ht="13.05" customHeight="1" x14ac:dyDescent="0.15">
      <c r="A29" s="129"/>
      <c r="B29" s="30" t="s">
        <v>47</v>
      </c>
      <c r="C29" s="408">
        <v>0</v>
      </c>
      <c r="D29" s="408">
        <v>0</v>
      </c>
      <c r="E29" s="406" t="s">
        <v>279</v>
      </c>
      <c r="F29" s="406" t="s">
        <v>279</v>
      </c>
      <c r="G29" s="406" t="s">
        <v>279</v>
      </c>
      <c r="H29" s="406" t="s">
        <v>279</v>
      </c>
      <c r="I29" s="406" t="s">
        <v>279</v>
      </c>
      <c r="J29" s="406" t="s">
        <v>279</v>
      </c>
      <c r="K29" s="406" t="s">
        <v>279</v>
      </c>
      <c r="L29" s="406" t="s">
        <v>279</v>
      </c>
      <c r="M29" s="406" t="s">
        <v>279</v>
      </c>
      <c r="N29" s="406" t="s">
        <v>279</v>
      </c>
      <c r="O29" s="406" t="s">
        <v>279</v>
      </c>
      <c r="P29" s="406" t="s">
        <v>279</v>
      </c>
      <c r="Q29" s="406" t="s">
        <v>279</v>
      </c>
      <c r="R29" s="406" t="s">
        <v>279</v>
      </c>
      <c r="T29" s="137"/>
    </row>
    <row r="30" spans="1:20" ht="13.05" customHeight="1" x14ac:dyDescent="0.15">
      <c r="A30" s="129"/>
      <c r="B30" s="29" t="s">
        <v>48</v>
      </c>
      <c r="C30" s="408">
        <v>0</v>
      </c>
      <c r="D30" s="408">
        <v>0</v>
      </c>
      <c r="E30" s="406" t="s">
        <v>279</v>
      </c>
      <c r="F30" s="406" t="s">
        <v>279</v>
      </c>
      <c r="G30" s="406" t="s">
        <v>279</v>
      </c>
      <c r="H30" s="406" t="s">
        <v>279</v>
      </c>
      <c r="I30" s="406" t="s">
        <v>279</v>
      </c>
      <c r="J30" s="406" t="s">
        <v>279</v>
      </c>
      <c r="K30" s="406" t="s">
        <v>279</v>
      </c>
      <c r="L30" s="406" t="s">
        <v>279</v>
      </c>
      <c r="M30" s="406" t="s">
        <v>279</v>
      </c>
      <c r="N30" s="406" t="s">
        <v>279</v>
      </c>
      <c r="O30" s="406" t="s">
        <v>279</v>
      </c>
      <c r="P30" s="406" t="s">
        <v>279</v>
      </c>
      <c r="Q30" s="406" t="s">
        <v>279</v>
      </c>
      <c r="R30" s="406" t="s">
        <v>279</v>
      </c>
      <c r="T30" s="137"/>
    </row>
    <row r="31" spans="1:20" ht="13.05" customHeight="1" thickBot="1" x14ac:dyDescent="0.2">
      <c r="A31" s="367"/>
      <c r="B31" s="368" t="s">
        <v>49</v>
      </c>
      <c r="C31" s="409">
        <v>0</v>
      </c>
      <c r="D31" s="409">
        <v>0</v>
      </c>
      <c r="E31" s="407" t="s">
        <v>279</v>
      </c>
      <c r="F31" s="407" t="s">
        <v>279</v>
      </c>
      <c r="G31" s="407" t="s">
        <v>279</v>
      </c>
      <c r="H31" s="407" t="s">
        <v>279</v>
      </c>
      <c r="I31" s="407" t="s">
        <v>279</v>
      </c>
      <c r="J31" s="407" t="s">
        <v>279</v>
      </c>
      <c r="K31" s="407" t="s">
        <v>279</v>
      </c>
      <c r="L31" s="407" t="s">
        <v>279</v>
      </c>
      <c r="M31" s="407" t="s">
        <v>279</v>
      </c>
      <c r="N31" s="407" t="s">
        <v>279</v>
      </c>
      <c r="O31" s="407" t="s">
        <v>279</v>
      </c>
      <c r="P31" s="407" t="s">
        <v>279</v>
      </c>
      <c r="Q31" s="407" t="s">
        <v>279</v>
      </c>
      <c r="R31" s="407" t="s">
        <v>279</v>
      </c>
      <c r="T31" s="137"/>
    </row>
    <row r="32" spans="1:20" ht="9" customHeight="1" x14ac:dyDescent="0.15">
      <c r="A32" s="28" t="s">
        <v>544</v>
      </c>
      <c r="B32" s="40"/>
      <c r="C32" s="363"/>
      <c r="D32" s="363"/>
      <c r="E32" s="363"/>
      <c r="F32" s="363"/>
      <c r="G32" s="363"/>
      <c r="H32" s="363"/>
      <c r="I32" s="363"/>
      <c r="J32" s="363"/>
      <c r="K32" s="363"/>
      <c r="L32" s="363"/>
      <c r="M32" s="363"/>
      <c r="N32" s="363"/>
      <c r="O32" s="363"/>
      <c r="P32" s="363"/>
      <c r="Q32" s="363"/>
      <c r="R32" s="363"/>
    </row>
    <row r="33" spans="1:18" ht="9" customHeight="1" x14ac:dyDescent="0.15">
      <c r="A33" s="28" t="s">
        <v>428</v>
      </c>
      <c r="B33" s="40"/>
      <c r="C33" s="363"/>
      <c r="D33" s="363"/>
      <c r="E33" s="363"/>
      <c r="F33" s="363"/>
      <c r="G33" s="363"/>
      <c r="H33" s="376"/>
      <c r="I33" s="376"/>
      <c r="J33" s="376"/>
      <c r="K33" s="376"/>
      <c r="L33" s="376"/>
      <c r="M33" s="376"/>
      <c r="N33" s="376"/>
      <c r="O33" s="376"/>
      <c r="P33" s="376"/>
      <c r="Q33" s="376"/>
      <c r="R33" s="376"/>
    </row>
    <row r="34" spans="1:18" ht="9" customHeight="1" x14ac:dyDescent="0.15">
      <c r="A34" s="40" t="s">
        <v>427</v>
      </c>
      <c r="B34" s="290"/>
      <c r="C34" s="363"/>
      <c r="D34" s="363"/>
      <c r="E34" s="363"/>
      <c r="F34" s="363"/>
      <c r="G34" s="363"/>
      <c r="H34" s="376"/>
      <c r="I34" s="376"/>
      <c r="J34" s="376"/>
      <c r="K34" s="376"/>
      <c r="L34" s="376"/>
      <c r="M34" s="376"/>
      <c r="N34" s="376"/>
      <c r="O34" s="376"/>
      <c r="P34" s="377"/>
      <c r="Q34" s="377"/>
      <c r="R34" s="377"/>
    </row>
    <row r="36" spans="1:18" ht="13.05" customHeight="1" x14ac:dyDescent="0.15"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0">
    <tabColor theme="9" tint="0.59999389629810485"/>
  </sheetPr>
  <dimension ref="A2:R36"/>
  <sheetViews>
    <sheetView showGridLines="0" topLeftCell="A15" zoomScale="150" zoomScaleNormal="150" workbookViewId="0">
      <selection activeCell="A34" sqref="A34"/>
    </sheetView>
  </sheetViews>
  <sheetFormatPr baseColWidth="10" defaultColWidth="7" defaultRowHeight="13.05" customHeight="1" x14ac:dyDescent="0.15"/>
  <cols>
    <col min="1" max="1" width="1.25" style="128" customWidth="1"/>
    <col min="2" max="2" width="9.625" style="128" customWidth="1"/>
    <col min="3" max="4" width="8" style="128" hidden="1" customWidth="1"/>
    <col min="5" max="18" width="8.375" style="128" customWidth="1"/>
    <col min="19" max="19" width="7.75" style="128" customWidth="1"/>
    <col min="20" max="16384" width="7" style="128"/>
  </cols>
  <sheetData>
    <row r="2" spans="1:18" ht="13.05" customHeight="1" x14ac:dyDescent="0.3">
      <c r="A2" s="381" t="s">
        <v>484</v>
      </c>
      <c r="B2" s="382"/>
    </row>
    <row r="3" spans="1:18" ht="13.05" customHeight="1" x14ac:dyDescent="0.15">
      <c r="A3" s="383" t="s">
        <v>284</v>
      </c>
      <c r="B3" s="383"/>
    </row>
    <row r="4" spans="1:18" ht="4.95" customHeight="1" thickBot="1" x14ac:dyDescent="0.2">
      <c r="A4" s="373"/>
      <c r="B4" s="373"/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3"/>
      <c r="P4" s="373"/>
      <c r="Q4" s="373"/>
      <c r="R4" s="373"/>
    </row>
    <row r="5" spans="1:18" ht="15" customHeight="1" x14ac:dyDescent="0.15">
      <c r="A5" s="1128" t="s">
        <v>18</v>
      </c>
      <c r="B5" s="1128"/>
      <c r="C5" s="825">
        <v>2005</v>
      </c>
      <c r="D5" s="825">
        <v>2006</v>
      </c>
      <c r="E5" s="825">
        <v>2007</v>
      </c>
      <c r="F5" s="825">
        <v>2008</v>
      </c>
      <c r="G5" s="825">
        <v>2009</v>
      </c>
      <c r="H5" s="825">
        <v>2010</v>
      </c>
      <c r="I5" s="825">
        <v>2011</v>
      </c>
      <c r="J5" s="825">
        <v>2012</v>
      </c>
      <c r="K5" s="825">
        <v>2013</v>
      </c>
      <c r="L5" s="825">
        <v>2014</v>
      </c>
      <c r="M5" s="825">
        <v>2015</v>
      </c>
      <c r="N5" s="825">
        <v>2016</v>
      </c>
      <c r="O5" s="825">
        <v>2017</v>
      </c>
      <c r="P5" s="825" t="s">
        <v>211</v>
      </c>
      <c r="Q5" s="825" t="s">
        <v>410</v>
      </c>
      <c r="R5" s="825" t="s">
        <v>408</v>
      </c>
    </row>
    <row r="6" spans="1:18" ht="15" customHeight="1" x14ac:dyDescent="0.15">
      <c r="A6" s="1127" t="s">
        <v>113</v>
      </c>
      <c r="B6" s="1127"/>
      <c r="C6" s="850">
        <v>2.61</v>
      </c>
      <c r="D6" s="850">
        <v>2.5099999999999998</v>
      </c>
      <c r="E6" s="850">
        <v>2.5</v>
      </c>
      <c r="F6" s="850">
        <v>2.91</v>
      </c>
      <c r="G6" s="850">
        <v>3.13</v>
      </c>
      <c r="H6" s="850">
        <v>3.43</v>
      </c>
      <c r="I6" s="850">
        <v>3.65</v>
      </c>
      <c r="J6" s="850">
        <v>4.03</v>
      </c>
      <c r="K6" s="850">
        <v>4.43</v>
      </c>
      <c r="L6" s="850">
        <v>4.78</v>
      </c>
      <c r="M6" s="850">
        <v>4.6399999999999997</v>
      </c>
      <c r="N6" s="850">
        <v>4.83</v>
      </c>
      <c r="O6" s="850">
        <v>4.92</v>
      </c>
      <c r="P6" s="850">
        <v>4.96</v>
      </c>
      <c r="Q6" s="850">
        <v>4.9400000000000004</v>
      </c>
      <c r="R6" s="850">
        <v>4.9972371516552858</v>
      </c>
    </row>
    <row r="7" spans="1:18" ht="4.95" customHeight="1" x14ac:dyDescent="0.15">
      <c r="A7" s="129"/>
      <c r="B7" s="130"/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3"/>
      <c r="O7" s="403"/>
      <c r="P7" s="403"/>
      <c r="Q7" s="403"/>
      <c r="R7" s="403"/>
    </row>
    <row r="8" spans="1:18" ht="13.05" customHeight="1" x14ac:dyDescent="0.15">
      <c r="A8" s="129"/>
      <c r="B8" s="29" t="s">
        <v>21</v>
      </c>
      <c r="C8" s="404" t="s">
        <v>81</v>
      </c>
      <c r="D8" s="404" t="s">
        <v>81</v>
      </c>
      <c r="E8" s="404" t="s">
        <v>81</v>
      </c>
      <c r="F8" s="404" t="s">
        <v>81</v>
      </c>
      <c r="G8" s="404" t="s">
        <v>81</v>
      </c>
      <c r="H8" s="404" t="s">
        <v>81</v>
      </c>
      <c r="I8" s="404" t="s">
        <v>81</v>
      </c>
      <c r="J8" s="404" t="s">
        <v>81</v>
      </c>
      <c r="K8" s="404" t="s">
        <v>81</v>
      </c>
      <c r="L8" s="404" t="s">
        <v>81</v>
      </c>
      <c r="M8" s="404" t="s">
        <v>81</v>
      </c>
      <c r="N8" s="404" t="s">
        <v>81</v>
      </c>
      <c r="O8" s="404" t="s">
        <v>81</v>
      </c>
      <c r="P8" s="404" t="s">
        <v>81</v>
      </c>
      <c r="Q8" s="404" t="s">
        <v>81</v>
      </c>
      <c r="R8" s="404" t="s">
        <v>81</v>
      </c>
    </row>
    <row r="9" spans="1:18" ht="13.05" customHeight="1" x14ac:dyDescent="0.15">
      <c r="A9" s="129"/>
      <c r="B9" s="29" t="s">
        <v>22</v>
      </c>
      <c r="C9" s="404" t="s">
        <v>81</v>
      </c>
      <c r="D9" s="404" t="s">
        <v>81</v>
      </c>
      <c r="E9" s="404" t="s">
        <v>81</v>
      </c>
      <c r="F9" s="404" t="s">
        <v>81</v>
      </c>
      <c r="G9" s="404" t="s">
        <v>81</v>
      </c>
      <c r="H9" s="404" t="s">
        <v>81</v>
      </c>
      <c r="I9" s="404" t="s">
        <v>81</v>
      </c>
      <c r="J9" s="404" t="s">
        <v>81</v>
      </c>
      <c r="K9" s="404" t="s">
        <v>81</v>
      </c>
      <c r="L9" s="404" t="s">
        <v>81</v>
      </c>
      <c r="M9" s="404" t="s">
        <v>81</v>
      </c>
      <c r="N9" s="404" t="s">
        <v>81</v>
      </c>
      <c r="O9" s="404" t="s">
        <v>81</v>
      </c>
      <c r="P9" s="404" t="s">
        <v>81</v>
      </c>
      <c r="Q9" s="404" t="s">
        <v>81</v>
      </c>
      <c r="R9" s="404" t="s">
        <v>81</v>
      </c>
    </row>
    <row r="10" spans="1:18" ht="13.05" customHeight="1" x14ac:dyDescent="0.15">
      <c r="A10" s="129"/>
      <c r="B10" s="29" t="s">
        <v>23</v>
      </c>
      <c r="C10" s="404" t="s">
        <v>81</v>
      </c>
      <c r="D10" s="404" t="s">
        <v>81</v>
      </c>
      <c r="E10" s="404" t="s">
        <v>81</v>
      </c>
      <c r="F10" s="404" t="s">
        <v>81</v>
      </c>
      <c r="G10" s="404" t="s">
        <v>81</v>
      </c>
      <c r="H10" s="404" t="s">
        <v>81</v>
      </c>
      <c r="I10" s="404" t="s">
        <v>81</v>
      </c>
      <c r="J10" s="404" t="s">
        <v>81</v>
      </c>
      <c r="K10" s="404" t="s">
        <v>81</v>
      </c>
      <c r="L10" s="404" t="s">
        <v>81</v>
      </c>
      <c r="M10" s="404" t="s">
        <v>81</v>
      </c>
      <c r="N10" s="404" t="s">
        <v>81</v>
      </c>
      <c r="O10" s="404" t="s">
        <v>81</v>
      </c>
      <c r="P10" s="404" t="s">
        <v>81</v>
      </c>
      <c r="Q10" s="404" t="s">
        <v>81</v>
      </c>
      <c r="R10" s="404" t="s">
        <v>81</v>
      </c>
    </row>
    <row r="11" spans="1:18" ht="13.05" customHeight="1" x14ac:dyDescent="0.15">
      <c r="A11" s="129"/>
      <c r="B11" s="29" t="s">
        <v>24</v>
      </c>
      <c r="C11" s="404">
        <v>2.56</v>
      </c>
      <c r="D11" s="404">
        <v>2.6</v>
      </c>
      <c r="E11" s="404">
        <v>2.1800000000000002</v>
      </c>
      <c r="F11" s="404">
        <v>2.72</v>
      </c>
      <c r="G11" s="404">
        <v>2.93</v>
      </c>
      <c r="H11" s="404">
        <v>2.92</v>
      </c>
      <c r="I11" s="404">
        <v>3.11</v>
      </c>
      <c r="J11" s="404">
        <v>3.07</v>
      </c>
      <c r="K11" s="404">
        <v>3.07</v>
      </c>
      <c r="L11" s="404">
        <v>4.67</v>
      </c>
      <c r="M11" s="404">
        <v>4.7</v>
      </c>
      <c r="N11" s="404">
        <v>4.5599999999999996</v>
      </c>
      <c r="O11" s="404">
        <v>4.68</v>
      </c>
      <c r="P11" s="404">
        <v>4.57</v>
      </c>
      <c r="Q11" s="404">
        <v>4.63</v>
      </c>
      <c r="R11" s="404">
        <v>4.6072104632858464</v>
      </c>
    </row>
    <row r="12" spans="1:18" ht="13.05" customHeight="1" x14ac:dyDescent="0.15">
      <c r="A12" s="129"/>
      <c r="B12" s="29" t="s">
        <v>25</v>
      </c>
      <c r="C12" s="404" t="s">
        <v>81</v>
      </c>
      <c r="D12" s="404" t="s">
        <v>81</v>
      </c>
      <c r="E12" s="404" t="s">
        <v>81</v>
      </c>
      <c r="F12" s="404" t="s">
        <v>81</v>
      </c>
      <c r="G12" s="404" t="s">
        <v>81</v>
      </c>
      <c r="H12" s="404" t="s">
        <v>81</v>
      </c>
      <c r="I12" s="404" t="s">
        <v>81</v>
      </c>
      <c r="J12" s="404" t="s">
        <v>81</v>
      </c>
      <c r="K12" s="404" t="s">
        <v>81</v>
      </c>
      <c r="L12" s="404" t="s">
        <v>81</v>
      </c>
      <c r="M12" s="404" t="s">
        <v>81</v>
      </c>
      <c r="N12" s="404" t="s">
        <v>81</v>
      </c>
      <c r="O12" s="404" t="s">
        <v>81</v>
      </c>
      <c r="P12" s="404" t="s">
        <v>81</v>
      </c>
      <c r="Q12" s="404" t="s">
        <v>81</v>
      </c>
      <c r="R12" s="404" t="s">
        <v>81</v>
      </c>
    </row>
    <row r="13" spans="1:18" ht="13.05" customHeight="1" x14ac:dyDescent="0.15">
      <c r="A13" s="129"/>
      <c r="B13" s="29" t="s">
        <v>29</v>
      </c>
      <c r="C13" s="404" t="s">
        <v>81</v>
      </c>
      <c r="D13" s="404" t="s">
        <v>81</v>
      </c>
      <c r="E13" s="404" t="s">
        <v>81</v>
      </c>
      <c r="F13" s="404" t="s">
        <v>81</v>
      </c>
      <c r="G13" s="404" t="s">
        <v>81</v>
      </c>
      <c r="H13" s="404" t="s">
        <v>81</v>
      </c>
      <c r="I13" s="404" t="s">
        <v>81</v>
      </c>
      <c r="J13" s="404" t="s">
        <v>81</v>
      </c>
      <c r="K13" s="404" t="s">
        <v>81</v>
      </c>
      <c r="L13" s="404" t="s">
        <v>81</v>
      </c>
      <c r="M13" s="404" t="s">
        <v>81</v>
      </c>
      <c r="N13" s="404" t="s">
        <v>81</v>
      </c>
      <c r="O13" s="404" t="s">
        <v>81</v>
      </c>
      <c r="P13" s="404" t="s">
        <v>81</v>
      </c>
      <c r="Q13" s="404" t="s">
        <v>81</v>
      </c>
      <c r="R13" s="404" t="s">
        <v>81</v>
      </c>
    </row>
    <row r="14" spans="1:18" ht="13.05" customHeight="1" x14ac:dyDescent="0.15">
      <c r="A14" s="129"/>
      <c r="B14" s="29" t="s">
        <v>30</v>
      </c>
      <c r="C14" s="404">
        <v>2.4</v>
      </c>
      <c r="D14" s="404">
        <v>2.5</v>
      </c>
      <c r="E14" s="404">
        <v>2.41</v>
      </c>
      <c r="F14" s="404">
        <v>2.34</v>
      </c>
      <c r="G14" s="404">
        <v>2.4900000000000002</v>
      </c>
      <c r="H14" s="404">
        <v>2.77</v>
      </c>
      <c r="I14" s="404">
        <v>3.08</v>
      </c>
      <c r="J14" s="404">
        <v>3.36</v>
      </c>
      <c r="K14" s="404">
        <v>3.39</v>
      </c>
      <c r="L14" s="404">
        <v>3.78</v>
      </c>
      <c r="M14" s="404">
        <v>3.94</v>
      </c>
      <c r="N14" s="404">
        <v>4.04</v>
      </c>
      <c r="O14" s="404">
        <v>4</v>
      </c>
      <c r="P14" s="404">
        <v>3.95</v>
      </c>
      <c r="Q14" s="404">
        <v>4.09</v>
      </c>
      <c r="R14" s="404">
        <v>4.5075995331555463</v>
      </c>
    </row>
    <row r="15" spans="1:18" ht="13.05" customHeight="1" x14ac:dyDescent="0.15">
      <c r="A15" s="129"/>
      <c r="B15" s="29" t="s">
        <v>31</v>
      </c>
      <c r="C15" s="404">
        <v>2.78</v>
      </c>
      <c r="D15" s="404">
        <v>2.89</v>
      </c>
      <c r="E15" s="404">
        <v>2.8</v>
      </c>
      <c r="F15" s="404">
        <v>3.13</v>
      </c>
      <c r="G15" s="404">
        <v>3.02</v>
      </c>
      <c r="H15" s="404">
        <v>3.18</v>
      </c>
      <c r="I15" s="404">
        <v>3.34</v>
      </c>
      <c r="J15" s="404">
        <v>3.28</v>
      </c>
      <c r="K15" s="404">
        <v>3.58</v>
      </c>
      <c r="L15" s="404">
        <v>3.78</v>
      </c>
      <c r="M15" s="404">
        <v>4.29</v>
      </c>
      <c r="N15" s="404">
        <v>4.93</v>
      </c>
      <c r="O15" s="404">
        <v>4.24</v>
      </c>
      <c r="P15" s="404">
        <v>4.25</v>
      </c>
      <c r="Q15" s="404">
        <v>4.21</v>
      </c>
      <c r="R15" s="404">
        <v>4.2278667579649705</v>
      </c>
    </row>
    <row r="16" spans="1:18" ht="13.05" customHeight="1" x14ac:dyDescent="0.15">
      <c r="A16" s="129"/>
      <c r="B16" s="29" t="s">
        <v>32</v>
      </c>
      <c r="C16" s="404" t="s">
        <v>81</v>
      </c>
      <c r="D16" s="404" t="s">
        <v>81</v>
      </c>
      <c r="E16" s="404" t="s">
        <v>81</v>
      </c>
      <c r="F16" s="404" t="s">
        <v>81</v>
      </c>
      <c r="G16" s="404" t="s">
        <v>81</v>
      </c>
      <c r="H16" s="404" t="s">
        <v>81</v>
      </c>
      <c r="I16" s="404" t="s">
        <v>81</v>
      </c>
      <c r="J16" s="404" t="s">
        <v>81</v>
      </c>
      <c r="K16" s="404" t="s">
        <v>81</v>
      </c>
      <c r="L16" s="404" t="s">
        <v>81</v>
      </c>
      <c r="M16" s="404" t="s">
        <v>81</v>
      </c>
      <c r="N16" s="404" t="s">
        <v>81</v>
      </c>
      <c r="O16" s="404" t="s">
        <v>81</v>
      </c>
      <c r="P16" s="404" t="s">
        <v>81</v>
      </c>
      <c r="Q16" s="404" t="s">
        <v>81</v>
      </c>
      <c r="R16" s="404" t="s">
        <v>81</v>
      </c>
    </row>
    <row r="17" spans="1:18" ht="13.05" customHeight="1" x14ac:dyDescent="0.15">
      <c r="A17" s="129"/>
      <c r="B17" s="29" t="s">
        <v>33</v>
      </c>
      <c r="C17" s="404" t="s">
        <v>81</v>
      </c>
      <c r="D17" s="404" t="s">
        <v>81</v>
      </c>
      <c r="E17" s="404" t="s">
        <v>81</v>
      </c>
      <c r="F17" s="404" t="s">
        <v>81</v>
      </c>
      <c r="G17" s="404" t="s">
        <v>81</v>
      </c>
      <c r="H17" s="404" t="s">
        <v>81</v>
      </c>
      <c r="I17" s="404" t="s">
        <v>81</v>
      </c>
      <c r="J17" s="404" t="s">
        <v>81</v>
      </c>
      <c r="K17" s="404" t="s">
        <v>81</v>
      </c>
      <c r="L17" s="404">
        <v>4.4000000000000004</v>
      </c>
      <c r="M17" s="404">
        <v>4.71</v>
      </c>
      <c r="N17" s="404">
        <v>4.91</v>
      </c>
      <c r="O17" s="404">
        <v>4.84</v>
      </c>
      <c r="P17" s="404">
        <v>4.84</v>
      </c>
      <c r="Q17" s="404">
        <v>4.79</v>
      </c>
      <c r="R17" s="404">
        <v>4.6996850020933634</v>
      </c>
    </row>
    <row r="18" spans="1:18" ht="13.05" customHeight="1" x14ac:dyDescent="0.15">
      <c r="A18" s="129"/>
      <c r="B18" s="29" t="s">
        <v>34</v>
      </c>
      <c r="C18" s="404">
        <v>2.21</v>
      </c>
      <c r="D18" s="404">
        <v>2.27</v>
      </c>
      <c r="E18" s="404">
        <v>2.85</v>
      </c>
      <c r="F18" s="404">
        <v>3.27</v>
      </c>
      <c r="G18" s="404">
        <v>3.54</v>
      </c>
      <c r="H18" s="404">
        <v>3.48</v>
      </c>
      <c r="I18" s="404">
        <v>4.0999999999999996</v>
      </c>
      <c r="J18" s="404">
        <v>3.71</v>
      </c>
      <c r="K18" s="404">
        <v>3.64</v>
      </c>
      <c r="L18" s="404">
        <v>4.2300000000000004</v>
      </c>
      <c r="M18" s="404">
        <v>5.19</v>
      </c>
      <c r="N18" s="404">
        <v>4.92</v>
      </c>
      <c r="O18" s="404">
        <v>4.8099999999999996</v>
      </c>
      <c r="P18" s="404">
        <v>4.78</v>
      </c>
      <c r="Q18" s="404">
        <v>4.72</v>
      </c>
      <c r="R18" s="404">
        <v>4.5293619355497041</v>
      </c>
    </row>
    <row r="19" spans="1:18" ht="13.05" customHeight="1" x14ac:dyDescent="0.15">
      <c r="A19" s="129"/>
      <c r="B19" s="29" t="s">
        <v>35</v>
      </c>
      <c r="C19" s="404">
        <v>2.17</v>
      </c>
      <c r="D19" s="404">
        <v>2.2400000000000002</v>
      </c>
      <c r="E19" s="404">
        <v>2.35</v>
      </c>
      <c r="F19" s="404">
        <v>2.95</v>
      </c>
      <c r="G19" s="404">
        <v>3.4</v>
      </c>
      <c r="H19" s="404">
        <v>3.39</v>
      </c>
      <c r="I19" s="404">
        <v>3.58</v>
      </c>
      <c r="J19" s="404">
        <v>3.8</v>
      </c>
      <c r="K19" s="404">
        <v>3.9</v>
      </c>
      <c r="L19" s="404">
        <v>3.99</v>
      </c>
      <c r="M19" s="404">
        <v>4.25</v>
      </c>
      <c r="N19" s="404">
        <v>4.57</v>
      </c>
      <c r="O19" s="404">
        <v>4.96</v>
      </c>
      <c r="P19" s="404">
        <v>4.75</v>
      </c>
      <c r="Q19" s="404">
        <v>4.96</v>
      </c>
      <c r="R19" s="404">
        <v>4.87824311600958</v>
      </c>
    </row>
    <row r="20" spans="1:18" ht="13.05" customHeight="1" x14ac:dyDescent="0.15">
      <c r="A20" s="129"/>
      <c r="B20" s="29" t="s">
        <v>36</v>
      </c>
      <c r="C20" s="404">
        <v>3.1</v>
      </c>
      <c r="D20" s="404">
        <v>2.4700000000000002</v>
      </c>
      <c r="E20" s="404">
        <v>2.23</v>
      </c>
      <c r="F20" s="404">
        <v>2.72</v>
      </c>
      <c r="G20" s="404">
        <v>3.53</v>
      </c>
      <c r="H20" s="404">
        <v>3.29</v>
      </c>
      <c r="I20" s="404">
        <v>3.65</v>
      </c>
      <c r="J20" s="404">
        <v>3.67</v>
      </c>
      <c r="K20" s="404">
        <v>4.09</v>
      </c>
      <c r="L20" s="404">
        <v>3.84</v>
      </c>
      <c r="M20" s="404">
        <v>4.5</v>
      </c>
      <c r="N20" s="404">
        <v>4.66</v>
      </c>
      <c r="O20" s="404">
        <v>4.5199999999999996</v>
      </c>
      <c r="P20" s="404">
        <v>4.5</v>
      </c>
      <c r="Q20" s="404">
        <v>4.49</v>
      </c>
      <c r="R20" s="404">
        <v>4.4264719909937504</v>
      </c>
    </row>
    <row r="21" spans="1:18" ht="13.05" customHeight="1" x14ac:dyDescent="0.15">
      <c r="A21" s="129"/>
      <c r="B21" s="29" t="s">
        <v>37</v>
      </c>
      <c r="C21" s="404">
        <v>2.61</v>
      </c>
      <c r="D21" s="404">
        <v>2.23</v>
      </c>
      <c r="E21" s="404">
        <v>1.89</v>
      </c>
      <c r="F21" s="404">
        <v>2.81</v>
      </c>
      <c r="G21" s="404">
        <v>3.02</v>
      </c>
      <c r="H21" s="404">
        <v>3.17</v>
      </c>
      <c r="I21" s="404">
        <v>3.49</v>
      </c>
      <c r="J21" s="404">
        <v>4.1900000000000004</v>
      </c>
      <c r="K21" s="404">
        <v>4.68</v>
      </c>
      <c r="L21" s="404">
        <v>4.7300000000000004</v>
      </c>
      <c r="M21" s="404">
        <v>4.68</v>
      </c>
      <c r="N21" s="404">
        <v>4.67</v>
      </c>
      <c r="O21" s="404">
        <v>4.8499999999999996</v>
      </c>
      <c r="P21" s="404">
        <v>4.93</v>
      </c>
      <c r="Q21" s="404">
        <v>4.9800000000000004</v>
      </c>
      <c r="R21" s="404">
        <v>4.8959879291957673</v>
      </c>
    </row>
    <row r="22" spans="1:18" ht="13.05" customHeight="1" x14ac:dyDescent="0.15">
      <c r="A22" s="129"/>
      <c r="B22" s="29" t="s">
        <v>38</v>
      </c>
      <c r="C22" s="404">
        <v>2.31</v>
      </c>
      <c r="D22" s="404">
        <v>2.2799999999999998</v>
      </c>
      <c r="E22" s="404">
        <v>2.2999999999999998</v>
      </c>
      <c r="F22" s="404">
        <v>2.61</v>
      </c>
      <c r="G22" s="404">
        <v>2.9</v>
      </c>
      <c r="H22" s="404">
        <v>3</v>
      </c>
      <c r="I22" s="404">
        <v>3.25</v>
      </c>
      <c r="J22" s="404">
        <v>3.7</v>
      </c>
      <c r="K22" s="404">
        <v>3.91</v>
      </c>
      <c r="L22" s="404">
        <v>4.6500000000000004</v>
      </c>
      <c r="M22" s="404">
        <v>4.67</v>
      </c>
      <c r="N22" s="404">
        <v>4.5999999999999996</v>
      </c>
      <c r="O22" s="404">
        <v>4.54</v>
      </c>
      <c r="P22" s="404">
        <v>4.7</v>
      </c>
      <c r="Q22" s="404">
        <v>4.6900000000000004</v>
      </c>
      <c r="R22" s="404">
        <v>4.622517455329846</v>
      </c>
    </row>
    <row r="23" spans="1:18" ht="13.05" customHeight="1" x14ac:dyDescent="0.15">
      <c r="A23" s="129"/>
      <c r="B23" s="29" t="s">
        <v>39</v>
      </c>
      <c r="C23" s="404">
        <v>2.81</v>
      </c>
      <c r="D23" s="404">
        <v>3.06</v>
      </c>
      <c r="E23" s="404">
        <v>2.42</v>
      </c>
      <c r="F23" s="404">
        <v>2.74</v>
      </c>
      <c r="G23" s="404">
        <v>2.91</v>
      </c>
      <c r="H23" s="404">
        <v>3.11</v>
      </c>
      <c r="I23" s="404">
        <v>3.31</v>
      </c>
      <c r="J23" s="404">
        <v>3.8</v>
      </c>
      <c r="K23" s="404">
        <v>4.01</v>
      </c>
      <c r="L23" s="404">
        <v>4.7699999999999996</v>
      </c>
      <c r="M23" s="404">
        <v>4.87</v>
      </c>
      <c r="N23" s="404">
        <v>4.74</v>
      </c>
      <c r="O23" s="404">
        <v>4.72</v>
      </c>
      <c r="P23" s="404">
        <v>4.8499999999999996</v>
      </c>
      <c r="Q23" s="404">
        <v>4.93</v>
      </c>
      <c r="R23" s="404">
        <v>4.945738065440958</v>
      </c>
    </row>
    <row r="24" spans="1:18" ht="13.05" customHeight="1" x14ac:dyDescent="0.15">
      <c r="A24" s="129"/>
      <c r="B24" s="29" t="s">
        <v>40</v>
      </c>
      <c r="C24" s="404">
        <v>2.44</v>
      </c>
      <c r="D24" s="404">
        <v>2.4300000000000002</v>
      </c>
      <c r="E24" s="404">
        <v>2.37</v>
      </c>
      <c r="F24" s="404">
        <v>2.83</v>
      </c>
      <c r="G24" s="404">
        <v>3.09</v>
      </c>
      <c r="H24" s="404">
        <v>3.5</v>
      </c>
      <c r="I24" s="404">
        <v>3.52</v>
      </c>
      <c r="J24" s="404">
        <v>3.75</v>
      </c>
      <c r="K24" s="404">
        <v>3.88</v>
      </c>
      <c r="L24" s="404">
        <v>4.03</v>
      </c>
      <c r="M24" s="404">
        <v>4.2300000000000004</v>
      </c>
      <c r="N24" s="404">
        <v>4.54</v>
      </c>
      <c r="O24" s="404">
        <v>4.5</v>
      </c>
      <c r="P24" s="404">
        <v>4.57</v>
      </c>
      <c r="Q24" s="404">
        <v>4.5599999999999996</v>
      </c>
      <c r="R24" s="404">
        <v>4.4528021575954355</v>
      </c>
    </row>
    <row r="25" spans="1:18" ht="13.05" customHeight="1" x14ac:dyDescent="0.15">
      <c r="A25" s="129"/>
      <c r="B25" s="29" t="s">
        <v>41</v>
      </c>
      <c r="C25" s="404">
        <v>2.85</v>
      </c>
      <c r="D25" s="404">
        <v>2.67</v>
      </c>
      <c r="E25" s="404">
        <v>2.38</v>
      </c>
      <c r="F25" s="404">
        <v>2.36</v>
      </c>
      <c r="G25" s="404">
        <v>2.4900000000000002</v>
      </c>
      <c r="H25" s="404">
        <v>2.77</v>
      </c>
      <c r="I25" s="404">
        <v>3.69</v>
      </c>
      <c r="J25" s="404">
        <v>3.91</v>
      </c>
      <c r="K25" s="404">
        <v>3.46</v>
      </c>
      <c r="L25" s="404">
        <v>3.64</v>
      </c>
      <c r="M25" s="404">
        <v>3.7</v>
      </c>
      <c r="N25" s="404">
        <v>3.69</v>
      </c>
      <c r="O25" s="404">
        <v>3.73</v>
      </c>
      <c r="P25" s="404">
        <v>3.85</v>
      </c>
      <c r="Q25" s="404">
        <v>3.87</v>
      </c>
      <c r="R25" s="404">
        <v>3.8479706048108815</v>
      </c>
    </row>
    <row r="26" spans="1:18" ht="13.05" customHeight="1" x14ac:dyDescent="0.15">
      <c r="A26" s="129"/>
      <c r="B26" s="29" t="s">
        <v>44</v>
      </c>
      <c r="C26" s="404">
        <v>2.86</v>
      </c>
      <c r="D26" s="404">
        <v>2.98</v>
      </c>
      <c r="E26" s="404">
        <v>2.65</v>
      </c>
      <c r="F26" s="404">
        <v>2.72</v>
      </c>
      <c r="G26" s="404">
        <v>2.72</v>
      </c>
      <c r="H26" s="404">
        <v>3.07</v>
      </c>
      <c r="I26" s="404">
        <v>3.47</v>
      </c>
      <c r="J26" s="404">
        <v>3.72</v>
      </c>
      <c r="K26" s="404">
        <v>3.97</v>
      </c>
      <c r="L26" s="404">
        <v>4.0999999999999996</v>
      </c>
      <c r="M26" s="404">
        <v>4.1500000000000004</v>
      </c>
      <c r="N26" s="404">
        <v>4.16</v>
      </c>
      <c r="O26" s="404">
        <v>4.12</v>
      </c>
      <c r="P26" s="404">
        <v>4.33</v>
      </c>
      <c r="Q26" s="404">
        <v>4.46</v>
      </c>
      <c r="R26" s="404">
        <v>4.4795589549665644</v>
      </c>
    </row>
    <row r="27" spans="1:18" ht="13.05" customHeight="1" x14ac:dyDescent="0.15">
      <c r="A27" s="129"/>
      <c r="B27" s="29" t="s">
        <v>45</v>
      </c>
      <c r="C27" s="404">
        <v>2.5</v>
      </c>
      <c r="D27" s="404">
        <v>2.4300000000000002</v>
      </c>
      <c r="E27" s="404">
        <v>2.64</v>
      </c>
      <c r="F27" s="404">
        <v>3.06</v>
      </c>
      <c r="G27" s="404">
        <v>3.28</v>
      </c>
      <c r="H27" s="404">
        <v>3.67</v>
      </c>
      <c r="I27" s="404">
        <v>3.78</v>
      </c>
      <c r="J27" s="404">
        <v>4.25</v>
      </c>
      <c r="K27" s="404">
        <v>4.8099999999999996</v>
      </c>
      <c r="L27" s="404">
        <v>5.45</v>
      </c>
      <c r="M27" s="404">
        <v>4.99</v>
      </c>
      <c r="N27" s="404">
        <v>5.33</v>
      </c>
      <c r="O27" s="404">
        <v>5.55</v>
      </c>
      <c r="P27" s="404">
        <v>5.49</v>
      </c>
      <c r="Q27" s="404">
        <v>5.38</v>
      </c>
      <c r="R27" s="404">
        <v>5.5382093176177314</v>
      </c>
    </row>
    <row r="28" spans="1:18" ht="13.05" customHeight="1" x14ac:dyDescent="0.15">
      <c r="A28" s="129"/>
      <c r="B28" s="128" t="s">
        <v>46</v>
      </c>
      <c r="C28" s="404" t="s">
        <v>81</v>
      </c>
      <c r="D28" s="404" t="s">
        <v>81</v>
      </c>
      <c r="E28" s="404" t="s">
        <v>81</v>
      </c>
      <c r="F28" s="404" t="s">
        <v>81</v>
      </c>
      <c r="G28" s="404" t="s">
        <v>81</v>
      </c>
      <c r="H28" s="404" t="s">
        <v>81</v>
      </c>
      <c r="I28" s="404" t="s">
        <v>81</v>
      </c>
      <c r="J28" s="404" t="s">
        <v>81</v>
      </c>
      <c r="K28" s="404" t="s">
        <v>81</v>
      </c>
      <c r="L28" s="404" t="s">
        <v>81</v>
      </c>
      <c r="M28" s="404" t="s">
        <v>81</v>
      </c>
      <c r="N28" s="404" t="s">
        <v>81</v>
      </c>
      <c r="O28" s="404" t="s">
        <v>81</v>
      </c>
      <c r="P28" s="404" t="s">
        <v>81</v>
      </c>
      <c r="Q28" s="404" t="s">
        <v>81</v>
      </c>
      <c r="R28" s="404" t="s">
        <v>81</v>
      </c>
    </row>
    <row r="29" spans="1:18" ht="13.05" customHeight="1" x14ac:dyDescent="0.15">
      <c r="A29" s="129"/>
      <c r="B29" s="30" t="s">
        <v>47</v>
      </c>
      <c r="C29" s="404" t="s">
        <v>81</v>
      </c>
      <c r="D29" s="404" t="s">
        <v>81</v>
      </c>
      <c r="E29" s="404" t="s">
        <v>81</v>
      </c>
      <c r="F29" s="404" t="s">
        <v>81</v>
      </c>
      <c r="G29" s="404" t="s">
        <v>81</v>
      </c>
      <c r="H29" s="404" t="s">
        <v>81</v>
      </c>
      <c r="I29" s="404" t="s">
        <v>81</v>
      </c>
      <c r="J29" s="404" t="s">
        <v>81</v>
      </c>
      <c r="K29" s="404" t="s">
        <v>81</v>
      </c>
      <c r="L29" s="404" t="s">
        <v>81</v>
      </c>
      <c r="M29" s="404" t="s">
        <v>81</v>
      </c>
      <c r="N29" s="404" t="s">
        <v>81</v>
      </c>
      <c r="O29" s="404" t="s">
        <v>81</v>
      </c>
      <c r="P29" s="404" t="s">
        <v>81</v>
      </c>
      <c r="Q29" s="404" t="s">
        <v>81</v>
      </c>
      <c r="R29" s="404" t="s">
        <v>81</v>
      </c>
    </row>
    <row r="30" spans="1:18" ht="13.05" customHeight="1" x14ac:dyDescent="0.15">
      <c r="A30" s="129"/>
      <c r="B30" s="29" t="s">
        <v>48</v>
      </c>
      <c r="C30" s="404" t="s">
        <v>81</v>
      </c>
      <c r="D30" s="404" t="s">
        <v>81</v>
      </c>
      <c r="E30" s="404" t="s">
        <v>81</v>
      </c>
      <c r="F30" s="404" t="s">
        <v>81</v>
      </c>
      <c r="G30" s="404" t="s">
        <v>81</v>
      </c>
      <c r="H30" s="404" t="s">
        <v>81</v>
      </c>
      <c r="I30" s="404" t="s">
        <v>81</v>
      </c>
      <c r="J30" s="404" t="s">
        <v>81</v>
      </c>
      <c r="K30" s="404" t="s">
        <v>81</v>
      </c>
      <c r="L30" s="404" t="s">
        <v>81</v>
      </c>
      <c r="M30" s="404" t="s">
        <v>81</v>
      </c>
      <c r="N30" s="404" t="s">
        <v>81</v>
      </c>
      <c r="O30" s="404" t="s">
        <v>81</v>
      </c>
      <c r="P30" s="404" t="s">
        <v>81</v>
      </c>
      <c r="Q30" s="404" t="s">
        <v>81</v>
      </c>
      <c r="R30" s="404" t="s">
        <v>81</v>
      </c>
    </row>
    <row r="31" spans="1:18" ht="13.05" customHeight="1" thickBot="1" x14ac:dyDescent="0.2">
      <c r="A31" s="367"/>
      <c r="B31" s="368" t="s">
        <v>49</v>
      </c>
      <c r="C31" s="405" t="s">
        <v>81</v>
      </c>
      <c r="D31" s="405" t="s">
        <v>81</v>
      </c>
      <c r="E31" s="405" t="s">
        <v>81</v>
      </c>
      <c r="F31" s="405" t="s">
        <v>81</v>
      </c>
      <c r="G31" s="405" t="s">
        <v>81</v>
      </c>
      <c r="H31" s="405" t="s">
        <v>81</v>
      </c>
      <c r="I31" s="405" t="s">
        <v>81</v>
      </c>
      <c r="J31" s="405" t="s">
        <v>81</v>
      </c>
      <c r="K31" s="405" t="s">
        <v>81</v>
      </c>
      <c r="L31" s="405" t="s">
        <v>81</v>
      </c>
      <c r="M31" s="405" t="s">
        <v>81</v>
      </c>
      <c r="N31" s="405" t="s">
        <v>81</v>
      </c>
      <c r="O31" s="405" t="s">
        <v>81</v>
      </c>
      <c r="P31" s="405" t="s">
        <v>81</v>
      </c>
      <c r="Q31" s="405" t="s">
        <v>81</v>
      </c>
      <c r="R31" s="405" t="s">
        <v>81</v>
      </c>
    </row>
    <row r="32" spans="1:18" ht="9" customHeight="1" x14ac:dyDescent="0.15">
      <c r="A32" s="28" t="s">
        <v>544</v>
      </c>
      <c r="B32" s="40"/>
      <c r="C32" s="363"/>
      <c r="D32" s="363"/>
      <c r="E32" s="363"/>
      <c r="F32" s="363"/>
      <c r="G32" s="363"/>
      <c r="H32" s="363"/>
      <c r="I32" s="363"/>
      <c r="J32" s="363"/>
      <c r="K32" s="363"/>
      <c r="L32" s="363"/>
      <c r="M32" s="363"/>
      <c r="N32" s="363"/>
      <c r="O32" s="363"/>
      <c r="P32" s="363"/>
      <c r="Q32" s="363"/>
      <c r="R32" s="363"/>
    </row>
    <row r="33" spans="1:18" ht="9" customHeight="1" x14ac:dyDescent="0.15">
      <c r="A33" s="28" t="s">
        <v>428</v>
      </c>
      <c r="B33" s="40"/>
      <c r="C33" s="363"/>
      <c r="D33" s="363"/>
      <c r="E33" s="363"/>
      <c r="F33" s="363"/>
      <c r="G33" s="363"/>
      <c r="H33" s="376"/>
      <c r="I33" s="376"/>
      <c r="J33" s="376"/>
      <c r="K33" s="376"/>
      <c r="L33" s="376"/>
      <c r="M33" s="376"/>
      <c r="N33" s="376"/>
      <c r="O33" s="376"/>
      <c r="P33" s="376"/>
      <c r="Q33" s="376"/>
      <c r="R33" s="376"/>
    </row>
    <row r="34" spans="1:18" ht="9" customHeight="1" x14ac:dyDescent="0.15">
      <c r="A34" s="40" t="s">
        <v>427</v>
      </c>
      <c r="B34" s="290"/>
      <c r="C34" s="363"/>
      <c r="D34" s="363"/>
      <c r="E34" s="363"/>
      <c r="F34" s="363"/>
      <c r="G34" s="363"/>
      <c r="H34" s="376"/>
      <c r="I34" s="376"/>
      <c r="J34" s="376"/>
      <c r="K34" s="376"/>
      <c r="L34" s="376"/>
      <c r="M34" s="376"/>
      <c r="N34" s="376"/>
      <c r="O34" s="376"/>
      <c r="P34" s="377"/>
      <c r="Q34" s="377"/>
      <c r="R34" s="377"/>
    </row>
    <row r="36" spans="1:18" ht="13.05" customHeight="1" x14ac:dyDescent="0.15"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1">
    <tabColor theme="9" tint="0.59999389629810485"/>
  </sheetPr>
  <dimension ref="A2:T36"/>
  <sheetViews>
    <sheetView showGridLines="0" topLeftCell="A10" zoomScale="150" zoomScaleNormal="150" workbookViewId="0">
      <selection activeCell="A34" sqref="A34"/>
    </sheetView>
  </sheetViews>
  <sheetFormatPr baseColWidth="10" defaultColWidth="7" defaultRowHeight="13.05" customHeight="1" x14ac:dyDescent="0.15"/>
  <cols>
    <col min="1" max="1" width="1.25" style="128" customWidth="1"/>
    <col min="2" max="2" width="9.625" style="128" customWidth="1"/>
    <col min="3" max="4" width="8" style="128" hidden="1" customWidth="1"/>
    <col min="5" max="19" width="8.375" style="128" customWidth="1"/>
    <col min="20" max="16384" width="7" style="128"/>
  </cols>
  <sheetData>
    <row r="2" spans="1:20" ht="13.05" customHeight="1" x14ac:dyDescent="0.3">
      <c r="A2" s="381" t="s">
        <v>483</v>
      </c>
      <c r="B2" s="382"/>
    </row>
    <row r="3" spans="1:20" ht="13.05" customHeight="1" x14ac:dyDescent="0.15">
      <c r="A3" s="383" t="s">
        <v>276</v>
      </c>
      <c r="B3" s="383"/>
    </row>
    <row r="4" spans="1:20" ht="4.95" customHeight="1" thickBot="1" x14ac:dyDescent="0.2">
      <c r="A4" s="373"/>
      <c r="B4" s="373"/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3"/>
      <c r="P4" s="373"/>
      <c r="Q4" s="373"/>
      <c r="R4" s="373"/>
    </row>
    <row r="5" spans="1:20" ht="15" customHeight="1" x14ac:dyDescent="0.15">
      <c r="A5" s="1128" t="s">
        <v>18</v>
      </c>
      <c r="B5" s="1128"/>
      <c r="C5" s="825">
        <v>2005</v>
      </c>
      <c r="D5" s="825">
        <v>2006</v>
      </c>
      <c r="E5" s="825">
        <v>2007</v>
      </c>
      <c r="F5" s="825">
        <v>2008</v>
      </c>
      <c r="G5" s="825">
        <v>2009</v>
      </c>
      <c r="H5" s="825">
        <v>2010</v>
      </c>
      <c r="I5" s="825">
        <v>2011</v>
      </c>
      <c r="J5" s="825">
        <v>2012</v>
      </c>
      <c r="K5" s="825">
        <v>2013</v>
      </c>
      <c r="L5" s="825">
        <v>2014</v>
      </c>
      <c r="M5" s="825">
        <v>2015</v>
      </c>
      <c r="N5" s="825">
        <v>2016</v>
      </c>
      <c r="O5" s="825">
        <v>2017</v>
      </c>
      <c r="P5" s="825" t="s">
        <v>211</v>
      </c>
      <c r="Q5" s="825" t="s">
        <v>407</v>
      </c>
      <c r="R5" s="825" t="s">
        <v>408</v>
      </c>
    </row>
    <row r="6" spans="1:20" ht="15" customHeight="1" x14ac:dyDescent="0.15">
      <c r="A6" s="1127" t="s">
        <v>106</v>
      </c>
      <c r="B6" s="1127"/>
      <c r="C6" s="854">
        <f>(C8+C9+C10+C11+C12+C13+C14+C15+C16+C17+C18+C19+C20+C21+C22+C23+C24+C25+C26+C27+C28+C29+C30+C31)</f>
        <v>1995906</v>
      </c>
      <c r="D6" s="854">
        <f>(D8+D9+D10+D11+D12+D13+D14+D15+D16+D17+D18+D19+D20+D21+D22+D23+D24+D25+D26+D27+D28+D29+D30+D31)</f>
        <v>1980553</v>
      </c>
      <c r="E6" s="854">
        <v>2208305</v>
      </c>
      <c r="F6" s="854">
        <v>2325284</v>
      </c>
      <c r="G6" s="854">
        <v>2513106</v>
      </c>
      <c r="H6" s="854">
        <v>2481124</v>
      </c>
      <c r="I6" s="854">
        <v>2573193</v>
      </c>
      <c r="J6" s="854">
        <v>2636389</v>
      </c>
      <c r="K6" s="854">
        <v>2391039</v>
      </c>
      <c r="L6" s="854">
        <v>2894758</v>
      </c>
      <c r="M6" s="854">
        <v>2372976</v>
      </c>
      <c r="N6" s="854">
        <v>2420549</v>
      </c>
      <c r="O6" s="854">
        <v>2296839</v>
      </c>
      <c r="P6" s="854">
        <v>2365529</v>
      </c>
      <c r="Q6" s="854">
        <f>SUM(Q8:Q31)</f>
        <v>2254980</v>
      </c>
      <c r="R6" s="854">
        <f>SUM(R8:R31)</f>
        <v>2131028.96</v>
      </c>
    </row>
    <row r="7" spans="1:20" ht="4.95" customHeight="1" x14ac:dyDescent="0.15">
      <c r="A7" s="129"/>
      <c r="B7" s="130"/>
      <c r="C7" s="374"/>
      <c r="D7" s="374"/>
      <c r="E7" s="374"/>
      <c r="F7" s="374"/>
      <c r="G7" s="374"/>
      <c r="H7" s="374"/>
      <c r="I7" s="374"/>
      <c r="J7" s="374"/>
      <c r="K7" s="374"/>
      <c r="L7" s="374"/>
      <c r="M7" s="374"/>
      <c r="N7" s="374"/>
      <c r="O7" s="374"/>
      <c r="P7" s="374"/>
      <c r="Q7" s="374"/>
      <c r="R7" s="374"/>
    </row>
    <row r="8" spans="1:20" ht="13.05" customHeight="1" x14ac:dyDescent="0.15">
      <c r="A8" s="129"/>
      <c r="B8" s="29" t="s">
        <v>21</v>
      </c>
      <c r="C8" s="375">
        <v>0</v>
      </c>
      <c r="D8" s="375">
        <v>0</v>
      </c>
      <c r="E8" s="375" t="s">
        <v>280</v>
      </c>
      <c r="F8" s="375" t="s">
        <v>280</v>
      </c>
      <c r="G8" s="375" t="s">
        <v>280</v>
      </c>
      <c r="H8" s="375" t="s">
        <v>280</v>
      </c>
      <c r="I8" s="375" t="s">
        <v>280</v>
      </c>
      <c r="J8" s="375" t="s">
        <v>280</v>
      </c>
      <c r="K8" s="375" t="s">
        <v>280</v>
      </c>
      <c r="L8" s="375" t="s">
        <v>280</v>
      </c>
      <c r="M8" s="375" t="s">
        <v>280</v>
      </c>
      <c r="N8" s="375" t="s">
        <v>280</v>
      </c>
      <c r="O8" s="375" t="s">
        <v>280</v>
      </c>
      <c r="P8" s="375" t="s">
        <v>280</v>
      </c>
      <c r="Q8" s="375" t="s">
        <v>280</v>
      </c>
      <c r="R8" s="375" t="s">
        <v>280</v>
      </c>
    </row>
    <row r="9" spans="1:20" ht="13.05" customHeight="1" x14ac:dyDescent="0.15">
      <c r="A9" s="129"/>
      <c r="B9" s="29" t="s">
        <v>22</v>
      </c>
      <c r="C9" s="375">
        <v>0</v>
      </c>
      <c r="D9" s="375">
        <v>0</v>
      </c>
      <c r="E9" s="375" t="s">
        <v>280</v>
      </c>
      <c r="F9" s="375" t="s">
        <v>280</v>
      </c>
      <c r="G9" s="375" t="s">
        <v>280</v>
      </c>
      <c r="H9" s="375" t="s">
        <v>280</v>
      </c>
      <c r="I9" s="375" t="s">
        <v>280</v>
      </c>
      <c r="J9" s="375" t="s">
        <v>280</v>
      </c>
      <c r="K9" s="375" t="s">
        <v>280</v>
      </c>
      <c r="L9" s="375" t="s">
        <v>280</v>
      </c>
      <c r="M9" s="375">
        <v>135</v>
      </c>
      <c r="N9" s="375">
        <v>33</v>
      </c>
      <c r="O9" s="375">
        <v>74</v>
      </c>
      <c r="P9" s="375">
        <v>48</v>
      </c>
      <c r="Q9" s="375">
        <v>53</v>
      </c>
      <c r="R9" s="375">
        <v>56</v>
      </c>
      <c r="T9" s="137"/>
    </row>
    <row r="10" spans="1:20" ht="13.05" customHeight="1" x14ac:dyDescent="0.15">
      <c r="A10" s="129"/>
      <c r="B10" s="29" t="s">
        <v>23</v>
      </c>
      <c r="C10" s="375">
        <v>0</v>
      </c>
      <c r="D10" s="375">
        <v>0</v>
      </c>
      <c r="E10" s="375" t="s">
        <v>280</v>
      </c>
      <c r="F10" s="375" t="s">
        <v>280</v>
      </c>
      <c r="G10" s="375" t="s">
        <v>280</v>
      </c>
      <c r="H10" s="375" t="s">
        <v>280</v>
      </c>
      <c r="I10" s="375" t="s">
        <v>280</v>
      </c>
      <c r="J10" s="375" t="s">
        <v>280</v>
      </c>
      <c r="K10" s="375" t="s">
        <v>280</v>
      </c>
      <c r="L10" s="375" t="s">
        <v>280</v>
      </c>
      <c r="M10" s="375" t="s">
        <v>280</v>
      </c>
      <c r="N10" s="375" t="s">
        <v>280</v>
      </c>
      <c r="O10" s="375" t="s">
        <v>280</v>
      </c>
      <c r="P10" s="375" t="s">
        <v>280</v>
      </c>
      <c r="Q10" s="375" t="s">
        <v>280</v>
      </c>
      <c r="R10" s="375">
        <v>0</v>
      </c>
      <c r="T10" s="137"/>
    </row>
    <row r="11" spans="1:20" ht="13.05" customHeight="1" x14ac:dyDescent="0.15">
      <c r="A11" s="129"/>
      <c r="B11" s="29" t="s">
        <v>24</v>
      </c>
      <c r="C11" s="375">
        <v>4028</v>
      </c>
      <c r="D11" s="375">
        <v>4320</v>
      </c>
      <c r="E11" s="375">
        <v>4415</v>
      </c>
      <c r="F11" s="375">
        <v>3804</v>
      </c>
      <c r="G11" s="375">
        <v>5953</v>
      </c>
      <c r="H11" s="375">
        <v>5366</v>
      </c>
      <c r="I11" s="375">
        <v>5072</v>
      </c>
      <c r="J11" s="375">
        <v>5594</v>
      </c>
      <c r="K11" s="375">
        <v>5899</v>
      </c>
      <c r="L11" s="375">
        <v>5988</v>
      </c>
      <c r="M11" s="375">
        <v>6189</v>
      </c>
      <c r="N11" s="375">
        <v>6140</v>
      </c>
      <c r="O11" s="375">
        <v>6568</v>
      </c>
      <c r="P11" s="375">
        <v>6590</v>
      </c>
      <c r="Q11" s="375">
        <v>6520</v>
      </c>
      <c r="R11" s="375">
        <v>6479</v>
      </c>
      <c r="T11" s="137"/>
    </row>
    <row r="12" spans="1:20" ht="13.05" customHeight="1" x14ac:dyDescent="0.15">
      <c r="A12" s="129"/>
      <c r="B12" s="29" t="s">
        <v>25</v>
      </c>
      <c r="C12" s="375">
        <v>615</v>
      </c>
      <c r="D12" s="375">
        <v>670</v>
      </c>
      <c r="E12" s="375">
        <v>540</v>
      </c>
      <c r="F12" s="375">
        <v>125</v>
      </c>
      <c r="G12" s="375">
        <v>150</v>
      </c>
      <c r="H12" s="375" t="s">
        <v>280</v>
      </c>
      <c r="I12" s="375" t="s">
        <v>280</v>
      </c>
      <c r="J12" s="375" t="s">
        <v>280</v>
      </c>
      <c r="K12" s="375" t="s">
        <v>280</v>
      </c>
      <c r="L12" s="375" t="s">
        <v>280</v>
      </c>
      <c r="M12" s="375" t="s">
        <v>280</v>
      </c>
      <c r="N12" s="375" t="s">
        <v>280</v>
      </c>
      <c r="O12" s="375" t="s">
        <v>280</v>
      </c>
      <c r="P12" s="375" t="s">
        <v>280</v>
      </c>
      <c r="Q12" s="375" t="s">
        <v>280</v>
      </c>
      <c r="R12" s="375" t="s">
        <v>280</v>
      </c>
      <c r="T12" s="137"/>
    </row>
    <row r="13" spans="1:20" ht="13.05" customHeight="1" x14ac:dyDescent="0.15">
      <c r="A13" s="129"/>
      <c r="B13" s="29" t="s">
        <v>29</v>
      </c>
      <c r="C13" s="375">
        <v>0</v>
      </c>
      <c r="D13" s="375">
        <v>0</v>
      </c>
      <c r="E13" s="375" t="s">
        <v>280</v>
      </c>
      <c r="F13" s="375" t="s">
        <v>280</v>
      </c>
      <c r="G13" s="375" t="s">
        <v>280</v>
      </c>
      <c r="H13" s="375" t="s">
        <v>280</v>
      </c>
      <c r="I13" s="375" t="s">
        <v>280</v>
      </c>
      <c r="J13" s="375" t="s">
        <v>280</v>
      </c>
      <c r="K13" s="375" t="s">
        <v>280</v>
      </c>
      <c r="L13" s="375" t="s">
        <v>280</v>
      </c>
      <c r="M13" s="375" t="s">
        <v>280</v>
      </c>
      <c r="N13" s="375" t="s">
        <v>280</v>
      </c>
      <c r="O13" s="375" t="s">
        <v>280</v>
      </c>
      <c r="P13" s="375" t="s">
        <v>280</v>
      </c>
      <c r="Q13" s="375" t="s">
        <v>280</v>
      </c>
      <c r="R13" s="375" t="s">
        <v>280</v>
      </c>
      <c r="T13" s="137"/>
    </row>
    <row r="14" spans="1:20" ht="13.05" customHeight="1" x14ac:dyDescent="0.15">
      <c r="A14" s="129"/>
      <c r="B14" s="29" t="s">
        <v>30</v>
      </c>
      <c r="C14" s="375">
        <v>4285</v>
      </c>
      <c r="D14" s="375">
        <v>3089</v>
      </c>
      <c r="E14" s="375">
        <v>5010</v>
      </c>
      <c r="F14" s="375">
        <v>1737</v>
      </c>
      <c r="G14" s="375">
        <v>1683</v>
      </c>
      <c r="H14" s="375">
        <v>1520</v>
      </c>
      <c r="I14" s="375">
        <v>1683</v>
      </c>
      <c r="J14" s="375">
        <v>1420</v>
      </c>
      <c r="K14" s="375" t="s">
        <v>280</v>
      </c>
      <c r="L14" s="375" t="s">
        <v>280</v>
      </c>
      <c r="M14" s="375" t="s">
        <v>280</v>
      </c>
      <c r="N14" s="375" t="s">
        <v>280</v>
      </c>
      <c r="O14" s="375" t="s">
        <v>280</v>
      </c>
      <c r="P14" s="375" t="s">
        <v>280</v>
      </c>
      <c r="Q14" s="375" t="s">
        <v>280</v>
      </c>
      <c r="R14" s="375" t="s">
        <v>280</v>
      </c>
      <c r="T14" s="137"/>
    </row>
    <row r="15" spans="1:20" ht="13.05" customHeight="1" x14ac:dyDescent="0.15">
      <c r="A15" s="129"/>
      <c r="B15" s="29" t="s">
        <v>31</v>
      </c>
      <c r="C15" s="375">
        <v>485</v>
      </c>
      <c r="D15" s="375">
        <v>3369</v>
      </c>
      <c r="E15" s="375">
        <v>3708</v>
      </c>
      <c r="F15" s="375">
        <v>4565</v>
      </c>
      <c r="G15" s="375">
        <v>3148</v>
      </c>
      <c r="H15" s="375">
        <v>2941</v>
      </c>
      <c r="I15" s="375">
        <v>2086</v>
      </c>
      <c r="J15" s="375">
        <v>3080</v>
      </c>
      <c r="K15" s="375">
        <v>3155</v>
      </c>
      <c r="L15" s="375">
        <v>2891</v>
      </c>
      <c r="M15" s="375">
        <v>3695</v>
      </c>
      <c r="N15" s="375">
        <v>22803</v>
      </c>
      <c r="O15" s="375">
        <v>20363</v>
      </c>
      <c r="P15" s="375">
        <v>19639</v>
      </c>
      <c r="Q15" s="375">
        <v>18461</v>
      </c>
      <c r="R15" s="375">
        <v>17667.419999999998</v>
      </c>
      <c r="T15" s="137"/>
    </row>
    <row r="16" spans="1:20" ht="13.05" customHeight="1" x14ac:dyDescent="0.15">
      <c r="A16" s="129"/>
      <c r="B16" s="29" t="s">
        <v>32</v>
      </c>
      <c r="C16" s="375">
        <v>0</v>
      </c>
      <c r="D16" s="375">
        <v>0</v>
      </c>
      <c r="E16" s="375" t="s">
        <v>280</v>
      </c>
      <c r="F16" s="375" t="s">
        <v>280</v>
      </c>
      <c r="G16" s="375" t="s">
        <v>280</v>
      </c>
      <c r="H16" s="375" t="s">
        <v>280</v>
      </c>
      <c r="I16" s="375" t="s">
        <v>280</v>
      </c>
      <c r="J16" s="375" t="s">
        <v>280</v>
      </c>
      <c r="K16" s="375" t="s">
        <v>280</v>
      </c>
      <c r="L16" s="375" t="s">
        <v>280</v>
      </c>
      <c r="M16" s="375" t="s">
        <v>280</v>
      </c>
      <c r="N16" s="375" t="s">
        <v>280</v>
      </c>
      <c r="O16" s="375" t="s">
        <v>280</v>
      </c>
      <c r="P16" s="375" t="s">
        <v>280</v>
      </c>
      <c r="Q16" s="375" t="s">
        <v>280</v>
      </c>
      <c r="R16" s="375" t="s">
        <v>280</v>
      </c>
      <c r="T16" s="137"/>
    </row>
    <row r="17" spans="1:20" ht="13.05" customHeight="1" x14ac:dyDescent="0.15">
      <c r="A17" s="129"/>
      <c r="B17" s="29" t="s">
        <v>33</v>
      </c>
      <c r="C17" s="375">
        <v>1154</v>
      </c>
      <c r="D17" s="375">
        <v>1002</v>
      </c>
      <c r="E17" s="375">
        <v>613</v>
      </c>
      <c r="F17" s="375">
        <v>978</v>
      </c>
      <c r="G17" s="375">
        <v>100</v>
      </c>
      <c r="H17" s="375">
        <v>17</v>
      </c>
      <c r="I17" s="375">
        <v>0</v>
      </c>
      <c r="J17" s="375">
        <v>723</v>
      </c>
      <c r="K17" s="375">
        <v>187</v>
      </c>
      <c r="L17" s="375">
        <v>250</v>
      </c>
      <c r="M17" s="375">
        <v>773</v>
      </c>
      <c r="N17" s="375">
        <v>2084</v>
      </c>
      <c r="O17" s="375">
        <v>2742</v>
      </c>
      <c r="P17" s="375">
        <v>2772</v>
      </c>
      <c r="Q17" s="375">
        <v>1457</v>
      </c>
      <c r="R17" s="375">
        <v>1661</v>
      </c>
      <c r="T17" s="137"/>
    </row>
    <row r="18" spans="1:20" ht="13.05" customHeight="1" x14ac:dyDescent="0.15">
      <c r="A18" s="129"/>
      <c r="B18" s="29" t="s">
        <v>34</v>
      </c>
      <c r="C18" s="375">
        <v>17989</v>
      </c>
      <c r="D18" s="375">
        <v>21293</v>
      </c>
      <c r="E18" s="375">
        <v>31731</v>
      </c>
      <c r="F18" s="375">
        <v>35641</v>
      </c>
      <c r="G18" s="375">
        <v>35058</v>
      </c>
      <c r="H18" s="375">
        <v>34872</v>
      </c>
      <c r="I18" s="375">
        <v>46412</v>
      </c>
      <c r="J18" s="375">
        <v>48600</v>
      </c>
      <c r="K18" s="375">
        <v>49774</v>
      </c>
      <c r="L18" s="375">
        <v>56683</v>
      </c>
      <c r="M18" s="375">
        <v>65388</v>
      </c>
      <c r="N18" s="375">
        <v>71070</v>
      </c>
      <c r="O18" s="375">
        <v>74094</v>
      </c>
      <c r="P18" s="375">
        <v>81469</v>
      </c>
      <c r="Q18" s="375">
        <v>85162</v>
      </c>
      <c r="R18" s="375">
        <v>88313</v>
      </c>
      <c r="T18" s="137"/>
    </row>
    <row r="19" spans="1:20" ht="13.05" customHeight="1" x14ac:dyDescent="0.15">
      <c r="A19" s="129"/>
      <c r="B19" s="29" t="s">
        <v>35</v>
      </c>
      <c r="C19" s="375">
        <v>20030</v>
      </c>
      <c r="D19" s="375">
        <v>20420</v>
      </c>
      <c r="E19" s="375">
        <v>13605</v>
      </c>
      <c r="F19" s="375">
        <v>34313</v>
      </c>
      <c r="G19" s="375">
        <v>33970</v>
      </c>
      <c r="H19" s="375">
        <v>33616</v>
      </c>
      <c r="I19" s="375">
        <v>48775</v>
      </c>
      <c r="J19" s="375">
        <v>53277</v>
      </c>
      <c r="K19" s="375">
        <v>41363</v>
      </c>
      <c r="L19" s="375">
        <v>57138</v>
      </c>
      <c r="M19" s="375">
        <v>49034</v>
      </c>
      <c r="N19" s="375">
        <v>51378</v>
      </c>
      <c r="O19" s="375">
        <v>50060</v>
      </c>
      <c r="P19" s="375">
        <v>55627</v>
      </c>
      <c r="Q19" s="375">
        <v>55889</v>
      </c>
      <c r="R19" s="375">
        <v>55859</v>
      </c>
      <c r="T19" s="137"/>
    </row>
    <row r="20" spans="1:20" ht="13.05" customHeight="1" x14ac:dyDescent="0.15">
      <c r="A20" s="129"/>
      <c r="B20" s="29" t="s">
        <v>36</v>
      </c>
      <c r="C20" s="375">
        <v>93497</v>
      </c>
      <c r="D20" s="375">
        <v>87269</v>
      </c>
      <c r="E20" s="375">
        <v>70402</v>
      </c>
      <c r="F20" s="375">
        <v>37578</v>
      </c>
      <c r="G20" s="375">
        <v>62597</v>
      </c>
      <c r="H20" s="375">
        <v>60037</v>
      </c>
      <c r="I20" s="375">
        <v>57757</v>
      </c>
      <c r="J20" s="375">
        <v>79033</v>
      </c>
      <c r="K20" s="375">
        <v>43508</v>
      </c>
      <c r="L20" s="375">
        <v>33261</v>
      </c>
      <c r="M20" s="375">
        <v>46571</v>
      </c>
      <c r="N20" s="375">
        <v>76383</v>
      </c>
      <c r="O20" s="375">
        <v>64571</v>
      </c>
      <c r="P20" s="375">
        <v>89649</v>
      </c>
      <c r="Q20" s="375">
        <v>57877</v>
      </c>
      <c r="R20" s="375">
        <v>55467.83</v>
      </c>
      <c r="T20" s="137"/>
    </row>
    <row r="21" spans="1:20" ht="13.05" customHeight="1" x14ac:dyDescent="0.15">
      <c r="A21" s="129"/>
      <c r="B21" s="29" t="s">
        <v>37</v>
      </c>
      <c r="C21" s="375">
        <v>119251</v>
      </c>
      <c r="D21" s="375">
        <v>153477</v>
      </c>
      <c r="E21" s="375">
        <v>179722</v>
      </c>
      <c r="F21" s="375">
        <v>192907</v>
      </c>
      <c r="G21" s="375">
        <v>228350</v>
      </c>
      <c r="H21" s="375">
        <v>224945</v>
      </c>
      <c r="I21" s="375">
        <v>213292</v>
      </c>
      <c r="J21" s="375">
        <v>195858</v>
      </c>
      <c r="K21" s="375">
        <v>187980</v>
      </c>
      <c r="L21" s="375">
        <v>210921</v>
      </c>
      <c r="M21" s="375">
        <v>150095</v>
      </c>
      <c r="N21" s="375">
        <v>140598</v>
      </c>
      <c r="O21" s="375">
        <v>105822</v>
      </c>
      <c r="P21" s="375">
        <v>96849</v>
      </c>
      <c r="Q21" s="375">
        <v>94709</v>
      </c>
      <c r="R21" s="375">
        <v>76951</v>
      </c>
      <c r="T21" s="137"/>
    </row>
    <row r="22" spans="1:20" ht="13.05" customHeight="1" x14ac:dyDescent="0.15">
      <c r="A22" s="129"/>
      <c r="B22" s="29" t="s">
        <v>38</v>
      </c>
      <c r="C22" s="375">
        <v>5254</v>
      </c>
      <c r="D22" s="375">
        <v>5629</v>
      </c>
      <c r="E22" s="375">
        <v>9022</v>
      </c>
      <c r="F22" s="375">
        <v>8934</v>
      </c>
      <c r="G22" s="375">
        <v>3729</v>
      </c>
      <c r="H22" s="375">
        <v>18308</v>
      </c>
      <c r="I22" s="375">
        <v>54487</v>
      </c>
      <c r="J22" s="375">
        <v>49180</v>
      </c>
      <c r="K22" s="375">
        <v>23680</v>
      </c>
      <c r="L22" s="375">
        <v>17423</v>
      </c>
      <c r="M22" s="375">
        <v>32525</v>
      </c>
      <c r="N22" s="375">
        <v>26987</v>
      </c>
      <c r="O22" s="375">
        <v>35831</v>
      </c>
      <c r="P22" s="375">
        <v>41211</v>
      </c>
      <c r="Q22" s="375">
        <v>37844</v>
      </c>
      <c r="R22" s="375">
        <v>33392.9</v>
      </c>
      <c r="T22" s="137"/>
    </row>
    <row r="23" spans="1:20" ht="13.05" customHeight="1" x14ac:dyDescent="0.15">
      <c r="A23" s="129"/>
      <c r="B23" s="29" t="s">
        <v>39</v>
      </c>
      <c r="C23" s="375">
        <v>5100</v>
      </c>
      <c r="D23" s="375">
        <v>3970</v>
      </c>
      <c r="E23" s="375">
        <v>7768</v>
      </c>
      <c r="F23" s="375">
        <v>3100</v>
      </c>
      <c r="G23" s="375">
        <v>1968</v>
      </c>
      <c r="H23" s="375">
        <v>13802</v>
      </c>
      <c r="I23" s="375">
        <v>11800</v>
      </c>
      <c r="J23" s="375">
        <v>24119</v>
      </c>
      <c r="K23" s="375">
        <v>16561</v>
      </c>
      <c r="L23" s="375">
        <v>15450</v>
      </c>
      <c r="M23" s="375">
        <v>39643</v>
      </c>
      <c r="N23" s="375">
        <v>32160</v>
      </c>
      <c r="O23" s="375">
        <v>32501</v>
      </c>
      <c r="P23" s="375">
        <v>61545</v>
      </c>
      <c r="Q23" s="375">
        <v>53650</v>
      </c>
      <c r="R23" s="375">
        <v>53818.600000000006</v>
      </c>
      <c r="T23" s="137"/>
    </row>
    <row r="24" spans="1:20" ht="13.05" customHeight="1" x14ac:dyDescent="0.15">
      <c r="A24" s="129"/>
      <c r="B24" s="29" t="s">
        <v>40</v>
      </c>
      <c r="C24" s="375">
        <v>67180</v>
      </c>
      <c r="D24" s="375">
        <v>53218</v>
      </c>
      <c r="E24" s="375">
        <v>62264</v>
      </c>
      <c r="F24" s="375">
        <v>61204</v>
      </c>
      <c r="G24" s="375">
        <v>75043</v>
      </c>
      <c r="H24" s="375">
        <v>53567</v>
      </c>
      <c r="I24" s="375">
        <v>74721</v>
      </c>
      <c r="J24" s="375">
        <v>85040</v>
      </c>
      <c r="K24" s="375">
        <v>89479</v>
      </c>
      <c r="L24" s="375">
        <v>80283</v>
      </c>
      <c r="M24" s="375">
        <v>75801</v>
      </c>
      <c r="N24" s="375">
        <v>93171</v>
      </c>
      <c r="O24" s="375">
        <v>95838</v>
      </c>
      <c r="P24" s="375">
        <v>97555</v>
      </c>
      <c r="Q24" s="375">
        <v>109742</v>
      </c>
      <c r="R24" s="375">
        <v>84495</v>
      </c>
      <c r="T24" s="137"/>
    </row>
    <row r="25" spans="1:20" ht="13.05" customHeight="1" x14ac:dyDescent="0.15">
      <c r="A25" s="129"/>
      <c r="B25" s="29" t="s">
        <v>41</v>
      </c>
      <c r="C25" s="375">
        <v>110926</v>
      </c>
      <c r="D25" s="375">
        <v>100982</v>
      </c>
      <c r="E25" s="375">
        <v>115710</v>
      </c>
      <c r="F25" s="375">
        <v>113568</v>
      </c>
      <c r="G25" s="375">
        <v>78155</v>
      </c>
      <c r="H25" s="375">
        <v>77382</v>
      </c>
      <c r="I25" s="375">
        <v>109546</v>
      </c>
      <c r="J25" s="375">
        <v>78748</v>
      </c>
      <c r="K25" s="375">
        <v>72850</v>
      </c>
      <c r="L25" s="375">
        <v>65394</v>
      </c>
      <c r="M25" s="375">
        <v>61614</v>
      </c>
      <c r="N25" s="375">
        <v>54680</v>
      </c>
      <c r="O25" s="375">
        <v>45100</v>
      </c>
      <c r="P25" s="375">
        <v>40810</v>
      </c>
      <c r="Q25" s="375">
        <v>40458</v>
      </c>
      <c r="R25" s="375">
        <v>39873.21</v>
      </c>
      <c r="T25" s="137"/>
    </row>
    <row r="26" spans="1:20" ht="13.05" customHeight="1" x14ac:dyDescent="0.15">
      <c r="A26" s="129"/>
      <c r="B26" s="29" t="s">
        <v>44</v>
      </c>
      <c r="C26" s="375">
        <v>167952</v>
      </c>
      <c r="D26" s="375">
        <v>117405</v>
      </c>
      <c r="E26" s="375">
        <v>272075</v>
      </c>
      <c r="F26" s="375">
        <v>352710</v>
      </c>
      <c r="G26" s="375">
        <v>447362</v>
      </c>
      <c r="H26" s="375">
        <v>393621</v>
      </c>
      <c r="I26" s="375">
        <v>355242</v>
      </c>
      <c r="J26" s="375">
        <v>399422</v>
      </c>
      <c r="K26" s="375">
        <v>312713</v>
      </c>
      <c r="L26" s="375">
        <v>326344</v>
      </c>
      <c r="M26" s="375">
        <v>330367</v>
      </c>
      <c r="N26" s="375">
        <v>320643</v>
      </c>
      <c r="O26" s="375">
        <v>314905</v>
      </c>
      <c r="P26" s="375">
        <v>355005</v>
      </c>
      <c r="Q26" s="375">
        <v>323548</v>
      </c>
      <c r="R26" s="375">
        <v>315865</v>
      </c>
      <c r="T26" s="137"/>
    </row>
    <row r="27" spans="1:20" ht="13.05" customHeight="1" x14ac:dyDescent="0.15">
      <c r="A27" s="129"/>
      <c r="B27" s="29" t="s">
        <v>45</v>
      </c>
      <c r="C27" s="375">
        <v>1378160</v>
      </c>
      <c r="D27" s="375">
        <v>1404440</v>
      </c>
      <c r="E27" s="375">
        <v>1431720</v>
      </c>
      <c r="F27" s="375">
        <v>1474120</v>
      </c>
      <c r="G27" s="375">
        <v>1535840</v>
      </c>
      <c r="H27" s="375">
        <v>1561130</v>
      </c>
      <c r="I27" s="375">
        <v>1592320</v>
      </c>
      <c r="J27" s="375">
        <v>1612295</v>
      </c>
      <c r="K27" s="375">
        <v>1543890</v>
      </c>
      <c r="L27" s="375">
        <v>2022732</v>
      </c>
      <c r="M27" s="375">
        <v>1511145</v>
      </c>
      <c r="N27" s="375">
        <v>1522420</v>
      </c>
      <c r="O27" s="375">
        <v>1448371</v>
      </c>
      <c r="P27" s="375">
        <v>1416760</v>
      </c>
      <c r="Q27" s="375">
        <v>1369610</v>
      </c>
      <c r="R27" s="375">
        <v>1301130</v>
      </c>
      <c r="T27" s="137"/>
    </row>
    <row r="28" spans="1:20" ht="13.05" customHeight="1" x14ac:dyDescent="0.15">
      <c r="A28" s="129"/>
      <c r="B28" s="128" t="s">
        <v>46</v>
      </c>
      <c r="C28" s="375">
        <v>0</v>
      </c>
      <c r="D28" s="375">
        <v>0</v>
      </c>
      <c r="E28" s="375" t="s">
        <v>280</v>
      </c>
      <c r="F28" s="375" t="s">
        <v>280</v>
      </c>
      <c r="G28" s="375" t="s">
        <v>280</v>
      </c>
      <c r="H28" s="375" t="s">
        <v>280</v>
      </c>
      <c r="I28" s="375" t="s">
        <v>280</v>
      </c>
      <c r="J28" s="375" t="s">
        <v>280</v>
      </c>
      <c r="K28" s="375" t="s">
        <v>280</v>
      </c>
      <c r="L28" s="375" t="s">
        <v>280</v>
      </c>
      <c r="M28" s="375" t="s">
        <v>280</v>
      </c>
      <c r="N28" s="375" t="s">
        <v>280</v>
      </c>
      <c r="O28" s="375" t="s">
        <v>280</v>
      </c>
      <c r="P28" s="375" t="s">
        <v>280</v>
      </c>
      <c r="Q28" s="375" t="s">
        <v>280</v>
      </c>
      <c r="R28" s="375" t="s">
        <v>280</v>
      </c>
      <c r="T28" s="137"/>
    </row>
    <row r="29" spans="1:20" ht="13.05" customHeight="1" x14ac:dyDescent="0.15">
      <c r="A29" s="129"/>
      <c r="B29" s="30" t="s">
        <v>47</v>
      </c>
      <c r="C29" s="375">
        <v>0</v>
      </c>
      <c r="D29" s="375">
        <v>0</v>
      </c>
      <c r="E29" s="375" t="s">
        <v>280</v>
      </c>
      <c r="F29" s="375" t="s">
        <v>280</v>
      </c>
      <c r="G29" s="375" t="s">
        <v>280</v>
      </c>
      <c r="H29" s="375" t="s">
        <v>280</v>
      </c>
      <c r="I29" s="375" t="s">
        <v>280</v>
      </c>
      <c r="J29" s="375" t="s">
        <v>280</v>
      </c>
      <c r="K29" s="375" t="s">
        <v>280</v>
      </c>
      <c r="L29" s="375" t="s">
        <v>280</v>
      </c>
      <c r="M29" s="375" t="s">
        <v>280</v>
      </c>
      <c r="N29" s="375" t="s">
        <v>280</v>
      </c>
      <c r="O29" s="375" t="s">
        <v>280</v>
      </c>
      <c r="P29" s="375" t="s">
        <v>280</v>
      </c>
      <c r="Q29" s="375" t="s">
        <v>280</v>
      </c>
      <c r="R29" s="375" t="s">
        <v>280</v>
      </c>
      <c r="T29" s="137"/>
    </row>
    <row r="30" spans="1:20" ht="13.05" customHeight="1" x14ac:dyDescent="0.15">
      <c r="A30" s="129"/>
      <c r="B30" s="29" t="s">
        <v>48</v>
      </c>
      <c r="C30" s="375">
        <v>0</v>
      </c>
      <c r="D30" s="375">
        <v>0</v>
      </c>
      <c r="E30" s="375" t="s">
        <v>280</v>
      </c>
      <c r="F30" s="375" t="s">
        <v>280</v>
      </c>
      <c r="G30" s="375" t="s">
        <v>280</v>
      </c>
      <c r="H30" s="375" t="s">
        <v>280</v>
      </c>
      <c r="I30" s="375" t="s">
        <v>280</v>
      </c>
      <c r="J30" s="375" t="s">
        <v>280</v>
      </c>
      <c r="K30" s="375" t="s">
        <v>280</v>
      </c>
      <c r="L30" s="375" t="s">
        <v>280</v>
      </c>
      <c r="M30" s="375" t="s">
        <v>280</v>
      </c>
      <c r="N30" s="375" t="s">
        <v>280</v>
      </c>
      <c r="O30" s="375" t="s">
        <v>280</v>
      </c>
      <c r="P30" s="375" t="s">
        <v>280</v>
      </c>
      <c r="Q30" s="375" t="s">
        <v>280</v>
      </c>
      <c r="R30" s="375" t="s">
        <v>280</v>
      </c>
      <c r="T30" s="137"/>
    </row>
    <row r="31" spans="1:20" ht="13.05" customHeight="1" thickBot="1" x14ac:dyDescent="0.2">
      <c r="A31" s="367"/>
      <c r="B31" s="368" t="s">
        <v>49</v>
      </c>
      <c r="C31" s="386">
        <v>0</v>
      </c>
      <c r="D31" s="386">
        <v>0</v>
      </c>
      <c r="E31" s="386" t="s">
        <v>280</v>
      </c>
      <c r="F31" s="386" t="s">
        <v>280</v>
      </c>
      <c r="G31" s="386" t="s">
        <v>280</v>
      </c>
      <c r="H31" s="386" t="s">
        <v>280</v>
      </c>
      <c r="I31" s="386" t="s">
        <v>280</v>
      </c>
      <c r="J31" s="386" t="s">
        <v>280</v>
      </c>
      <c r="K31" s="386" t="s">
        <v>280</v>
      </c>
      <c r="L31" s="386" t="s">
        <v>280</v>
      </c>
      <c r="M31" s="386" t="s">
        <v>280</v>
      </c>
      <c r="N31" s="386" t="s">
        <v>280</v>
      </c>
      <c r="O31" s="386" t="s">
        <v>280</v>
      </c>
      <c r="P31" s="386" t="s">
        <v>280</v>
      </c>
      <c r="Q31" s="386" t="s">
        <v>280</v>
      </c>
      <c r="R31" s="386" t="s">
        <v>280</v>
      </c>
      <c r="T31" s="137"/>
    </row>
    <row r="32" spans="1:20" ht="9" customHeight="1" x14ac:dyDescent="0.15">
      <c r="A32" s="28" t="s">
        <v>544</v>
      </c>
      <c r="B32" s="40"/>
      <c r="C32" s="363"/>
      <c r="D32" s="363"/>
      <c r="E32" s="363"/>
      <c r="F32" s="363"/>
      <c r="G32" s="363"/>
      <c r="H32" s="363"/>
      <c r="I32" s="363"/>
      <c r="J32" s="363"/>
      <c r="K32" s="363"/>
      <c r="L32" s="363"/>
      <c r="M32" s="363"/>
      <c r="N32" s="363"/>
      <c r="O32" s="363"/>
      <c r="P32" s="363"/>
      <c r="Q32" s="363"/>
      <c r="R32" s="363"/>
    </row>
    <row r="33" spans="1:18" ht="9" customHeight="1" x14ac:dyDescent="0.15">
      <c r="A33" s="28" t="s">
        <v>428</v>
      </c>
      <c r="B33" s="40"/>
      <c r="C33" s="363"/>
      <c r="D33" s="363"/>
      <c r="E33" s="363"/>
      <c r="F33" s="363"/>
      <c r="G33" s="363"/>
      <c r="H33" s="376"/>
      <c r="I33" s="376"/>
      <c r="J33" s="376"/>
      <c r="K33" s="376"/>
      <c r="L33" s="376"/>
      <c r="M33" s="376"/>
      <c r="N33" s="376"/>
      <c r="O33" s="376"/>
      <c r="P33" s="376"/>
      <c r="Q33" s="376"/>
      <c r="R33" s="376"/>
    </row>
    <row r="34" spans="1:18" ht="9" customHeight="1" x14ac:dyDescent="0.15">
      <c r="A34" s="40" t="s">
        <v>427</v>
      </c>
      <c r="B34" s="290"/>
      <c r="C34" s="363"/>
      <c r="D34" s="363"/>
      <c r="E34" s="363"/>
      <c r="F34" s="363"/>
      <c r="G34" s="363"/>
      <c r="H34" s="376"/>
      <c r="I34" s="376"/>
      <c r="J34" s="376"/>
      <c r="K34" s="376"/>
      <c r="L34" s="376"/>
      <c r="M34" s="376"/>
      <c r="N34" s="376"/>
      <c r="O34" s="376"/>
      <c r="P34" s="377"/>
      <c r="Q34" s="377"/>
      <c r="R34" s="377"/>
    </row>
    <row r="36" spans="1:18" ht="13.05" customHeight="1" x14ac:dyDescent="0.15"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2">
    <tabColor theme="9" tint="0.59999389629810485"/>
  </sheetPr>
  <dimension ref="A2:T36"/>
  <sheetViews>
    <sheetView showGridLines="0" topLeftCell="A18" zoomScale="150" zoomScaleNormal="150" workbookViewId="0">
      <selection activeCell="A34" sqref="A34"/>
    </sheetView>
  </sheetViews>
  <sheetFormatPr baseColWidth="10" defaultColWidth="7" defaultRowHeight="13.05" customHeight="1" x14ac:dyDescent="0.15"/>
  <cols>
    <col min="1" max="1" width="1.25" style="128" customWidth="1"/>
    <col min="2" max="2" width="10.25" style="128" customWidth="1"/>
    <col min="3" max="4" width="8" style="128" hidden="1" customWidth="1"/>
    <col min="5" max="18" width="8.375" style="128" customWidth="1"/>
    <col min="19" max="19" width="8.25" style="128" customWidth="1"/>
    <col min="20" max="16384" width="7" style="128"/>
  </cols>
  <sheetData>
    <row r="2" spans="1:20" ht="13.05" customHeight="1" x14ac:dyDescent="0.3">
      <c r="A2" s="381" t="s">
        <v>482</v>
      </c>
      <c r="B2" s="382"/>
    </row>
    <row r="3" spans="1:20" ht="13.05" customHeight="1" x14ac:dyDescent="0.15">
      <c r="A3" s="383" t="s">
        <v>273</v>
      </c>
      <c r="B3" s="383"/>
    </row>
    <row r="4" spans="1:20" ht="4.95" customHeight="1" thickBot="1" x14ac:dyDescent="0.2">
      <c r="A4" s="373"/>
      <c r="B4" s="373"/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3"/>
      <c r="P4" s="373"/>
      <c r="Q4" s="373"/>
      <c r="R4" s="373"/>
    </row>
    <row r="5" spans="1:20" ht="15" customHeight="1" x14ac:dyDescent="0.15">
      <c r="A5" s="1128" t="s">
        <v>18</v>
      </c>
      <c r="B5" s="1128"/>
      <c r="C5" s="825">
        <v>2005</v>
      </c>
      <c r="D5" s="825">
        <v>2006</v>
      </c>
      <c r="E5" s="825">
        <v>2007</v>
      </c>
      <c r="F5" s="825">
        <v>2008</v>
      </c>
      <c r="G5" s="825">
        <v>2009</v>
      </c>
      <c r="H5" s="825">
        <v>2010</v>
      </c>
      <c r="I5" s="825">
        <v>2011</v>
      </c>
      <c r="J5" s="825">
        <v>2012</v>
      </c>
      <c r="K5" s="825">
        <v>2013</v>
      </c>
      <c r="L5" s="825">
        <v>2014</v>
      </c>
      <c r="M5" s="825">
        <v>2015</v>
      </c>
      <c r="N5" s="825">
        <v>2016</v>
      </c>
      <c r="O5" s="825">
        <v>2017</v>
      </c>
      <c r="P5" s="825" t="s">
        <v>211</v>
      </c>
      <c r="Q5" s="825" t="s">
        <v>410</v>
      </c>
      <c r="R5" s="825" t="s">
        <v>408</v>
      </c>
    </row>
    <row r="6" spans="1:20" ht="15" customHeight="1" x14ac:dyDescent="0.15">
      <c r="A6" s="1127" t="s">
        <v>106</v>
      </c>
      <c r="B6" s="1127"/>
      <c r="C6" s="853">
        <f>(C8+C9+C10+C11+C12+C13+C14+C15+C16+C17+C18+C19+C20+C21+C22+C23+C24+C25+C26+C27+C28+C29+C30+C31)</f>
        <v>3596</v>
      </c>
      <c r="D6" s="853">
        <f>(D8+D9+D10+D11+D12+D13+D14+D15+D16+D17+D18+D19+D20+D21+D22+D23+D24+D25+D26+D27+D28+D29+D30+D31)</f>
        <v>3510</v>
      </c>
      <c r="E6" s="853">
        <v>3895</v>
      </c>
      <c r="F6" s="853">
        <v>4019</v>
      </c>
      <c r="G6" s="853">
        <v>4387</v>
      </c>
      <c r="H6" s="853">
        <v>4352</v>
      </c>
      <c r="I6" s="853">
        <v>4661</v>
      </c>
      <c r="J6" s="853">
        <v>4797</v>
      </c>
      <c r="K6" s="853">
        <v>4420</v>
      </c>
      <c r="L6" s="853">
        <v>4485</v>
      </c>
      <c r="M6" s="853">
        <v>4438</v>
      </c>
      <c r="N6" s="853">
        <v>4508</v>
      </c>
      <c r="O6" s="853">
        <v>4314</v>
      </c>
      <c r="P6" s="853">
        <v>4575</v>
      </c>
      <c r="Q6" s="853">
        <f>SUM(Q8:Q31)</f>
        <v>4453</v>
      </c>
      <c r="R6" s="853">
        <f>SUM(R8:R31)</f>
        <v>4351.6002188439998</v>
      </c>
    </row>
    <row r="7" spans="1:20" ht="4.95" customHeight="1" x14ac:dyDescent="0.15">
      <c r="A7" s="129"/>
      <c r="B7" s="130"/>
      <c r="C7" s="395"/>
      <c r="D7" s="395"/>
      <c r="E7" s="395"/>
      <c r="F7" s="395"/>
      <c r="G7" s="395"/>
      <c r="H7" s="395"/>
      <c r="I7" s="395"/>
      <c r="J7" s="395"/>
      <c r="K7" s="395"/>
      <c r="L7" s="395"/>
      <c r="M7" s="395"/>
      <c r="N7" s="395"/>
      <c r="O7" s="395"/>
      <c r="P7" s="395"/>
      <c r="Q7" s="395"/>
      <c r="R7" s="395"/>
    </row>
    <row r="8" spans="1:20" ht="13.05" customHeight="1" x14ac:dyDescent="0.15">
      <c r="A8" s="129"/>
      <c r="B8" s="29" t="s">
        <v>21</v>
      </c>
      <c r="C8" s="408">
        <v>0</v>
      </c>
      <c r="D8" s="408">
        <v>0</v>
      </c>
      <c r="E8" s="408" t="s">
        <v>281</v>
      </c>
      <c r="F8" s="408" t="s">
        <v>281</v>
      </c>
      <c r="G8" s="408" t="s">
        <v>281</v>
      </c>
      <c r="H8" s="408" t="s">
        <v>281</v>
      </c>
      <c r="I8" s="408" t="s">
        <v>281</v>
      </c>
      <c r="J8" s="408" t="s">
        <v>281</v>
      </c>
      <c r="K8" s="408" t="s">
        <v>281</v>
      </c>
      <c r="L8" s="408" t="s">
        <v>281</v>
      </c>
      <c r="M8" s="408" t="s">
        <v>281</v>
      </c>
      <c r="N8" s="408" t="s">
        <v>281</v>
      </c>
      <c r="O8" s="408" t="s">
        <v>281</v>
      </c>
      <c r="P8" s="408" t="s">
        <v>281</v>
      </c>
      <c r="Q8" s="408" t="s">
        <v>281</v>
      </c>
      <c r="R8" s="408" t="s">
        <v>281</v>
      </c>
    </row>
    <row r="9" spans="1:20" ht="13.05" customHeight="1" x14ac:dyDescent="0.15">
      <c r="A9" s="129"/>
      <c r="B9" s="29" t="s">
        <v>22</v>
      </c>
      <c r="C9" s="408">
        <v>0</v>
      </c>
      <c r="D9" s="408">
        <v>0</v>
      </c>
      <c r="E9" s="408" t="s">
        <v>281</v>
      </c>
      <c r="F9" s="408" t="s">
        <v>281</v>
      </c>
      <c r="G9" s="408" t="s">
        <v>281</v>
      </c>
      <c r="H9" s="408" t="s">
        <v>281</v>
      </c>
      <c r="I9" s="408" t="s">
        <v>281</v>
      </c>
      <c r="J9" s="408" t="s">
        <v>281</v>
      </c>
      <c r="K9" s="408" t="s">
        <v>281</v>
      </c>
      <c r="L9" s="408" t="s">
        <v>281</v>
      </c>
      <c r="M9" s="408" t="s">
        <v>281</v>
      </c>
      <c r="N9" s="408" t="s">
        <v>281</v>
      </c>
      <c r="O9" s="408" t="s">
        <v>281</v>
      </c>
      <c r="P9" s="408" t="s">
        <v>281</v>
      </c>
      <c r="Q9" s="408" t="s">
        <v>281</v>
      </c>
      <c r="R9" s="408" t="s">
        <v>281</v>
      </c>
      <c r="T9" s="137"/>
    </row>
    <row r="10" spans="1:20" ht="13.05" customHeight="1" x14ac:dyDescent="0.15">
      <c r="A10" s="129"/>
      <c r="B10" s="29" t="s">
        <v>23</v>
      </c>
      <c r="C10" s="408">
        <v>0</v>
      </c>
      <c r="D10" s="408">
        <v>0</v>
      </c>
      <c r="E10" s="408" t="s">
        <v>281</v>
      </c>
      <c r="F10" s="408" t="s">
        <v>281</v>
      </c>
      <c r="G10" s="408" t="s">
        <v>281</v>
      </c>
      <c r="H10" s="408" t="s">
        <v>281</v>
      </c>
      <c r="I10" s="408" t="s">
        <v>281</v>
      </c>
      <c r="J10" s="408" t="s">
        <v>281</v>
      </c>
      <c r="K10" s="408" t="s">
        <v>281</v>
      </c>
      <c r="L10" s="408" t="s">
        <v>281</v>
      </c>
      <c r="M10" s="408" t="s">
        <v>281</v>
      </c>
      <c r="N10" s="408" t="s">
        <v>281</v>
      </c>
      <c r="O10" s="408" t="s">
        <v>281</v>
      </c>
      <c r="P10" s="408"/>
      <c r="Q10" s="408" t="s">
        <v>281</v>
      </c>
      <c r="R10" s="408"/>
      <c r="T10" s="137"/>
    </row>
    <row r="11" spans="1:20" ht="13.05" customHeight="1" x14ac:dyDescent="0.15">
      <c r="A11" s="129"/>
      <c r="B11" s="29" t="s">
        <v>24</v>
      </c>
      <c r="C11" s="408">
        <v>12</v>
      </c>
      <c r="D11" s="408">
        <v>13</v>
      </c>
      <c r="E11" s="408">
        <v>13</v>
      </c>
      <c r="F11" s="408">
        <v>11</v>
      </c>
      <c r="G11" s="408">
        <v>14</v>
      </c>
      <c r="H11" s="408">
        <v>14</v>
      </c>
      <c r="I11" s="408">
        <v>14</v>
      </c>
      <c r="J11" s="408">
        <v>15</v>
      </c>
      <c r="K11" s="408">
        <v>17</v>
      </c>
      <c r="L11" s="408">
        <v>17</v>
      </c>
      <c r="M11" s="408">
        <v>17</v>
      </c>
      <c r="N11" s="408">
        <v>18</v>
      </c>
      <c r="O11" s="408">
        <v>18</v>
      </c>
      <c r="P11" s="408">
        <v>18</v>
      </c>
      <c r="Q11" s="408">
        <v>17</v>
      </c>
      <c r="R11" s="408">
        <v>18.554975899999999</v>
      </c>
      <c r="T11" s="137"/>
    </row>
    <row r="12" spans="1:20" ht="13.05" customHeight="1" x14ac:dyDescent="0.15">
      <c r="A12" s="129"/>
      <c r="B12" s="29" t="s">
        <v>25</v>
      </c>
      <c r="C12" s="408">
        <v>2</v>
      </c>
      <c r="D12" s="408">
        <v>2</v>
      </c>
      <c r="E12" s="408">
        <v>1</v>
      </c>
      <c r="F12" s="408">
        <v>0.4</v>
      </c>
      <c r="G12" s="408">
        <v>0.4</v>
      </c>
      <c r="H12" s="408" t="s">
        <v>281</v>
      </c>
      <c r="I12" s="408" t="s">
        <v>281</v>
      </c>
      <c r="J12" s="408" t="s">
        <v>281</v>
      </c>
      <c r="K12" s="408" t="s">
        <v>281</v>
      </c>
      <c r="L12" s="408" t="s">
        <v>281</v>
      </c>
      <c r="M12" s="408" t="s">
        <v>281</v>
      </c>
      <c r="N12" s="408" t="s">
        <v>281</v>
      </c>
      <c r="O12" s="408" t="s">
        <v>281</v>
      </c>
      <c r="P12" s="408"/>
      <c r="Q12" s="408" t="s">
        <v>281</v>
      </c>
      <c r="R12" s="408" t="s">
        <v>281</v>
      </c>
      <c r="T12" s="137"/>
    </row>
    <row r="13" spans="1:20" ht="13.05" customHeight="1" x14ac:dyDescent="0.15">
      <c r="A13" s="129"/>
      <c r="B13" s="29" t="s">
        <v>29</v>
      </c>
      <c r="C13" s="408">
        <v>0</v>
      </c>
      <c r="D13" s="408">
        <v>0</v>
      </c>
      <c r="E13" s="408" t="s">
        <v>281</v>
      </c>
      <c r="F13" s="408" t="s">
        <v>281</v>
      </c>
      <c r="G13" s="408" t="s">
        <v>281</v>
      </c>
      <c r="H13" s="408" t="s">
        <v>281</v>
      </c>
      <c r="I13" s="408" t="s">
        <v>281</v>
      </c>
      <c r="J13" s="408" t="s">
        <v>281</v>
      </c>
      <c r="K13" s="408" t="s">
        <v>281</v>
      </c>
      <c r="L13" s="408" t="s">
        <v>281</v>
      </c>
      <c r="M13" s="408" t="s">
        <v>281</v>
      </c>
      <c r="N13" s="408" t="s">
        <v>281</v>
      </c>
      <c r="O13" s="408" t="s">
        <v>281</v>
      </c>
      <c r="P13" s="408"/>
      <c r="Q13" s="408" t="s">
        <v>281</v>
      </c>
      <c r="R13" s="408" t="s">
        <v>281</v>
      </c>
      <c r="T13" s="137"/>
    </row>
    <row r="14" spans="1:20" ht="13.05" customHeight="1" x14ac:dyDescent="0.15">
      <c r="A14" s="129"/>
      <c r="B14" s="29" t="s">
        <v>30</v>
      </c>
      <c r="C14" s="408">
        <v>10</v>
      </c>
      <c r="D14" s="408">
        <v>7</v>
      </c>
      <c r="E14" s="408">
        <v>12</v>
      </c>
      <c r="F14" s="408">
        <v>5</v>
      </c>
      <c r="G14" s="408">
        <v>4</v>
      </c>
      <c r="H14" s="408">
        <v>3</v>
      </c>
      <c r="I14" s="408">
        <v>4</v>
      </c>
      <c r="J14" s="408">
        <v>3</v>
      </c>
      <c r="K14" s="408" t="s">
        <v>281</v>
      </c>
      <c r="L14" s="408" t="s">
        <v>281</v>
      </c>
      <c r="M14" s="408" t="s">
        <v>281</v>
      </c>
      <c r="N14" s="408" t="s">
        <v>281</v>
      </c>
      <c r="O14" s="408" t="s">
        <v>281</v>
      </c>
      <c r="P14" s="408"/>
      <c r="Q14" s="408" t="s">
        <v>281</v>
      </c>
      <c r="R14" s="408" t="s">
        <v>281</v>
      </c>
      <c r="T14" s="137"/>
    </row>
    <row r="15" spans="1:20" ht="13.05" customHeight="1" x14ac:dyDescent="0.15">
      <c r="A15" s="129"/>
      <c r="B15" s="29" t="s">
        <v>31</v>
      </c>
      <c r="C15" s="408">
        <v>1</v>
      </c>
      <c r="D15" s="408">
        <v>6</v>
      </c>
      <c r="E15" s="408">
        <v>5</v>
      </c>
      <c r="F15" s="408">
        <v>7</v>
      </c>
      <c r="G15" s="408">
        <v>5</v>
      </c>
      <c r="H15" s="408">
        <v>4</v>
      </c>
      <c r="I15" s="408">
        <v>5</v>
      </c>
      <c r="J15" s="408">
        <v>8</v>
      </c>
      <c r="K15" s="408">
        <v>4</v>
      </c>
      <c r="L15" s="408">
        <v>4</v>
      </c>
      <c r="M15" s="408">
        <v>5</v>
      </c>
      <c r="N15" s="408">
        <v>33</v>
      </c>
      <c r="O15" s="408">
        <v>31</v>
      </c>
      <c r="P15" s="408">
        <v>35</v>
      </c>
      <c r="Q15" s="408">
        <v>29</v>
      </c>
      <c r="R15" s="408">
        <v>26.269336800000001</v>
      </c>
      <c r="T15" s="137"/>
    </row>
    <row r="16" spans="1:20" ht="13.05" customHeight="1" x14ac:dyDescent="0.15">
      <c r="A16" s="129"/>
      <c r="B16" s="29" t="s">
        <v>32</v>
      </c>
      <c r="C16" s="408">
        <v>0</v>
      </c>
      <c r="D16" s="408">
        <v>0</v>
      </c>
      <c r="E16" s="408" t="s">
        <v>281</v>
      </c>
      <c r="F16" s="408" t="s">
        <v>281</v>
      </c>
      <c r="G16" s="408" t="s">
        <v>281</v>
      </c>
      <c r="H16" s="408" t="s">
        <v>281</v>
      </c>
      <c r="I16" s="408" t="s">
        <v>281</v>
      </c>
      <c r="J16" s="408" t="s">
        <v>281</v>
      </c>
      <c r="K16" s="408" t="s">
        <v>281</v>
      </c>
      <c r="L16" s="408" t="s">
        <v>281</v>
      </c>
      <c r="M16" s="408" t="s">
        <v>281</v>
      </c>
      <c r="N16" s="408" t="s">
        <v>281</v>
      </c>
      <c r="O16" s="408" t="s">
        <v>281</v>
      </c>
      <c r="P16" s="408" t="s">
        <v>281</v>
      </c>
      <c r="Q16" s="408" t="s">
        <v>281</v>
      </c>
      <c r="R16" s="408" t="s">
        <v>281</v>
      </c>
      <c r="T16" s="137"/>
    </row>
    <row r="17" spans="1:20" ht="13.05" customHeight="1" x14ac:dyDescent="0.15">
      <c r="A17" s="129"/>
      <c r="B17" s="29" t="s">
        <v>33</v>
      </c>
      <c r="C17" s="408">
        <v>2</v>
      </c>
      <c r="D17" s="408">
        <v>2</v>
      </c>
      <c r="E17" s="408">
        <v>1</v>
      </c>
      <c r="F17" s="408">
        <v>2</v>
      </c>
      <c r="G17" s="408">
        <v>0.2</v>
      </c>
      <c r="H17" s="408">
        <v>0</v>
      </c>
      <c r="I17" s="408" t="s">
        <v>281</v>
      </c>
      <c r="J17" s="408">
        <v>1.2</v>
      </c>
      <c r="K17" s="408">
        <v>0.5</v>
      </c>
      <c r="L17" s="408">
        <v>1</v>
      </c>
      <c r="M17" s="408">
        <v>2</v>
      </c>
      <c r="N17" s="408">
        <v>5</v>
      </c>
      <c r="O17" s="408">
        <v>6</v>
      </c>
      <c r="P17" s="408">
        <v>6</v>
      </c>
      <c r="Q17" s="408">
        <v>4</v>
      </c>
      <c r="R17" s="408">
        <v>4.4350351999999988</v>
      </c>
      <c r="T17" s="137"/>
    </row>
    <row r="18" spans="1:20" ht="13.05" customHeight="1" x14ac:dyDescent="0.15">
      <c r="A18" s="129"/>
      <c r="B18" s="29" t="s">
        <v>34</v>
      </c>
      <c r="C18" s="408">
        <v>47</v>
      </c>
      <c r="D18" s="408">
        <v>49</v>
      </c>
      <c r="E18" s="408">
        <v>76</v>
      </c>
      <c r="F18" s="408">
        <v>70</v>
      </c>
      <c r="G18" s="408">
        <v>77</v>
      </c>
      <c r="H18" s="408">
        <v>89</v>
      </c>
      <c r="I18" s="408">
        <v>109</v>
      </c>
      <c r="J18" s="408">
        <v>108</v>
      </c>
      <c r="K18" s="408">
        <v>130</v>
      </c>
      <c r="L18" s="408">
        <v>124</v>
      </c>
      <c r="M18" s="408">
        <v>149</v>
      </c>
      <c r="N18" s="408">
        <v>178</v>
      </c>
      <c r="O18" s="408">
        <v>162</v>
      </c>
      <c r="P18" s="408">
        <v>177</v>
      </c>
      <c r="Q18" s="408">
        <v>188</v>
      </c>
      <c r="R18" s="408">
        <v>181.90087574399999</v>
      </c>
      <c r="T18" s="137"/>
    </row>
    <row r="19" spans="1:20" ht="13.05" customHeight="1" x14ac:dyDescent="0.15">
      <c r="A19" s="129"/>
      <c r="B19" s="29" t="s">
        <v>35</v>
      </c>
      <c r="C19" s="408">
        <v>44</v>
      </c>
      <c r="D19" s="408">
        <v>45</v>
      </c>
      <c r="E19" s="408">
        <v>33</v>
      </c>
      <c r="F19" s="408">
        <v>82</v>
      </c>
      <c r="G19" s="408">
        <v>84</v>
      </c>
      <c r="H19" s="408">
        <v>80</v>
      </c>
      <c r="I19" s="408">
        <v>116</v>
      </c>
      <c r="J19" s="408">
        <v>120</v>
      </c>
      <c r="K19" s="408">
        <v>102</v>
      </c>
      <c r="L19" s="408">
        <v>139</v>
      </c>
      <c r="M19" s="408">
        <v>118</v>
      </c>
      <c r="N19" s="408">
        <v>125</v>
      </c>
      <c r="O19" s="408">
        <v>141</v>
      </c>
      <c r="P19" s="408">
        <v>188</v>
      </c>
      <c r="Q19" s="408">
        <v>149</v>
      </c>
      <c r="R19" s="408">
        <v>154.5750864</v>
      </c>
      <c r="T19" s="137"/>
    </row>
    <row r="20" spans="1:20" ht="13.05" customHeight="1" x14ac:dyDescent="0.15">
      <c r="A20" s="129"/>
      <c r="B20" s="29" t="s">
        <v>36</v>
      </c>
      <c r="C20" s="408">
        <v>229</v>
      </c>
      <c r="D20" s="408">
        <v>167</v>
      </c>
      <c r="E20" s="408">
        <v>135</v>
      </c>
      <c r="F20" s="408">
        <v>73</v>
      </c>
      <c r="G20" s="408">
        <v>122</v>
      </c>
      <c r="H20" s="408">
        <v>119</v>
      </c>
      <c r="I20" s="408">
        <v>140</v>
      </c>
      <c r="J20" s="408">
        <v>168</v>
      </c>
      <c r="K20" s="408">
        <v>100</v>
      </c>
      <c r="L20" s="408">
        <v>69</v>
      </c>
      <c r="M20" s="408">
        <v>94</v>
      </c>
      <c r="N20" s="408">
        <v>117</v>
      </c>
      <c r="O20" s="408">
        <v>152</v>
      </c>
      <c r="P20" s="408">
        <v>164</v>
      </c>
      <c r="Q20" s="408">
        <v>104</v>
      </c>
      <c r="R20" s="408">
        <v>101.8179188</v>
      </c>
      <c r="T20" s="137"/>
    </row>
    <row r="21" spans="1:20" ht="13.05" customHeight="1" x14ac:dyDescent="0.15">
      <c r="A21" s="129"/>
      <c r="B21" s="29" t="s">
        <v>37</v>
      </c>
      <c r="C21" s="408">
        <v>228</v>
      </c>
      <c r="D21" s="408">
        <v>292</v>
      </c>
      <c r="E21" s="408">
        <v>346</v>
      </c>
      <c r="F21" s="408">
        <v>362</v>
      </c>
      <c r="G21" s="408">
        <v>444</v>
      </c>
      <c r="H21" s="408">
        <v>408</v>
      </c>
      <c r="I21" s="408">
        <v>413</v>
      </c>
      <c r="J21" s="408">
        <v>385</v>
      </c>
      <c r="K21" s="408">
        <v>370</v>
      </c>
      <c r="L21" s="408">
        <v>415</v>
      </c>
      <c r="M21" s="408">
        <v>296</v>
      </c>
      <c r="N21" s="408">
        <v>277</v>
      </c>
      <c r="O21" s="408">
        <v>209</v>
      </c>
      <c r="P21" s="408">
        <v>186</v>
      </c>
      <c r="Q21" s="408">
        <v>183</v>
      </c>
      <c r="R21" s="408">
        <v>147.56533999999999</v>
      </c>
      <c r="T21" s="137"/>
    </row>
    <row r="22" spans="1:20" ht="13.05" customHeight="1" x14ac:dyDescent="0.15">
      <c r="A22" s="129"/>
      <c r="B22" s="29" t="s">
        <v>38</v>
      </c>
      <c r="C22" s="408">
        <v>11</v>
      </c>
      <c r="D22" s="408">
        <v>14</v>
      </c>
      <c r="E22" s="408">
        <v>18</v>
      </c>
      <c r="F22" s="408">
        <v>22</v>
      </c>
      <c r="G22" s="408">
        <v>8</v>
      </c>
      <c r="H22" s="408">
        <v>33</v>
      </c>
      <c r="I22" s="408">
        <v>108</v>
      </c>
      <c r="J22" s="408">
        <v>98</v>
      </c>
      <c r="K22" s="408">
        <v>49</v>
      </c>
      <c r="L22" s="408">
        <v>41</v>
      </c>
      <c r="M22" s="408">
        <v>76</v>
      </c>
      <c r="N22" s="408">
        <v>55</v>
      </c>
      <c r="O22" s="408">
        <v>78</v>
      </c>
      <c r="P22" s="408">
        <v>83</v>
      </c>
      <c r="Q22" s="408">
        <v>77</v>
      </c>
      <c r="R22" s="408">
        <v>67.145994999999999</v>
      </c>
      <c r="T22" s="137"/>
    </row>
    <row r="23" spans="1:20" ht="13.05" customHeight="1" x14ac:dyDescent="0.15">
      <c r="A23" s="129"/>
      <c r="B23" s="29" t="s">
        <v>39</v>
      </c>
      <c r="C23" s="408">
        <v>12</v>
      </c>
      <c r="D23" s="408">
        <v>10</v>
      </c>
      <c r="E23" s="408">
        <v>22</v>
      </c>
      <c r="F23" s="408">
        <v>6</v>
      </c>
      <c r="G23" s="408">
        <v>3</v>
      </c>
      <c r="H23" s="408">
        <v>29</v>
      </c>
      <c r="I23" s="408">
        <v>20</v>
      </c>
      <c r="J23" s="408">
        <v>47</v>
      </c>
      <c r="K23" s="408">
        <v>31</v>
      </c>
      <c r="L23" s="408">
        <v>26</v>
      </c>
      <c r="M23" s="408">
        <v>71</v>
      </c>
      <c r="N23" s="408">
        <v>60</v>
      </c>
      <c r="O23" s="408">
        <v>63</v>
      </c>
      <c r="P23" s="408">
        <v>119</v>
      </c>
      <c r="Q23" s="408">
        <v>109</v>
      </c>
      <c r="R23" s="408">
        <v>100.87834000000001</v>
      </c>
      <c r="T23" s="137"/>
    </row>
    <row r="24" spans="1:20" ht="13.05" customHeight="1" x14ac:dyDescent="0.15">
      <c r="A24" s="129"/>
      <c r="B24" s="29" t="s">
        <v>40</v>
      </c>
      <c r="C24" s="408">
        <v>124</v>
      </c>
      <c r="D24" s="408">
        <v>92</v>
      </c>
      <c r="E24" s="408">
        <v>110</v>
      </c>
      <c r="F24" s="408">
        <v>104</v>
      </c>
      <c r="G24" s="408">
        <v>126</v>
      </c>
      <c r="H24" s="408">
        <v>86</v>
      </c>
      <c r="I24" s="408">
        <v>139</v>
      </c>
      <c r="J24" s="408">
        <v>157</v>
      </c>
      <c r="K24" s="408">
        <v>173</v>
      </c>
      <c r="L24" s="408">
        <v>139</v>
      </c>
      <c r="M24" s="408">
        <v>133</v>
      </c>
      <c r="N24" s="408">
        <v>164</v>
      </c>
      <c r="O24" s="408">
        <v>154</v>
      </c>
      <c r="P24" s="408">
        <v>180</v>
      </c>
      <c r="Q24" s="408">
        <v>219</v>
      </c>
      <c r="R24" s="408">
        <v>169.05960000000002</v>
      </c>
      <c r="T24" s="137"/>
    </row>
    <row r="25" spans="1:20" ht="13.05" customHeight="1" x14ac:dyDescent="0.15">
      <c r="A25" s="129"/>
      <c r="B25" s="29" t="s">
        <v>41</v>
      </c>
      <c r="C25" s="408">
        <v>186</v>
      </c>
      <c r="D25" s="408">
        <v>181</v>
      </c>
      <c r="E25" s="408">
        <v>207</v>
      </c>
      <c r="F25" s="408">
        <v>206</v>
      </c>
      <c r="G25" s="408">
        <v>142</v>
      </c>
      <c r="H25" s="408">
        <v>135</v>
      </c>
      <c r="I25" s="408">
        <v>220</v>
      </c>
      <c r="J25" s="408">
        <v>156</v>
      </c>
      <c r="K25" s="408">
        <v>154</v>
      </c>
      <c r="L25" s="408">
        <v>147</v>
      </c>
      <c r="M25" s="408">
        <v>138</v>
      </c>
      <c r="N25" s="408">
        <v>122</v>
      </c>
      <c r="O25" s="408">
        <v>91</v>
      </c>
      <c r="P25" s="408">
        <v>81</v>
      </c>
      <c r="Q25" s="408">
        <v>80</v>
      </c>
      <c r="R25" s="408">
        <v>78.471554999999995</v>
      </c>
      <c r="T25" s="137"/>
    </row>
    <row r="26" spans="1:20" ht="13.05" customHeight="1" x14ac:dyDescent="0.15">
      <c r="A26" s="129"/>
      <c r="B26" s="29" t="s">
        <v>44</v>
      </c>
      <c r="C26" s="408">
        <v>318</v>
      </c>
      <c r="D26" s="408">
        <v>217</v>
      </c>
      <c r="E26" s="408">
        <v>464</v>
      </c>
      <c r="F26" s="408">
        <v>528</v>
      </c>
      <c r="G26" s="408">
        <v>736</v>
      </c>
      <c r="H26" s="408">
        <v>659</v>
      </c>
      <c r="I26" s="408">
        <v>637</v>
      </c>
      <c r="J26" s="408">
        <v>727</v>
      </c>
      <c r="K26" s="408">
        <v>583</v>
      </c>
      <c r="L26" s="408">
        <v>598</v>
      </c>
      <c r="M26" s="408">
        <v>605</v>
      </c>
      <c r="N26" s="408">
        <v>621</v>
      </c>
      <c r="O26" s="408">
        <v>569</v>
      </c>
      <c r="P26" s="408">
        <v>694</v>
      </c>
      <c r="Q26" s="408">
        <v>634</v>
      </c>
      <c r="R26" s="408">
        <v>618.92586000000006</v>
      </c>
      <c r="T26" s="137"/>
    </row>
    <row r="27" spans="1:20" ht="13.05" customHeight="1" x14ac:dyDescent="0.15">
      <c r="A27" s="129"/>
      <c r="B27" s="29" t="s">
        <v>45</v>
      </c>
      <c r="C27" s="408">
        <v>2370</v>
      </c>
      <c r="D27" s="408">
        <v>2413</v>
      </c>
      <c r="E27" s="408">
        <v>2450</v>
      </c>
      <c r="F27" s="408">
        <v>2540</v>
      </c>
      <c r="G27" s="408">
        <v>2620</v>
      </c>
      <c r="H27" s="408">
        <v>2691</v>
      </c>
      <c r="I27" s="408">
        <v>2736</v>
      </c>
      <c r="J27" s="408">
        <v>2805</v>
      </c>
      <c r="K27" s="408">
        <v>2707</v>
      </c>
      <c r="L27" s="408">
        <v>2764</v>
      </c>
      <c r="M27" s="408">
        <v>2732</v>
      </c>
      <c r="N27" s="408">
        <v>2733</v>
      </c>
      <c r="O27" s="408">
        <v>2642</v>
      </c>
      <c r="P27" s="408">
        <v>2644</v>
      </c>
      <c r="Q27" s="408">
        <v>2660</v>
      </c>
      <c r="R27" s="408">
        <v>2682.0003000000002</v>
      </c>
      <c r="T27" s="137"/>
    </row>
    <row r="28" spans="1:20" ht="13.05" customHeight="1" x14ac:dyDescent="0.15">
      <c r="A28" s="129"/>
      <c r="B28" s="128" t="s">
        <v>46</v>
      </c>
      <c r="C28" s="408">
        <v>0</v>
      </c>
      <c r="D28" s="408">
        <v>0</v>
      </c>
      <c r="E28" s="408" t="s">
        <v>281</v>
      </c>
      <c r="F28" s="408" t="s">
        <v>281</v>
      </c>
      <c r="G28" s="408" t="s">
        <v>281</v>
      </c>
      <c r="H28" s="408" t="s">
        <v>281</v>
      </c>
      <c r="I28" s="408" t="s">
        <v>281</v>
      </c>
      <c r="J28" s="408" t="s">
        <v>281</v>
      </c>
      <c r="K28" s="408" t="s">
        <v>281</v>
      </c>
      <c r="L28" s="408" t="s">
        <v>281</v>
      </c>
      <c r="M28" s="408" t="s">
        <v>281</v>
      </c>
      <c r="N28" s="408" t="s">
        <v>281</v>
      </c>
      <c r="O28" s="408" t="s">
        <v>281</v>
      </c>
      <c r="P28" s="408" t="s">
        <v>281</v>
      </c>
      <c r="Q28" s="408" t="s">
        <v>281</v>
      </c>
      <c r="R28" s="408" t="s">
        <v>281</v>
      </c>
      <c r="T28" s="137"/>
    </row>
    <row r="29" spans="1:20" ht="13.05" customHeight="1" x14ac:dyDescent="0.15">
      <c r="A29" s="129"/>
      <c r="B29" s="30" t="s">
        <v>47</v>
      </c>
      <c r="C29" s="408">
        <v>0</v>
      </c>
      <c r="D29" s="408">
        <v>0</v>
      </c>
      <c r="E29" s="408" t="s">
        <v>281</v>
      </c>
      <c r="F29" s="408" t="s">
        <v>281</v>
      </c>
      <c r="G29" s="408" t="s">
        <v>281</v>
      </c>
      <c r="H29" s="408" t="s">
        <v>281</v>
      </c>
      <c r="I29" s="408" t="s">
        <v>281</v>
      </c>
      <c r="J29" s="408" t="s">
        <v>281</v>
      </c>
      <c r="K29" s="408" t="s">
        <v>281</v>
      </c>
      <c r="L29" s="408" t="s">
        <v>281</v>
      </c>
      <c r="M29" s="408" t="s">
        <v>281</v>
      </c>
      <c r="N29" s="408" t="s">
        <v>281</v>
      </c>
      <c r="O29" s="408" t="s">
        <v>281</v>
      </c>
      <c r="P29" s="408" t="s">
        <v>281</v>
      </c>
      <c r="Q29" s="408" t="s">
        <v>281</v>
      </c>
      <c r="R29" s="408" t="s">
        <v>281</v>
      </c>
      <c r="T29" s="137"/>
    </row>
    <row r="30" spans="1:20" ht="13.05" customHeight="1" x14ac:dyDescent="0.15">
      <c r="A30" s="129"/>
      <c r="B30" s="29" t="s">
        <v>48</v>
      </c>
      <c r="C30" s="408">
        <v>0</v>
      </c>
      <c r="D30" s="408">
        <v>0</v>
      </c>
      <c r="E30" s="408" t="s">
        <v>281</v>
      </c>
      <c r="F30" s="408" t="s">
        <v>281</v>
      </c>
      <c r="G30" s="408" t="s">
        <v>281</v>
      </c>
      <c r="H30" s="408" t="s">
        <v>281</v>
      </c>
      <c r="I30" s="408" t="s">
        <v>281</v>
      </c>
      <c r="J30" s="408" t="s">
        <v>281</v>
      </c>
      <c r="K30" s="408" t="s">
        <v>281</v>
      </c>
      <c r="L30" s="408" t="s">
        <v>281</v>
      </c>
      <c r="M30" s="408" t="s">
        <v>281</v>
      </c>
      <c r="N30" s="408" t="s">
        <v>281</v>
      </c>
      <c r="O30" s="408" t="s">
        <v>281</v>
      </c>
      <c r="P30" s="408" t="s">
        <v>281</v>
      </c>
      <c r="Q30" s="408" t="s">
        <v>281</v>
      </c>
      <c r="R30" s="408" t="s">
        <v>281</v>
      </c>
      <c r="T30" s="137"/>
    </row>
    <row r="31" spans="1:20" ht="13.05" customHeight="1" thickBot="1" x14ac:dyDescent="0.2">
      <c r="A31" s="367"/>
      <c r="B31" s="368" t="s">
        <v>49</v>
      </c>
      <c r="C31" s="409">
        <v>0</v>
      </c>
      <c r="D31" s="409">
        <v>0</v>
      </c>
      <c r="E31" s="409" t="s">
        <v>281</v>
      </c>
      <c r="F31" s="409" t="s">
        <v>281</v>
      </c>
      <c r="G31" s="409" t="s">
        <v>281</v>
      </c>
      <c r="H31" s="409" t="s">
        <v>281</v>
      </c>
      <c r="I31" s="409" t="s">
        <v>281</v>
      </c>
      <c r="J31" s="409" t="s">
        <v>281</v>
      </c>
      <c r="K31" s="409" t="s">
        <v>281</v>
      </c>
      <c r="L31" s="409" t="s">
        <v>281</v>
      </c>
      <c r="M31" s="409" t="s">
        <v>281</v>
      </c>
      <c r="N31" s="409" t="s">
        <v>281</v>
      </c>
      <c r="O31" s="409" t="s">
        <v>281</v>
      </c>
      <c r="P31" s="409" t="s">
        <v>281</v>
      </c>
      <c r="Q31" s="409" t="s">
        <v>281</v>
      </c>
      <c r="R31" s="409" t="s">
        <v>281</v>
      </c>
      <c r="T31" s="137"/>
    </row>
    <row r="32" spans="1:20" ht="9" customHeight="1" x14ac:dyDescent="0.15">
      <c r="A32" s="28" t="s">
        <v>544</v>
      </c>
      <c r="B32" s="40"/>
      <c r="C32" s="363"/>
      <c r="D32" s="363"/>
      <c r="E32" s="363"/>
      <c r="F32" s="363"/>
      <c r="G32" s="363"/>
      <c r="H32" s="363"/>
      <c r="I32" s="363"/>
      <c r="J32" s="363"/>
      <c r="K32" s="363"/>
      <c r="L32" s="363"/>
      <c r="M32" s="363"/>
      <c r="N32" s="363"/>
      <c r="O32" s="363"/>
      <c r="P32" s="363"/>
      <c r="Q32" s="363"/>
      <c r="R32" s="363"/>
    </row>
    <row r="33" spans="1:18" ht="9" customHeight="1" x14ac:dyDescent="0.15">
      <c r="A33" s="28" t="s">
        <v>428</v>
      </c>
      <c r="B33" s="40"/>
      <c r="C33" s="363"/>
      <c r="D33" s="363"/>
      <c r="E33" s="363"/>
      <c r="F33" s="363"/>
      <c r="G33" s="363"/>
      <c r="H33" s="376"/>
      <c r="I33" s="376"/>
      <c r="J33" s="376"/>
      <c r="K33" s="376"/>
      <c r="L33" s="376"/>
      <c r="M33" s="376"/>
      <c r="N33" s="376"/>
      <c r="O33" s="376"/>
      <c r="P33" s="376"/>
      <c r="Q33" s="376"/>
      <c r="R33" s="376"/>
    </row>
    <row r="34" spans="1:18" ht="9" customHeight="1" x14ac:dyDescent="0.15">
      <c r="A34" s="40" t="s">
        <v>427</v>
      </c>
      <c r="B34" s="290"/>
      <c r="C34" s="363"/>
      <c r="D34" s="363"/>
      <c r="E34" s="363"/>
      <c r="F34" s="363"/>
      <c r="G34" s="363"/>
      <c r="H34" s="376"/>
      <c r="I34" s="376"/>
      <c r="J34" s="376"/>
      <c r="K34" s="376"/>
      <c r="L34" s="376"/>
      <c r="M34" s="376"/>
      <c r="N34" s="376"/>
      <c r="O34" s="376"/>
      <c r="P34" s="377"/>
      <c r="Q34" s="377"/>
      <c r="R34" s="377"/>
    </row>
    <row r="36" spans="1:18" ht="13.05" customHeight="1" x14ac:dyDescent="0.15"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3">
    <tabColor theme="9" tint="0.59999389629810485"/>
  </sheetPr>
  <dimension ref="A2:R34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.25" style="128" customWidth="1"/>
    <col min="2" max="2" width="9.625" style="128" customWidth="1"/>
    <col min="3" max="4" width="8" style="128" hidden="1" customWidth="1"/>
    <col min="5" max="19" width="8.375" style="128" customWidth="1"/>
    <col min="20" max="16384" width="7" style="128"/>
  </cols>
  <sheetData>
    <row r="2" spans="1:18" ht="13.05" customHeight="1" x14ac:dyDescent="0.3">
      <c r="A2" s="381" t="s">
        <v>481</v>
      </c>
      <c r="B2" s="382"/>
    </row>
    <row r="3" spans="1:18" ht="13.05" customHeight="1" x14ac:dyDescent="0.15">
      <c r="A3" s="383" t="s">
        <v>284</v>
      </c>
      <c r="B3" s="383"/>
    </row>
    <row r="4" spans="1:18" ht="4.95" customHeight="1" thickBot="1" x14ac:dyDescent="0.2">
      <c r="A4" s="373"/>
      <c r="B4" s="373"/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3"/>
      <c r="P4" s="373"/>
      <c r="Q4" s="373"/>
      <c r="R4" s="373"/>
    </row>
    <row r="5" spans="1:18" ht="15" customHeight="1" x14ac:dyDescent="0.15">
      <c r="A5" s="1128" t="s">
        <v>18</v>
      </c>
      <c r="B5" s="1128"/>
      <c r="C5" s="825">
        <v>2005</v>
      </c>
      <c r="D5" s="825">
        <v>2006</v>
      </c>
      <c r="E5" s="825">
        <v>2007</v>
      </c>
      <c r="F5" s="825">
        <v>2008</v>
      </c>
      <c r="G5" s="825">
        <v>2009</v>
      </c>
      <c r="H5" s="825">
        <v>2010</v>
      </c>
      <c r="I5" s="825">
        <v>2011</v>
      </c>
      <c r="J5" s="825">
        <v>2012</v>
      </c>
      <c r="K5" s="825">
        <v>2013</v>
      </c>
      <c r="L5" s="825">
        <v>2014</v>
      </c>
      <c r="M5" s="825">
        <v>2015</v>
      </c>
      <c r="N5" s="825">
        <v>2016</v>
      </c>
      <c r="O5" s="825">
        <v>2017</v>
      </c>
      <c r="P5" s="825" t="s">
        <v>211</v>
      </c>
      <c r="Q5" s="825" t="s">
        <v>410</v>
      </c>
      <c r="R5" s="825" t="s">
        <v>408</v>
      </c>
    </row>
    <row r="6" spans="1:18" ht="15" customHeight="1" x14ac:dyDescent="0.15">
      <c r="A6" s="1127" t="s">
        <v>113</v>
      </c>
      <c r="B6" s="1127"/>
      <c r="C6" s="850">
        <v>11.5</v>
      </c>
      <c r="D6" s="850">
        <v>16.96</v>
      </c>
      <c r="E6" s="850">
        <v>18.39</v>
      </c>
      <c r="F6" s="850">
        <v>18.7</v>
      </c>
      <c r="G6" s="850">
        <v>12.17</v>
      </c>
      <c r="H6" s="850">
        <v>12.86</v>
      </c>
      <c r="I6" s="850">
        <v>14.69</v>
      </c>
      <c r="J6" s="850">
        <v>14.8</v>
      </c>
      <c r="K6" s="850">
        <v>16.07</v>
      </c>
      <c r="L6" s="850">
        <v>17.100000000000001</v>
      </c>
      <c r="M6" s="850">
        <v>17.850000000000001</v>
      </c>
      <c r="N6" s="850">
        <v>17.2</v>
      </c>
      <c r="O6" s="850">
        <v>17.39</v>
      </c>
      <c r="P6" s="850">
        <v>17.489999999999998</v>
      </c>
      <c r="Q6" s="850">
        <v>16.05</v>
      </c>
      <c r="R6" s="850">
        <v>13.607114767333298</v>
      </c>
    </row>
    <row r="7" spans="1:18" ht="4.95" customHeight="1" x14ac:dyDescent="0.15">
      <c r="A7" s="129"/>
      <c r="B7" s="130"/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3"/>
      <c r="O7" s="403"/>
      <c r="P7" s="403"/>
      <c r="Q7" s="403"/>
      <c r="R7" s="403"/>
    </row>
    <row r="8" spans="1:18" ht="13.05" customHeight="1" x14ac:dyDescent="0.15">
      <c r="A8" s="129"/>
      <c r="B8" s="29" t="s">
        <v>21</v>
      </c>
      <c r="C8" s="404" t="s">
        <v>81</v>
      </c>
      <c r="D8" s="404" t="s">
        <v>81</v>
      </c>
      <c r="E8" s="404" t="s">
        <v>81</v>
      </c>
      <c r="F8" s="404" t="s">
        <v>81</v>
      </c>
      <c r="G8" s="404" t="s">
        <v>81</v>
      </c>
      <c r="H8" s="404" t="s">
        <v>81</v>
      </c>
      <c r="I8" s="404" t="s">
        <v>81</v>
      </c>
      <c r="J8" s="404" t="s">
        <v>81</v>
      </c>
      <c r="K8" s="404" t="s">
        <v>81</v>
      </c>
      <c r="L8" s="404" t="s">
        <v>81</v>
      </c>
      <c r="M8" s="404" t="s">
        <v>81</v>
      </c>
      <c r="N8" s="404" t="s">
        <v>81</v>
      </c>
      <c r="O8" s="404" t="s">
        <v>81</v>
      </c>
      <c r="P8" s="404" t="s">
        <v>81</v>
      </c>
      <c r="Q8" s="404" t="s">
        <v>81</v>
      </c>
      <c r="R8" s="404" t="s">
        <v>81</v>
      </c>
    </row>
    <row r="9" spans="1:18" ht="13.05" customHeight="1" x14ac:dyDescent="0.15">
      <c r="A9" s="129"/>
      <c r="B9" s="29" t="s">
        <v>22</v>
      </c>
      <c r="C9" s="404" t="s">
        <v>81</v>
      </c>
      <c r="D9" s="404" t="s">
        <v>81</v>
      </c>
      <c r="E9" s="404" t="s">
        <v>81</v>
      </c>
      <c r="F9" s="404" t="s">
        <v>81</v>
      </c>
      <c r="G9" s="404" t="s">
        <v>81</v>
      </c>
      <c r="H9" s="404" t="s">
        <v>81</v>
      </c>
      <c r="I9" s="404" t="s">
        <v>81</v>
      </c>
      <c r="J9" s="404" t="s">
        <v>81</v>
      </c>
      <c r="K9" s="404" t="s">
        <v>81</v>
      </c>
      <c r="L9" s="404" t="s">
        <v>81</v>
      </c>
      <c r="M9" s="404">
        <v>12.17</v>
      </c>
      <c r="N9" s="404" t="s">
        <v>81</v>
      </c>
      <c r="O9" s="404">
        <v>12</v>
      </c>
      <c r="P9" s="404" t="s">
        <v>81</v>
      </c>
      <c r="Q9" s="404">
        <v>12.84</v>
      </c>
      <c r="R9" s="404">
        <v>12.620642351654189</v>
      </c>
    </row>
    <row r="10" spans="1:18" ht="13.05" customHeight="1" x14ac:dyDescent="0.15">
      <c r="A10" s="129"/>
      <c r="B10" s="29" t="s">
        <v>23</v>
      </c>
      <c r="C10" s="404" t="s">
        <v>81</v>
      </c>
      <c r="D10" s="404" t="s">
        <v>81</v>
      </c>
      <c r="E10" s="404" t="s">
        <v>81</v>
      </c>
      <c r="F10" s="404" t="s">
        <v>81</v>
      </c>
      <c r="G10" s="404" t="s">
        <v>81</v>
      </c>
      <c r="H10" s="404" t="s">
        <v>81</v>
      </c>
      <c r="I10" s="404" t="s">
        <v>81</v>
      </c>
      <c r="J10" s="404" t="s">
        <v>81</v>
      </c>
      <c r="K10" s="404" t="s">
        <v>81</v>
      </c>
      <c r="L10" s="404" t="s">
        <v>81</v>
      </c>
      <c r="M10" s="404" t="s">
        <v>81</v>
      </c>
      <c r="N10" s="404" t="s">
        <v>81</v>
      </c>
      <c r="O10" s="404" t="s">
        <v>81</v>
      </c>
      <c r="P10" s="404" t="s">
        <v>81</v>
      </c>
      <c r="Q10" s="404" t="s">
        <v>81</v>
      </c>
      <c r="R10" s="404" t="s">
        <v>81</v>
      </c>
    </row>
    <row r="11" spans="1:18" ht="13.05" customHeight="1" x14ac:dyDescent="0.15">
      <c r="A11" s="129"/>
      <c r="B11" s="29" t="s">
        <v>24</v>
      </c>
      <c r="C11" s="404">
        <v>11.35</v>
      </c>
      <c r="D11" s="404">
        <v>11.12</v>
      </c>
      <c r="E11" s="404">
        <v>11.55</v>
      </c>
      <c r="F11" s="404">
        <v>13.39</v>
      </c>
      <c r="G11" s="404">
        <v>11.59</v>
      </c>
      <c r="H11" s="404">
        <v>11.73</v>
      </c>
      <c r="I11" s="404">
        <v>12.32</v>
      </c>
      <c r="J11" s="404">
        <v>17.940000000000001</v>
      </c>
      <c r="K11" s="404">
        <v>20.82</v>
      </c>
      <c r="L11" s="404">
        <v>10.36</v>
      </c>
      <c r="M11" s="404">
        <v>12.37</v>
      </c>
      <c r="N11" s="404">
        <v>12.11</v>
      </c>
      <c r="O11" s="404">
        <v>12.52</v>
      </c>
      <c r="P11" s="404">
        <v>12.39</v>
      </c>
      <c r="Q11" s="404">
        <v>13.17</v>
      </c>
      <c r="R11" s="404">
        <v>13.17487938179265</v>
      </c>
    </row>
    <row r="12" spans="1:18" ht="13.05" customHeight="1" x14ac:dyDescent="0.15">
      <c r="A12" s="129"/>
      <c r="B12" s="29" t="s">
        <v>25</v>
      </c>
      <c r="C12" s="404">
        <v>11.04</v>
      </c>
      <c r="D12" s="404">
        <v>12.14</v>
      </c>
      <c r="E12" s="404">
        <v>15.45</v>
      </c>
      <c r="F12" s="404">
        <v>17.66</v>
      </c>
      <c r="G12" s="404">
        <v>13.25</v>
      </c>
      <c r="H12" s="404" t="s">
        <v>81</v>
      </c>
      <c r="I12" s="404" t="s">
        <v>81</v>
      </c>
      <c r="J12" s="404" t="s">
        <v>81</v>
      </c>
      <c r="K12" s="404" t="s">
        <v>81</v>
      </c>
      <c r="L12" s="404" t="s">
        <v>81</v>
      </c>
      <c r="M12" s="404" t="s">
        <v>81</v>
      </c>
      <c r="N12" s="404" t="s">
        <v>81</v>
      </c>
      <c r="O12" s="404" t="s">
        <v>81</v>
      </c>
      <c r="P12" s="404" t="s">
        <v>81</v>
      </c>
      <c r="Q12" s="404" t="s">
        <v>81</v>
      </c>
      <c r="R12" s="404" t="s">
        <v>81</v>
      </c>
    </row>
    <row r="13" spans="1:18" ht="13.05" customHeight="1" x14ac:dyDescent="0.15">
      <c r="A13" s="129"/>
      <c r="B13" s="29" t="s">
        <v>29</v>
      </c>
      <c r="C13" s="404" t="s">
        <v>81</v>
      </c>
      <c r="D13" s="404" t="s">
        <v>81</v>
      </c>
      <c r="E13" s="404" t="s">
        <v>81</v>
      </c>
      <c r="F13" s="404" t="s">
        <v>81</v>
      </c>
      <c r="G13" s="404" t="s">
        <v>81</v>
      </c>
      <c r="H13" s="404" t="s">
        <v>81</v>
      </c>
      <c r="I13" s="404" t="s">
        <v>81</v>
      </c>
      <c r="J13" s="404" t="s">
        <v>81</v>
      </c>
      <c r="K13" s="404" t="s">
        <v>81</v>
      </c>
      <c r="L13" s="404" t="s">
        <v>81</v>
      </c>
      <c r="M13" s="404" t="s">
        <v>81</v>
      </c>
      <c r="N13" s="404" t="s">
        <v>81</v>
      </c>
      <c r="O13" s="404" t="s">
        <v>81</v>
      </c>
      <c r="P13" s="404" t="s">
        <v>81</v>
      </c>
      <c r="Q13" s="404" t="s">
        <v>81</v>
      </c>
      <c r="R13" s="404" t="s">
        <v>81</v>
      </c>
    </row>
    <row r="14" spans="1:18" ht="13.05" customHeight="1" x14ac:dyDescent="0.15">
      <c r="A14" s="129"/>
      <c r="B14" s="29" t="s">
        <v>30</v>
      </c>
      <c r="C14" s="404">
        <v>10.6</v>
      </c>
      <c r="D14" s="404">
        <v>12.58</v>
      </c>
      <c r="E14" s="404">
        <v>12.76</v>
      </c>
      <c r="F14" s="404">
        <v>14.22</v>
      </c>
      <c r="G14" s="404">
        <v>12.36</v>
      </c>
      <c r="H14" s="404">
        <v>12.14</v>
      </c>
      <c r="I14" s="404">
        <v>11.04</v>
      </c>
      <c r="J14" s="404">
        <v>13.25</v>
      </c>
      <c r="K14" s="404" t="s">
        <v>81</v>
      </c>
      <c r="L14" s="404" t="s">
        <v>81</v>
      </c>
      <c r="M14" s="404" t="s">
        <v>81</v>
      </c>
      <c r="N14" s="404" t="s">
        <v>81</v>
      </c>
      <c r="O14" s="404" t="s">
        <v>81</v>
      </c>
      <c r="P14" s="404" t="s">
        <v>81</v>
      </c>
      <c r="Q14" s="404" t="s">
        <v>81</v>
      </c>
      <c r="R14" s="404" t="s">
        <v>81</v>
      </c>
    </row>
    <row r="15" spans="1:18" ht="13.05" customHeight="1" x14ac:dyDescent="0.15">
      <c r="A15" s="129"/>
      <c r="B15" s="29" t="s">
        <v>31</v>
      </c>
      <c r="C15" s="404">
        <v>10.82</v>
      </c>
      <c r="D15" s="404">
        <v>10.71</v>
      </c>
      <c r="E15" s="404">
        <v>11.02</v>
      </c>
      <c r="F15" s="404">
        <v>11.56</v>
      </c>
      <c r="G15" s="404">
        <v>10.84</v>
      </c>
      <c r="H15" s="404">
        <v>12.45</v>
      </c>
      <c r="I15" s="404">
        <v>11.8</v>
      </c>
      <c r="J15" s="404">
        <v>13.52</v>
      </c>
      <c r="K15" s="404">
        <v>11.3</v>
      </c>
      <c r="L15" s="404">
        <v>14.51</v>
      </c>
      <c r="M15" s="404">
        <v>14.58</v>
      </c>
      <c r="N15" s="404">
        <v>14.74</v>
      </c>
      <c r="O15" s="404">
        <v>12.79</v>
      </c>
      <c r="P15" s="404">
        <v>14.04</v>
      </c>
      <c r="Q15" s="404">
        <v>14.06</v>
      </c>
      <c r="R15" s="404">
        <v>13.996677477966207</v>
      </c>
    </row>
    <row r="16" spans="1:18" ht="13.05" customHeight="1" x14ac:dyDescent="0.15">
      <c r="A16" s="129"/>
      <c r="B16" s="29" t="s">
        <v>32</v>
      </c>
      <c r="C16" s="404" t="s">
        <v>81</v>
      </c>
      <c r="D16" s="404" t="s">
        <v>81</v>
      </c>
      <c r="E16" s="404" t="s">
        <v>81</v>
      </c>
      <c r="F16" s="404" t="s">
        <v>81</v>
      </c>
      <c r="G16" s="404" t="s">
        <v>81</v>
      </c>
      <c r="H16" s="404" t="s">
        <v>81</v>
      </c>
      <c r="I16" s="404" t="s">
        <v>81</v>
      </c>
      <c r="J16" s="404" t="s">
        <v>81</v>
      </c>
      <c r="K16" s="404" t="s">
        <v>81</v>
      </c>
      <c r="L16" s="404" t="s">
        <v>81</v>
      </c>
      <c r="M16" s="404" t="s">
        <v>81</v>
      </c>
      <c r="N16" s="404" t="s">
        <v>81</v>
      </c>
      <c r="O16" s="404" t="s">
        <v>81</v>
      </c>
      <c r="P16" s="404" t="s">
        <v>81</v>
      </c>
      <c r="Q16" s="404" t="s">
        <v>81</v>
      </c>
      <c r="R16" s="404" t="s">
        <v>81</v>
      </c>
    </row>
    <row r="17" spans="1:18" ht="13.05" customHeight="1" x14ac:dyDescent="0.15">
      <c r="A17" s="129"/>
      <c r="B17" s="29" t="s">
        <v>33</v>
      </c>
      <c r="C17" s="404">
        <v>9.89</v>
      </c>
      <c r="D17" s="404">
        <v>9.93</v>
      </c>
      <c r="E17" s="404">
        <v>10.039999999999999</v>
      </c>
      <c r="F17" s="404">
        <v>10.27</v>
      </c>
      <c r="G17" s="404">
        <v>11.04</v>
      </c>
      <c r="H17" s="404">
        <v>9.93</v>
      </c>
      <c r="I17" s="404">
        <v>0</v>
      </c>
      <c r="J17" s="404">
        <v>14.46</v>
      </c>
      <c r="K17" s="404">
        <v>10.52</v>
      </c>
      <c r="L17" s="404">
        <v>12.44</v>
      </c>
      <c r="M17" s="404">
        <v>12.79</v>
      </c>
      <c r="N17" s="404">
        <v>12.1</v>
      </c>
      <c r="O17" s="404">
        <v>13.21</v>
      </c>
      <c r="P17" s="404">
        <v>13.43</v>
      </c>
      <c r="Q17" s="404">
        <v>13.66</v>
      </c>
      <c r="R17" s="404">
        <v>13.346950255752088</v>
      </c>
    </row>
    <row r="18" spans="1:18" ht="13.05" customHeight="1" x14ac:dyDescent="0.15">
      <c r="A18" s="129"/>
      <c r="B18" s="29" t="s">
        <v>34</v>
      </c>
      <c r="C18" s="404">
        <v>11.26</v>
      </c>
      <c r="D18" s="404">
        <v>11.43</v>
      </c>
      <c r="E18" s="404">
        <v>15.45</v>
      </c>
      <c r="F18" s="404">
        <v>13.25</v>
      </c>
      <c r="G18" s="404">
        <v>9.74</v>
      </c>
      <c r="H18" s="404">
        <v>10.07</v>
      </c>
      <c r="I18" s="404">
        <v>12.3</v>
      </c>
      <c r="J18" s="404">
        <v>13</v>
      </c>
      <c r="K18" s="404">
        <v>13.24</v>
      </c>
      <c r="L18" s="404">
        <v>15.12</v>
      </c>
      <c r="M18" s="404">
        <v>14.81</v>
      </c>
      <c r="N18" s="404">
        <v>12.47</v>
      </c>
      <c r="O18" s="404">
        <v>13.58</v>
      </c>
      <c r="P18" s="404">
        <v>13.49</v>
      </c>
      <c r="Q18" s="404">
        <v>13.5</v>
      </c>
      <c r="R18" s="404">
        <v>13.365669584817848</v>
      </c>
    </row>
    <row r="19" spans="1:18" ht="13.05" customHeight="1" x14ac:dyDescent="0.15">
      <c r="A19" s="129"/>
      <c r="B19" s="29" t="s">
        <v>35</v>
      </c>
      <c r="C19" s="404">
        <v>11.74</v>
      </c>
      <c r="D19" s="404">
        <v>14.42</v>
      </c>
      <c r="E19" s="404">
        <v>14.86</v>
      </c>
      <c r="F19" s="404">
        <v>16.739999999999998</v>
      </c>
      <c r="G19" s="404">
        <v>10.18</v>
      </c>
      <c r="H19" s="404">
        <v>12.56</v>
      </c>
      <c r="I19" s="404">
        <v>11.69</v>
      </c>
      <c r="J19" s="404">
        <v>13.24</v>
      </c>
      <c r="K19" s="404">
        <v>14.18</v>
      </c>
      <c r="L19" s="404">
        <v>14.96</v>
      </c>
      <c r="M19" s="404">
        <v>14.67</v>
      </c>
      <c r="N19" s="404">
        <v>18.649999999999999</v>
      </c>
      <c r="O19" s="404">
        <v>16.82</v>
      </c>
      <c r="P19" s="404">
        <v>15.98</v>
      </c>
      <c r="Q19" s="404">
        <v>15.55</v>
      </c>
      <c r="R19" s="404">
        <v>13.542822312395682</v>
      </c>
    </row>
    <row r="20" spans="1:18" ht="13.05" customHeight="1" x14ac:dyDescent="0.15">
      <c r="A20" s="129"/>
      <c r="B20" s="29" t="s">
        <v>36</v>
      </c>
      <c r="C20" s="404">
        <v>9.85</v>
      </c>
      <c r="D20" s="404">
        <v>10.98</v>
      </c>
      <c r="E20" s="404">
        <v>12.3</v>
      </c>
      <c r="F20" s="404">
        <v>15.67</v>
      </c>
      <c r="G20" s="404">
        <v>7.76</v>
      </c>
      <c r="H20" s="404">
        <v>9.4</v>
      </c>
      <c r="I20" s="404">
        <v>13.46</v>
      </c>
      <c r="J20" s="404">
        <v>11.73</v>
      </c>
      <c r="K20" s="404">
        <v>11.5</v>
      </c>
      <c r="L20" s="404">
        <v>14.12</v>
      </c>
      <c r="M20" s="404">
        <v>14.51</v>
      </c>
      <c r="N20" s="404">
        <v>14.98</v>
      </c>
      <c r="O20" s="404">
        <v>16.79</v>
      </c>
      <c r="P20" s="404">
        <v>15.1</v>
      </c>
      <c r="Q20" s="404">
        <v>15.78</v>
      </c>
      <c r="R20" s="404">
        <v>14.051219375125189</v>
      </c>
    </row>
    <row r="21" spans="1:18" ht="13.05" customHeight="1" x14ac:dyDescent="0.15">
      <c r="A21" s="129"/>
      <c r="B21" s="29" t="s">
        <v>37</v>
      </c>
      <c r="C21" s="404">
        <v>10.98</v>
      </c>
      <c r="D21" s="404">
        <v>11.83</v>
      </c>
      <c r="E21" s="404">
        <v>14.9</v>
      </c>
      <c r="F21" s="404">
        <v>16.04</v>
      </c>
      <c r="G21" s="404">
        <v>9.52</v>
      </c>
      <c r="H21" s="404">
        <v>11.98</v>
      </c>
      <c r="I21" s="404">
        <v>13.8</v>
      </c>
      <c r="J21" s="404">
        <v>13.34</v>
      </c>
      <c r="K21" s="404">
        <v>11.94</v>
      </c>
      <c r="L21" s="404">
        <v>16.940000000000001</v>
      </c>
      <c r="M21" s="404">
        <v>16.93</v>
      </c>
      <c r="N21" s="404">
        <v>16.170000000000002</v>
      </c>
      <c r="O21" s="404">
        <v>16.38</v>
      </c>
      <c r="P21" s="404">
        <v>15.81</v>
      </c>
      <c r="Q21" s="404">
        <v>17.03</v>
      </c>
      <c r="R21" s="404">
        <v>13.962825292100458</v>
      </c>
    </row>
    <row r="22" spans="1:18" ht="13.05" customHeight="1" x14ac:dyDescent="0.15">
      <c r="A22" s="129"/>
      <c r="B22" s="29" t="s">
        <v>38</v>
      </c>
      <c r="C22" s="404">
        <v>11.23</v>
      </c>
      <c r="D22" s="404">
        <v>12.41</v>
      </c>
      <c r="E22" s="404">
        <v>13.35</v>
      </c>
      <c r="F22" s="404">
        <v>14</v>
      </c>
      <c r="G22" s="404">
        <v>9.7899999999999991</v>
      </c>
      <c r="H22" s="404">
        <v>12.56</v>
      </c>
      <c r="I22" s="404">
        <v>14.7</v>
      </c>
      <c r="J22" s="404">
        <v>13.58</v>
      </c>
      <c r="K22" s="404">
        <v>10.64</v>
      </c>
      <c r="L22" s="404">
        <v>13.26</v>
      </c>
      <c r="M22" s="404">
        <v>13.62</v>
      </c>
      <c r="N22" s="404">
        <v>13.74</v>
      </c>
      <c r="O22" s="404">
        <v>14.86</v>
      </c>
      <c r="P22" s="404">
        <v>14.59</v>
      </c>
      <c r="Q22" s="404">
        <v>15.08</v>
      </c>
      <c r="R22" s="404">
        <v>14.627359031312155</v>
      </c>
    </row>
    <row r="23" spans="1:18" ht="13.05" customHeight="1" x14ac:dyDescent="0.15">
      <c r="A23" s="129"/>
      <c r="B23" s="29" t="s">
        <v>39</v>
      </c>
      <c r="C23" s="404">
        <v>10.6</v>
      </c>
      <c r="D23" s="404">
        <v>11.26</v>
      </c>
      <c r="E23" s="404">
        <v>16.18</v>
      </c>
      <c r="F23" s="404">
        <v>15.45</v>
      </c>
      <c r="G23" s="404">
        <v>11.29</v>
      </c>
      <c r="H23" s="404">
        <v>10.01</v>
      </c>
      <c r="I23" s="404">
        <v>13.41</v>
      </c>
      <c r="J23" s="404">
        <v>11.35</v>
      </c>
      <c r="K23" s="404">
        <v>11.04</v>
      </c>
      <c r="L23" s="404">
        <v>12.8</v>
      </c>
      <c r="M23" s="404">
        <v>14.49</v>
      </c>
      <c r="N23" s="404">
        <v>13.75</v>
      </c>
      <c r="O23" s="404">
        <v>14.35</v>
      </c>
      <c r="P23" s="404">
        <v>14.59</v>
      </c>
      <c r="Q23" s="404">
        <v>15.43</v>
      </c>
      <c r="R23" s="404">
        <v>14.542830865819077</v>
      </c>
    </row>
    <row r="24" spans="1:18" ht="13.05" customHeight="1" x14ac:dyDescent="0.15">
      <c r="A24" s="129"/>
      <c r="B24" s="29" t="s">
        <v>40</v>
      </c>
      <c r="C24" s="404">
        <v>10.49</v>
      </c>
      <c r="D24" s="404">
        <v>10.24</v>
      </c>
      <c r="E24" s="404">
        <v>10.44</v>
      </c>
      <c r="F24" s="404">
        <v>11.84</v>
      </c>
      <c r="G24" s="404">
        <v>9.2899999999999991</v>
      </c>
      <c r="H24" s="404">
        <v>8.67</v>
      </c>
      <c r="I24" s="404">
        <v>11.73</v>
      </c>
      <c r="J24" s="404">
        <v>7.47</v>
      </c>
      <c r="K24" s="404">
        <v>12.79</v>
      </c>
      <c r="L24" s="404">
        <v>12.86</v>
      </c>
      <c r="M24" s="404">
        <v>13.01</v>
      </c>
      <c r="N24" s="404">
        <v>14.21</v>
      </c>
      <c r="O24" s="404">
        <v>11.18</v>
      </c>
      <c r="P24" s="404">
        <v>12.73</v>
      </c>
      <c r="Q24" s="404">
        <v>13</v>
      </c>
      <c r="R24" s="404">
        <v>12.944592720849148</v>
      </c>
    </row>
    <row r="25" spans="1:18" ht="13.05" customHeight="1" x14ac:dyDescent="0.15">
      <c r="A25" s="129"/>
      <c r="B25" s="128" t="s">
        <v>41</v>
      </c>
      <c r="C25" s="404">
        <v>9.82</v>
      </c>
      <c r="D25" s="404">
        <v>9.7200000000000006</v>
      </c>
      <c r="E25" s="404">
        <v>10.11</v>
      </c>
      <c r="F25" s="404">
        <v>11.28</v>
      </c>
      <c r="G25" s="404">
        <v>11.19</v>
      </c>
      <c r="H25" s="404">
        <v>11.32</v>
      </c>
      <c r="I25" s="404">
        <v>11.84</v>
      </c>
      <c r="J25" s="404">
        <v>11.88</v>
      </c>
      <c r="K25" s="404">
        <v>12.25</v>
      </c>
      <c r="L25" s="404">
        <v>13.41</v>
      </c>
      <c r="M25" s="404">
        <v>12.82</v>
      </c>
      <c r="N25" s="404">
        <v>12.74</v>
      </c>
      <c r="O25" s="404">
        <v>12.46</v>
      </c>
      <c r="P25" s="404">
        <v>12.51</v>
      </c>
      <c r="Q25" s="404">
        <v>12.55</v>
      </c>
      <c r="R25" s="404">
        <v>12.898931495006767</v>
      </c>
    </row>
    <row r="26" spans="1:18" ht="13.05" customHeight="1" x14ac:dyDescent="0.15">
      <c r="A26" s="129"/>
      <c r="B26" s="30" t="s">
        <v>44</v>
      </c>
      <c r="C26" s="404">
        <v>11.93</v>
      </c>
      <c r="D26" s="404">
        <v>12.26</v>
      </c>
      <c r="E26" s="404">
        <v>13.75</v>
      </c>
      <c r="F26" s="404">
        <v>14.91</v>
      </c>
      <c r="G26" s="404">
        <v>12.27</v>
      </c>
      <c r="H26" s="404">
        <v>13.19</v>
      </c>
      <c r="I26" s="404">
        <v>14.22</v>
      </c>
      <c r="J26" s="404">
        <v>15.28</v>
      </c>
      <c r="K26" s="404">
        <v>17.690000000000001</v>
      </c>
      <c r="L26" s="404">
        <v>17.899999999999999</v>
      </c>
      <c r="M26" s="404">
        <v>16.46</v>
      </c>
      <c r="N26" s="404">
        <v>14.68</v>
      </c>
      <c r="O26" s="404">
        <v>13.21</v>
      </c>
      <c r="P26" s="404">
        <v>14.6</v>
      </c>
      <c r="Q26" s="404">
        <v>14.44</v>
      </c>
      <c r="R26" s="404">
        <v>14.371595945314821</v>
      </c>
    </row>
    <row r="27" spans="1:18" ht="13.05" customHeight="1" x14ac:dyDescent="0.15">
      <c r="A27" s="129"/>
      <c r="B27" s="271" t="s">
        <v>45</v>
      </c>
      <c r="C27" s="404">
        <v>13.19</v>
      </c>
      <c r="D27" s="404">
        <v>13.8</v>
      </c>
      <c r="E27" s="404">
        <v>14.68</v>
      </c>
      <c r="F27" s="404">
        <v>15.76</v>
      </c>
      <c r="G27" s="404">
        <v>13.22</v>
      </c>
      <c r="H27" s="404">
        <v>13.99</v>
      </c>
      <c r="I27" s="404">
        <v>15.63</v>
      </c>
      <c r="J27" s="404">
        <v>15.86</v>
      </c>
      <c r="K27" s="404">
        <v>17.22</v>
      </c>
      <c r="L27" s="404">
        <v>17.78</v>
      </c>
      <c r="M27" s="404">
        <v>17.7</v>
      </c>
      <c r="N27" s="404">
        <v>18.809999999999999</v>
      </c>
      <c r="O27" s="404">
        <v>14.84</v>
      </c>
      <c r="P27" s="404">
        <v>19.68</v>
      </c>
      <c r="Q27" s="404">
        <v>17.03</v>
      </c>
      <c r="R27" s="404">
        <v>13.415722039322221</v>
      </c>
    </row>
    <row r="28" spans="1:18" ht="13.05" customHeight="1" x14ac:dyDescent="0.15">
      <c r="A28" s="59"/>
      <c r="B28" s="30" t="s">
        <v>46</v>
      </c>
      <c r="C28" s="404" t="s">
        <v>81</v>
      </c>
      <c r="D28" s="404" t="s">
        <v>81</v>
      </c>
      <c r="E28" s="404" t="s">
        <v>81</v>
      </c>
      <c r="F28" s="404" t="s">
        <v>81</v>
      </c>
      <c r="G28" s="404" t="s">
        <v>81</v>
      </c>
      <c r="H28" s="404" t="s">
        <v>81</v>
      </c>
      <c r="I28" s="404" t="s">
        <v>81</v>
      </c>
      <c r="J28" s="404" t="s">
        <v>81</v>
      </c>
      <c r="K28" s="404" t="s">
        <v>81</v>
      </c>
      <c r="L28" s="404" t="s">
        <v>81</v>
      </c>
      <c r="M28" s="404" t="s">
        <v>81</v>
      </c>
      <c r="N28" s="404" t="s">
        <v>81</v>
      </c>
      <c r="O28" s="404" t="s">
        <v>81</v>
      </c>
      <c r="P28" s="404" t="s">
        <v>81</v>
      </c>
      <c r="Q28" s="404" t="s">
        <v>81</v>
      </c>
      <c r="R28" s="404" t="s">
        <v>81</v>
      </c>
    </row>
    <row r="29" spans="1:18" ht="13.05" customHeight="1" x14ac:dyDescent="0.15">
      <c r="A29" s="60"/>
      <c r="B29" s="61" t="s">
        <v>47</v>
      </c>
      <c r="C29" s="404" t="s">
        <v>81</v>
      </c>
      <c r="D29" s="404" t="s">
        <v>81</v>
      </c>
      <c r="E29" s="404" t="s">
        <v>81</v>
      </c>
      <c r="F29" s="404" t="s">
        <v>81</v>
      </c>
      <c r="G29" s="404" t="s">
        <v>81</v>
      </c>
      <c r="H29" s="404" t="s">
        <v>81</v>
      </c>
      <c r="I29" s="404" t="s">
        <v>81</v>
      </c>
      <c r="J29" s="404" t="s">
        <v>81</v>
      </c>
      <c r="K29" s="404" t="s">
        <v>81</v>
      </c>
      <c r="L29" s="404" t="s">
        <v>81</v>
      </c>
      <c r="M29" s="404" t="s">
        <v>81</v>
      </c>
      <c r="N29" s="404" t="s">
        <v>81</v>
      </c>
      <c r="O29" s="404" t="s">
        <v>81</v>
      </c>
      <c r="P29" s="404" t="s">
        <v>81</v>
      </c>
      <c r="Q29" s="404" t="s">
        <v>81</v>
      </c>
      <c r="R29" s="404" t="s">
        <v>81</v>
      </c>
    </row>
    <row r="30" spans="1:18" ht="13.05" customHeight="1" x14ac:dyDescent="0.15">
      <c r="A30" s="70"/>
      <c r="B30" s="70" t="s">
        <v>48</v>
      </c>
      <c r="C30" s="404" t="s">
        <v>81</v>
      </c>
      <c r="D30" s="404" t="s">
        <v>81</v>
      </c>
      <c r="E30" s="404" t="s">
        <v>81</v>
      </c>
      <c r="F30" s="404" t="s">
        <v>81</v>
      </c>
      <c r="G30" s="404" t="s">
        <v>81</v>
      </c>
      <c r="H30" s="404" t="s">
        <v>81</v>
      </c>
      <c r="I30" s="404" t="s">
        <v>81</v>
      </c>
      <c r="J30" s="404" t="s">
        <v>81</v>
      </c>
      <c r="K30" s="404" t="s">
        <v>81</v>
      </c>
      <c r="L30" s="404" t="s">
        <v>81</v>
      </c>
      <c r="M30" s="404" t="s">
        <v>81</v>
      </c>
      <c r="N30" s="404" t="s">
        <v>81</v>
      </c>
      <c r="O30" s="404" t="s">
        <v>81</v>
      </c>
      <c r="P30" s="404" t="s">
        <v>81</v>
      </c>
      <c r="Q30" s="404" t="s">
        <v>81</v>
      </c>
      <c r="R30" s="404" t="s">
        <v>81</v>
      </c>
    </row>
    <row r="31" spans="1:18" ht="13.05" customHeight="1" thickBot="1" x14ac:dyDescent="0.2">
      <c r="A31" s="384"/>
      <c r="B31" s="385" t="s">
        <v>49</v>
      </c>
      <c r="C31" s="405" t="s">
        <v>81</v>
      </c>
      <c r="D31" s="405" t="s">
        <v>81</v>
      </c>
      <c r="E31" s="405" t="s">
        <v>81</v>
      </c>
      <c r="F31" s="405" t="s">
        <v>81</v>
      </c>
      <c r="G31" s="405" t="s">
        <v>81</v>
      </c>
      <c r="H31" s="405" t="s">
        <v>81</v>
      </c>
      <c r="I31" s="405" t="s">
        <v>81</v>
      </c>
      <c r="J31" s="405" t="s">
        <v>81</v>
      </c>
      <c r="K31" s="405" t="s">
        <v>81</v>
      </c>
      <c r="L31" s="405" t="s">
        <v>81</v>
      </c>
      <c r="M31" s="405" t="s">
        <v>81</v>
      </c>
      <c r="N31" s="405" t="s">
        <v>81</v>
      </c>
      <c r="O31" s="405" t="s">
        <v>81</v>
      </c>
      <c r="P31" s="405" t="s">
        <v>81</v>
      </c>
      <c r="Q31" s="405" t="s">
        <v>81</v>
      </c>
      <c r="R31" s="405" t="s">
        <v>81</v>
      </c>
    </row>
    <row r="32" spans="1:18" ht="9" customHeight="1" x14ac:dyDescent="0.15">
      <c r="A32" s="28" t="s">
        <v>544</v>
      </c>
      <c r="B32" s="40"/>
      <c r="C32" s="377"/>
      <c r="D32" s="377"/>
      <c r="E32" s="377"/>
      <c r="F32" s="377"/>
      <c r="G32" s="377"/>
      <c r="H32" s="377"/>
      <c r="I32" s="377"/>
      <c r="J32" s="377"/>
      <c r="K32" s="377"/>
      <c r="L32" s="377"/>
      <c r="M32" s="377"/>
      <c r="N32" s="377"/>
      <c r="O32" s="377"/>
      <c r="P32" s="377"/>
      <c r="Q32" s="377"/>
      <c r="R32" s="377"/>
    </row>
    <row r="33" spans="1:18" ht="9" customHeight="1" x14ac:dyDescent="0.15">
      <c r="A33" s="28" t="s">
        <v>428</v>
      </c>
      <c r="B33" s="40"/>
      <c r="C33" s="377"/>
      <c r="D33" s="377"/>
      <c r="E33" s="377"/>
      <c r="F33" s="377"/>
      <c r="G33" s="377"/>
      <c r="H33" s="377"/>
      <c r="I33" s="377"/>
      <c r="J33" s="377"/>
      <c r="K33" s="377"/>
      <c r="L33" s="377"/>
      <c r="M33" s="377"/>
      <c r="N33" s="377"/>
      <c r="O33" s="377"/>
      <c r="P33" s="377"/>
      <c r="Q33" s="377"/>
      <c r="R33" s="377"/>
    </row>
    <row r="34" spans="1:18" ht="9" customHeight="1" x14ac:dyDescent="0.15">
      <c r="A34" s="40" t="s">
        <v>427</v>
      </c>
      <c r="B34" s="290"/>
      <c r="C34" s="377"/>
      <c r="D34" s="377"/>
      <c r="E34" s="377"/>
      <c r="F34" s="377"/>
      <c r="G34" s="377"/>
      <c r="H34" s="377"/>
      <c r="I34" s="377"/>
      <c r="J34" s="377"/>
      <c r="K34" s="377"/>
      <c r="L34" s="377"/>
      <c r="M34" s="377"/>
      <c r="N34" s="377"/>
      <c r="O34" s="377"/>
      <c r="P34" s="377"/>
      <c r="Q34" s="377"/>
      <c r="R34" s="377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4">
    <tabColor theme="9" tint="0.59999389629810485"/>
  </sheetPr>
  <dimension ref="A2:R62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.25" style="128" customWidth="1"/>
    <col min="2" max="2" width="9.625" style="128" customWidth="1"/>
    <col min="3" max="4" width="8" style="128" hidden="1" customWidth="1"/>
    <col min="5" max="19" width="8.375" style="128" customWidth="1"/>
    <col min="20" max="16384" width="7" style="128"/>
  </cols>
  <sheetData>
    <row r="2" spans="1:18" ht="13.05" customHeight="1" x14ac:dyDescent="0.3">
      <c r="A2" s="381" t="s">
        <v>480</v>
      </c>
      <c r="B2" s="382"/>
    </row>
    <row r="3" spans="1:18" ht="13.05" customHeight="1" x14ac:dyDescent="0.15">
      <c r="A3" s="383" t="s">
        <v>269</v>
      </c>
      <c r="B3" s="383"/>
    </row>
    <row r="4" spans="1:18" ht="4.95" customHeight="1" thickBot="1" x14ac:dyDescent="0.2">
      <c r="A4" s="373"/>
      <c r="B4" s="373"/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3"/>
      <c r="P4" s="373"/>
      <c r="Q4" s="373"/>
      <c r="R4" s="373"/>
    </row>
    <row r="5" spans="1:18" ht="15" customHeight="1" x14ac:dyDescent="0.15">
      <c r="A5" s="1128" t="s">
        <v>18</v>
      </c>
      <c r="B5" s="1128"/>
      <c r="C5" s="825">
        <v>2005</v>
      </c>
      <c r="D5" s="825">
        <v>2006</v>
      </c>
      <c r="E5" s="825">
        <v>2007</v>
      </c>
      <c r="F5" s="825">
        <v>2008</v>
      </c>
      <c r="G5" s="825">
        <v>2009</v>
      </c>
      <c r="H5" s="825">
        <v>2010</v>
      </c>
      <c r="I5" s="825">
        <v>2011</v>
      </c>
      <c r="J5" s="825">
        <v>2012</v>
      </c>
      <c r="K5" s="825">
        <v>2013</v>
      </c>
      <c r="L5" s="825">
        <v>2014</v>
      </c>
      <c r="M5" s="825">
        <v>2015</v>
      </c>
      <c r="N5" s="825">
        <v>2016</v>
      </c>
      <c r="O5" s="825">
        <v>2017</v>
      </c>
      <c r="P5" s="825" t="s">
        <v>211</v>
      </c>
      <c r="Q5" s="825" t="s">
        <v>410</v>
      </c>
      <c r="R5" s="825" t="s">
        <v>408</v>
      </c>
    </row>
    <row r="6" spans="1:18" ht="15" customHeight="1" x14ac:dyDescent="0.15">
      <c r="A6" s="1127" t="s">
        <v>106</v>
      </c>
      <c r="B6" s="1127"/>
      <c r="C6" s="854">
        <f>(C8+C9+C10+C11+C12+C13+C14+C15+C16+C17+C18+C19+C20+C21+C22+C23+C24+C25+C26+C27+C28+C29+C30+C31)</f>
        <v>1269979</v>
      </c>
      <c r="D6" s="854">
        <f>(D8+D9+D10+D11+D12+D13+D14+D15+D16+D17+D18+D19+D20+D21+D22+D23+D24+D25+D26+D27+D28+D29+D30+D31)</f>
        <v>1256101</v>
      </c>
      <c r="E6" s="854">
        <v>1274425</v>
      </c>
      <c r="F6" s="854">
        <v>1262782</v>
      </c>
      <c r="G6" s="854">
        <v>1237593</v>
      </c>
      <c r="H6" s="854">
        <v>1245169</v>
      </c>
      <c r="I6" s="854">
        <v>1226612</v>
      </c>
      <c r="J6" s="854">
        <v>1194404</v>
      </c>
      <c r="K6" s="854">
        <v>1234089</v>
      </c>
      <c r="L6" s="854">
        <v>1211917</v>
      </c>
      <c r="M6" s="854">
        <v>1194708</v>
      </c>
      <c r="N6" s="854">
        <v>1105018</v>
      </c>
      <c r="O6" s="854">
        <v>1106201</v>
      </c>
      <c r="P6" s="854">
        <v>1093043</v>
      </c>
      <c r="Q6" s="854">
        <v>1089699</v>
      </c>
      <c r="R6" s="854">
        <v>1092770.6666666667</v>
      </c>
    </row>
    <row r="7" spans="1:18" ht="4.95" customHeight="1" x14ac:dyDescent="0.15">
      <c r="A7" s="129"/>
      <c r="B7" s="130"/>
      <c r="C7" s="374"/>
      <c r="D7" s="374"/>
      <c r="E7" s="374"/>
      <c r="F7" s="374"/>
      <c r="G7" s="374"/>
      <c r="H7" s="374"/>
      <c r="I7" s="374"/>
      <c r="J7" s="374"/>
      <c r="K7" s="374"/>
      <c r="L7" s="374"/>
      <c r="M7" s="374"/>
      <c r="N7" s="374"/>
      <c r="O7" s="374"/>
      <c r="P7" s="374"/>
      <c r="Q7" s="374"/>
      <c r="R7" s="374"/>
    </row>
    <row r="8" spans="1:18" ht="13.05" customHeight="1" x14ac:dyDescent="0.15">
      <c r="A8" s="129"/>
      <c r="B8" s="29" t="s">
        <v>21</v>
      </c>
      <c r="C8" s="369">
        <v>0</v>
      </c>
      <c r="D8" s="369">
        <v>0</v>
      </c>
      <c r="E8" s="375" t="s">
        <v>278</v>
      </c>
      <c r="F8" s="375" t="s">
        <v>278</v>
      </c>
      <c r="G8" s="375" t="s">
        <v>278</v>
      </c>
      <c r="H8" s="375" t="s">
        <v>278</v>
      </c>
      <c r="I8" s="375" t="s">
        <v>278</v>
      </c>
      <c r="J8" s="375" t="s">
        <v>278</v>
      </c>
      <c r="K8" s="375" t="s">
        <v>278</v>
      </c>
      <c r="L8" s="375" t="s">
        <v>278</v>
      </c>
      <c r="M8" s="375" t="s">
        <v>278</v>
      </c>
      <c r="N8" s="375" t="s">
        <v>278</v>
      </c>
      <c r="O8" s="375" t="s">
        <v>278</v>
      </c>
      <c r="P8" s="375" t="s">
        <v>278</v>
      </c>
      <c r="Q8" s="375" t="s">
        <v>278</v>
      </c>
      <c r="R8" s="375" t="s">
        <v>278</v>
      </c>
    </row>
    <row r="9" spans="1:18" ht="13.05" customHeight="1" x14ac:dyDescent="0.15">
      <c r="A9" s="129"/>
      <c r="B9" s="29" t="s">
        <v>22</v>
      </c>
      <c r="C9" s="369">
        <v>0</v>
      </c>
      <c r="D9" s="369">
        <v>0</v>
      </c>
      <c r="E9" s="375" t="s">
        <v>278</v>
      </c>
      <c r="F9" s="375" t="s">
        <v>278</v>
      </c>
      <c r="G9" s="375" t="s">
        <v>278</v>
      </c>
      <c r="H9" s="375" t="s">
        <v>278</v>
      </c>
      <c r="I9" s="375" t="s">
        <v>278</v>
      </c>
      <c r="J9" s="375" t="s">
        <v>278</v>
      </c>
      <c r="K9" s="375" t="s">
        <v>278</v>
      </c>
      <c r="L9" s="375" t="s">
        <v>278</v>
      </c>
      <c r="M9" s="375" t="s">
        <v>278</v>
      </c>
      <c r="N9" s="375" t="s">
        <v>278</v>
      </c>
      <c r="O9" s="375" t="s">
        <v>278</v>
      </c>
      <c r="P9" s="375" t="s">
        <v>278</v>
      </c>
      <c r="Q9" s="375" t="s">
        <v>278</v>
      </c>
      <c r="R9" s="375" t="s">
        <v>278</v>
      </c>
    </row>
    <row r="10" spans="1:18" ht="13.05" customHeight="1" x14ac:dyDescent="0.15">
      <c r="A10" s="129"/>
      <c r="B10" s="29" t="s">
        <v>23</v>
      </c>
      <c r="C10" s="369">
        <v>0</v>
      </c>
      <c r="D10" s="369">
        <v>0</v>
      </c>
      <c r="E10" s="375" t="s">
        <v>278</v>
      </c>
      <c r="F10" s="375" t="s">
        <v>278</v>
      </c>
      <c r="G10" s="375" t="s">
        <v>278</v>
      </c>
      <c r="H10" s="375" t="s">
        <v>278</v>
      </c>
      <c r="I10" s="375" t="s">
        <v>278</v>
      </c>
      <c r="J10" s="375" t="s">
        <v>278</v>
      </c>
      <c r="K10" s="375" t="s">
        <v>278</v>
      </c>
      <c r="L10" s="375" t="s">
        <v>278</v>
      </c>
      <c r="M10" s="375" t="s">
        <v>278</v>
      </c>
      <c r="N10" s="375" t="s">
        <v>278</v>
      </c>
      <c r="O10" s="375" t="s">
        <v>278</v>
      </c>
      <c r="P10" s="375" t="s">
        <v>278</v>
      </c>
      <c r="Q10" s="375" t="s">
        <v>278</v>
      </c>
      <c r="R10" s="375" t="s">
        <v>278</v>
      </c>
    </row>
    <row r="11" spans="1:18" ht="13.05" customHeight="1" x14ac:dyDescent="0.15">
      <c r="A11" s="129"/>
      <c r="B11" s="29" t="s">
        <v>24</v>
      </c>
      <c r="C11" s="369">
        <v>0</v>
      </c>
      <c r="D11" s="369">
        <v>0</v>
      </c>
      <c r="E11" s="375" t="s">
        <v>278</v>
      </c>
      <c r="F11" s="375" t="s">
        <v>278</v>
      </c>
      <c r="G11" s="375" t="s">
        <v>278</v>
      </c>
      <c r="H11" s="375" t="s">
        <v>278</v>
      </c>
      <c r="I11" s="375" t="s">
        <v>278</v>
      </c>
      <c r="J11" s="375" t="s">
        <v>278</v>
      </c>
      <c r="K11" s="375" t="s">
        <v>278</v>
      </c>
      <c r="L11" s="375" t="s">
        <v>278</v>
      </c>
      <c r="M11" s="375" t="s">
        <v>278</v>
      </c>
      <c r="N11" s="375" t="s">
        <v>278</v>
      </c>
      <c r="O11" s="375" t="s">
        <v>278</v>
      </c>
      <c r="P11" s="375" t="s">
        <v>278</v>
      </c>
      <c r="Q11" s="375" t="s">
        <v>278</v>
      </c>
      <c r="R11" s="375" t="s">
        <v>278</v>
      </c>
    </row>
    <row r="12" spans="1:18" ht="13.05" customHeight="1" x14ac:dyDescent="0.15">
      <c r="A12" s="129"/>
      <c r="B12" s="29" t="s">
        <v>25</v>
      </c>
      <c r="C12" s="369">
        <v>0</v>
      </c>
      <c r="D12" s="369">
        <v>0</v>
      </c>
      <c r="E12" s="375" t="s">
        <v>278</v>
      </c>
      <c r="F12" s="375" t="s">
        <v>278</v>
      </c>
      <c r="G12" s="375" t="s">
        <v>278</v>
      </c>
      <c r="H12" s="375" t="s">
        <v>278</v>
      </c>
      <c r="I12" s="375" t="s">
        <v>278</v>
      </c>
      <c r="J12" s="375" t="s">
        <v>278</v>
      </c>
      <c r="K12" s="375" t="s">
        <v>278</v>
      </c>
      <c r="L12" s="375" t="s">
        <v>278</v>
      </c>
      <c r="M12" s="375" t="s">
        <v>278</v>
      </c>
      <c r="N12" s="375" t="s">
        <v>278</v>
      </c>
      <c r="O12" s="375" t="s">
        <v>278</v>
      </c>
      <c r="P12" s="375" t="s">
        <v>278</v>
      </c>
      <c r="Q12" s="375" t="s">
        <v>278</v>
      </c>
      <c r="R12" s="375" t="s">
        <v>278</v>
      </c>
    </row>
    <row r="13" spans="1:18" ht="13.05" customHeight="1" x14ac:dyDescent="0.15">
      <c r="A13" s="129"/>
      <c r="B13" s="29" t="s">
        <v>29</v>
      </c>
      <c r="C13" s="369">
        <v>0</v>
      </c>
      <c r="D13" s="369">
        <v>0</v>
      </c>
      <c r="E13" s="375" t="s">
        <v>278</v>
      </c>
      <c r="F13" s="375" t="s">
        <v>278</v>
      </c>
      <c r="G13" s="375" t="s">
        <v>278</v>
      </c>
      <c r="H13" s="375" t="s">
        <v>278</v>
      </c>
      <c r="I13" s="375" t="s">
        <v>278</v>
      </c>
      <c r="J13" s="375" t="s">
        <v>278</v>
      </c>
      <c r="K13" s="375" t="s">
        <v>278</v>
      </c>
      <c r="L13" s="375" t="s">
        <v>278</v>
      </c>
      <c r="M13" s="375" t="s">
        <v>278</v>
      </c>
      <c r="N13" s="375" t="s">
        <v>278</v>
      </c>
      <c r="O13" s="375" t="s">
        <v>278</v>
      </c>
      <c r="P13" s="375" t="s">
        <v>278</v>
      </c>
      <c r="Q13" s="375" t="s">
        <v>278</v>
      </c>
      <c r="R13" s="375" t="s">
        <v>278</v>
      </c>
    </row>
    <row r="14" spans="1:18" ht="13.05" customHeight="1" x14ac:dyDescent="0.15">
      <c r="A14" s="129"/>
      <c r="B14" s="29" t="s">
        <v>30</v>
      </c>
      <c r="C14" s="369">
        <v>1500</v>
      </c>
      <c r="D14" s="369">
        <v>0</v>
      </c>
      <c r="E14" s="375" t="s">
        <v>278</v>
      </c>
      <c r="F14" s="375" t="s">
        <v>278</v>
      </c>
      <c r="G14" s="375" t="s">
        <v>278</v>
      </c>
      <c r="H14" s="375" t="s">
        <v>278</v>
      </c>
      <c r="I14" s="375" t="s">
        <v>278</v>
      </c>
      <c r="J14" s="375" t="s">
        <v>278</v>
      </c>
      <c r="K14" s="375" t="s">
        <v>278</v>
      </c>
      <c r="L14" s="375" t="s">
        <v>278</v>
      </c>
      <c r="M14" s="375" t="s">
        <v>278</v>
      </c>
      <c r="N14" s="375" t="s">
        <v>278</v>
      </c>
      <c r="O14" s="375" t="s">
        <v>278</v>
      </c>
      <c r="P14" s="375" t="s">
        <v>278</v>
      </c>
      <c r="Q14" s="375" t="s">
        <v>278</v>
      </c>
      <c r="R14" s="375" t="s">
        <v>278</v>
      </c>
    </row>
    <row r="15" spans="1:18" ht="13.05" customHeight="1" x14ac:dyDescent="0.15">
      <c r="A15" s="129"/>
      <c r="B15" s="29" t="s">
        <v>31</v>
      </c>
      <c r="C15" s="369">
        <v>21456</v>
      </c>
      <c r="D15" s="369">
        <v>23600</v>
      </c>
      <c r="E15" s="369">
        <v>23748</v>
      </c>
      <c r="F15" s="369">
        <v>21894</v>
      </c>
      <c r="G15" s="369">
        <v>22000</v>
      </c>
      <c r="H15" s="370">
        <v>22540</v>
      </c>
      <c r="I15" s="370">
        <v>22202</v>
      </c>
      <c r="J15" s="370">
        <v>23710</v>
      </c>
      <c r="K15" s="370">
        <v>23890</v>
      </c>
      <c r="L15" s="370">
        <v>24487</v>
      </c>
      <c r="M15" s="292">
        <v>24111</v>
      </c>
      <c r="N15" s="292">
        <v>20152</v>
      </c>
      <c r="O15" s="292">
        <v>21904</v>
      </c>
      <c r="P15" s="292">
        <v>22126</v>
      </c>
      <c r="Q15" s="292">
        <v>21780</v>
      </c>
      <c r="R15" s="292">
        <v>19780</v>
      </c>
    </row>
    <row r="16" spans="1:18" ht="13.05" customHeight="1" x14ac:dyDescent="0.15">
      <c r="A16" s="129"/>
      <c r="B16" s="29" t="s">
        <v>32</v>
      </c>
      <c r="C16" s="369">
        <v>0</v>
      </c>
      <c r="D16" s="371">
        <v>0</v>
      </c>
      <c r="E16" s="375" t="s">
        <v>278</v>
      </c>
      <c r="F16" s="375" t="s">
        <v>278</v>
      </c>
      <c r="G16" s="375" t="s">
        <v>278</v>
      </c>
      <c r="H16" s="375" t="s">
        <v>278</v>
      </c>
      <c r="I16" s="375" t="s">
        <v>278</v>
      </c>
      <c r="J16" s="375" t="s">
        <v>278</v>
      </c>
      <c r="K16" s="375" t="s">
        <v>278</v>
      </c>
      <c r="L16" s="375" t="s">
        <v>278</v>
      </c>
      <c r="M16" s="375" t="s">
        <v>278</v>
      </c>
      <c r="N16" s="375" t="s">
        <v>278</v>
      </c>
      <c r="O16" s="375" t="s">
        <v>278</v>
      </c>
      <c r="P16" s="375" t="s">
        <v>278</v>
      </c>
      <c r="Q16" s="375" t="s">
        <v>278</v>
      </c>
      <c r="R16" s="375" t="s">
        <v>278</v>
      </c>
    </row>
    <row r="17" spans="1:18" ht="13.05" customHeight="1" x14ac:dyDescent="0.15">
      <c r="A17" s="129"/>
      <c r="B17" s="29" t="s">
        <v>33</v>
      </c>
      <c r="C17" s="369">
        <v>6405</v>
      </c>
      <c r="D17" s="369">
        <v>0</v>
      </c>
      <c r="E17" s="375" t="s">
        <v>278</v>
      </c>
      <c r="F17" s="375" t="s">
        <v>278</v>
      </c>
      <c r="G17" s="375" t="s">
        <v>278</v>
      </c>
      <c r="H17" s="375" t="s">
        <v>278</v>
      </c>
      <c r="I17" s="375" t="s">
        <v>278</v>
      </c>
      <c r="J17" s="370">
        <v>3750</v>
      </c>
      <c r="K17" s="370">
        <v>3800</v>
      </c>
      <c r="L17" s="370">
        <v>4000</v>
      </c>
      <c r="M17" s="292">
        <v>3500</v>
      </c>
      <c r="N17" s="292">
        <v>3450</v>
      </c>
      <c r="O17" s="292">
        <v>3530</v>
      </c>
      <c r="P17" s="292">
        <v>3495</v>
      </c>
      <c r="Q17" s="292">
        <v>3513</v>
      </c>
      <c r="R17" s="292">
        <v>3460</v>
      </c>
    </row>
    <row r="18" spans="1:18" ht="13.05" customHeight="1" x14ac:dyDescent="0.15">
      <c r="A18" s="129"/>
      <c r="B18" s="29" t="s">
        <v>34</v>
      </c>
      <c r="C18" s="369">
        <v>44590</v>
      </c>
      <c r="D18" s="369">
        <v>43194</v>
      </c>
      <c r="E18" s="369">
        <v>44310</v>
      </c>
      <c r="F18" s="369">
        <v>43124</v>
      </c>
      <c r="G18" s="369">
        <v>40880</v>
      </c>
      <c r="H18" s="370">
        <v>38635</v>
      </c>
      <c r="I18" s="370">
        <v>35755</v>
      </c>
      <c r="J18" s="370">
        <v>34591</v>
      </c>
      <c r="K18" s="370">
        <v>33297</v>
      </c>
      <c r="L18" s="370">
        <v>33924</v>
      </c>
      <c r="M18" s="292">
        <v>33584</v>
      </c>
      <c r="N18" s="292">
        <v>33250</v>
      </c>
      <c r="O18" s="292">
        <v>44169</v>
      </c>
      <c r="P18" s="292">
        <v>43590</v>
      </c>
      <c r="Q18" s="292">
        <v>43880</v>
      </c>
      <c r="R18" s="292">
        <v>46750</v>
      </c>
    </row>
    <row r="19" spans="1:18" ht="13.05" customHeight="1" x14ac:dyDescent="0.15">
      <c r="A19" s="129"/>
      <c r="B19" s="29" t="s">
        <v>35</v>
      </c>
      <c r="C19" s="369">
        <v>38340</v>
      </c>
      <c r="D19" s="369">
        <v>36650</v>
      </c>
      <c r="E19" s="369">
        <v>38340</v>
      </c>
      <c r="F19" s="369">
        <v>40385</v>
      </c>
      <c r="G19" s="369">
        <v>39200</v>
      </c>
      <c r="H19" s="370">
        <v>37583</v>
      </c>
      <c r="I19" s="370">
        <v>40495</v>
      </c>
      <c r="J19" s="370">
        <v>60081</v>
      </c>
      <c r="K19" s="370">
        <v>51560</v>
      </c>
      <c r="L19" s="370">
        <v>52446</v>
      </c>
      <c r="M19" s="292">
        <v>52954</v>
      </c>
      <c r="N19" s="292">
        <v>52868</v>
      </c>
      <c r="O19" s="292">
        <v>59605</v>
      </c>
      <c r="P19" s="292">
        <v>62556</v>
      </c>
      <c r="Q19" s="292">
        <v>61081</v>
      </c>
      <c r="R19" s="292">
        <v>65597</v>
      </c>
    </row>
    <row r="20" spans="1:18" ht="13.05" customHeight="1" x14ac:dyDescent="0.15">
      <c r="A20" s="129"/>
      <c r="B20" s="29" t="s">
        <v>36</v>
      </c>
      <c r="C20" s="369">
        <v>133333</v>
      </c>
      <c r="D20" s="369">
        <v>134065</v>
      </c>
      <c r="E20" s="369">
        <v>133670</v>
      </c>
      <c r="F20" s="369">
        <v>129100</v>
      </c>
      <c r="G20" s="369">
        <v>130864</v>
      </c>
      <c r="H20" s="370">
        <v>132206</v>
      </c>
      <c r="I20" s="370">
        <v>130987</v>
      </c>
      <c r="J20" s="370">
        <v>131420</v>
      </c>
      <c r="K20" s="370">
        <v>141096</v>
      </c>
      <c r="L20" s="370">
        <v>143295</v>
      </c>
      <c r="M20" s="292">
        <v>139124</v>
      </c>
      <c r="N20" s="292">
        <v>131758</v>
      </c>
      <c r="O20" s="292">
        <v>127731</v>
      </c>
      <c r="P20" s="292">
        <v>128540</v>
      </c>
      <c r="Q20" s="292">
        <v>131322</v>
      </c>
      <c r="R20" s="292">
        <v>129197.66666666667</v>
      </c>
    </row>
    <row r="21" spans="1:18" ht="13.05" customHeight="1" x14ac:dyDescent="0.15">
      <c r="A21" s="129"/>
      <c r="B21" s="29" t="s">
        <v>37</v>
      </c>
      <c r="C21" s="369">
        <v>115265</v>
      </c>
      <c r="D21" s="369">
        <v>116940</v>
      </c>
      <c r="E21" s="369">
        <v>114410</v>
      </c>
      <c r="F21" s="369">
        <v>112650</v>
      </c>
      <c r="G21" s="369">
        <v>108990</v>
      </c>
      <c r="H21" s="370">
        <v>105753</v>
      </c>
      <c r="I21" s="370">
        <v>107261</v>
      </c>
      <c r="J21" s="370">
        <v>106033</v>
      </c>
      <c r="K21" s="370">
        <v>101370</v>
      </c>
      <c r="L21" s="370">
        <v>102450</v>
      </c>
      <c r="M21" s="292">
        <v>99937</v>
      </c>
      <c r="N21" s="292">
        <v>91070</v>
      </c>
      <c r="O21" s="292">
        <v>87181</v>
      </c>
      <c r="P21" s="292">
        <v>90122</v>
      </c>
      <c r="Q21" s="292">
        <v>88209</v>
      </c>
      <c r="R21" s="292">
        <v>94372</v>
      </c>
    </row>
    <row r="22" spans="1:18" ht="13.05" customHeight="1" x14ac:dyDescent="0.15">
      <c r="A22" s="129"/>
      <c r="B22" s="29" t="s">
        <v>38</v>
      </c>
      <c r="C22" s="369">
        <v>40508</v>
      </c>
      <c r="D22" s="369">
        <v>36448</v>
      </c>
      <c r="E22" s="369">
        <v>42803</v>
      </c>
      <c r="F22" s="369">
        <v>39301</v>
      </c>
      <c r="G22" s="369">
        <v>39600</v>
      </c>
      <c r="H22" s="370">
        <v>39732</v>
      </c>
      <c r="I22" s="370">
        <v>38737</v>
      </c>
      <c r="J22" s="370">
        <v>37450</v>
      </c>
      <c r="K22" s="370">
        <v>36980</v>
      </c>
      <c r="L22" s="370">
        <v>37027</v>
      </c>
      <c r="M22" s="292">
        <v>37704</v>
      </c>
      <c r="N22" s="292">
        <v>39589</v>
      </c>
      <c r="O22" s="292">
        <v>38640</v>
      </c>
      <c r="P22" s="292">
        <v>38670</v>
      </c>
      <c r="Q22" s="292">
        <v>38655</v>
      </c>
      <c r="R22" s="292">
        <v>37865</v>
      </c>
    </row>
    <row r="23" spans="1:18" ht="13.05" customHeight="1" x14ac:dyDescent="0.15">
      <c r="A23" s="129"/>
      <c r="B23" s="29" t="s">
        <v>39</v>
      </c>
      <c r="C23" s="369">
        <v>18555</v>
      </c>
      <c r="D23" s="369">
        <v>18980</v>
      </c>
      <c r="E23" s="369">
        <v>14575</v>
      </c>
      <c r="F23" s="369">
        <v>19865</v>
      </c>
      <c r="G23" s="369">
        <v>18404</v>
      </c>
      <c r="H23" s="370">
        <v>20680</v>
      </c>
      <c r="I23" s="370">
        <v>20968</v>
      </c>
      <c r="J23" s="370">
        <v>21445</v>
      </c>
      <c r="K23" s="370">
        <v>27998</v>
      </c>
      <c r="L23" s="370">
        <v>27046</v>
      </c>
      <c r="M23" s="292">
        <v>28326</v>
      </c>
      <c r="N23" s="292">
        <v>29742</v>
      </c>
      <c r="O23" s="292">
        <v>28405</v>
      </c>
      <c r="P23" s="292">
        <v>28405</v>
      </c>
      <c r="Q23" s="292">
        <v>28405</v>
      </c>
      <c r="R23" s="292">
        <v>27180</v>
      </c>
    </row>
    <row r="24" spans="1:18" ht="13.05" customHeight="1" x14ac:dyDescent="0.15">
      <c r="A24" s="129"/>
      <c r="B24" s="29" t="s">
        <v>40</v>
      </c>
      <c r="C24" s="369">
        <v>128288</v>
      </c>
      <c r="D24" s="369">
        <v>119003</v>
      </c>
      <c r="E24" s="369">
        <v>129320</v>
      </c>
      <c r="F24" s="369">
        <v>134210</v>
      </c>
      <c r="G24" s="369">
        <v>121678</v>
      </c>
      <c r="H24" s="370">
        <v>131132</v>
      </c>
      <c r="I24" s="370">
        <v>136942</v>
      </c>
      <c r="J24" s="370">
        <v>127960</v>
      </c>
      <c r="K24" s="370">
        <v>150209</v>
      </c>
      <c r="L24" s="370">
        <v>136915</v>
      </c>
      <c r="M24" s="292">
        <v>129387</v>
      </c>
      <c r="N24" s="292">
        <v>95020</v>
      </c>
      <c r="O24" s="292">
        <v>85162</v>
      </c>
      <c r="P24" s="292">
        <v>82871</v>
      </c>
      <c r="Q24" s="292">
        <v>79754</v>
      </c>
      <c r="R24" s="292">
        <v>78570</v>
      </c>
    </row>
    <row r="25" spans="1:18" ht="13.05" customHeight="1" x14ac:dyDescent="0.15">
      <c r="A25" s="129"/>
      <c r="B25" s="29" t="s">
        <v>41</v>
      </c>
      <c r="C25" s="369">
        <v>51610</v>
      </c>
      <c r="D25" s="369">
        <v>57945</v>
      </c>
      <c r="E25" s="369">
        <v>58370</v>
      </c>
      <c r="F25" s="369">
        <v>66971</v>
      </c>
      <c r="G25" s="369">
        <v>65430</v>
      </c>
      <c r="H25" s="369">
        <v>63065</v>
      </c>
      <c r="I25" s="369">
        <v>61554</v>
      </c>
      <c r="J25" s="369">
        <v>63014</v>
      </c>
      <c r="K25" s="369">
        <v>67160</v>
      </c>
      <c r="L25" s="369">
        <v>67839</v>
      </c>
      <c r="M25" s="292">
        <v>69980</v>
      </c>
      <c r="N25" s="292">
        <v>73479</v>
      </c>
      <c r="O25" s="292">
        <v>72980</v>
      </c>
      <c r="P25" s="292">
        <v>72160</v>
      </c>
      <c r="Q25" s="292">
        <v>72611</v>
      </c>
      <c r="R25" s="292">
        <v>72240</v>
      </c>
    </row>
    <row r="26" spans="1:18" ht="13.05" customHeight="1" x14ac:dyDescent="0.15">
      <c r="A26" s="129"/>
      <c r="B26" s="29" t="s">
        <v>44</v>
      </c>
      <c r="C26" s="369">
        <v>233219</v>
      </c>
      <c r="D26" s="369">
        <v>235396</v>
      </c>
      <c r="E26" s="369">
        <v>237789</v>
      </c>
      <c r="F26" s="369">
        <v>209672</v>
      </c>
      <c r="G26" s="369">
        <v>201287</v>
      </c>
      <c r="H26" s="370">
        <v>201473</v>
      </c>
      <c r="I26" s="370">
        <v>184421</v>
      </c>
      <c r="J26" s="370">
        <v>179650</v>
      </c>
      <c r="K26" s="370">
        <v>161609</v>
      </c>
      <c r="L26" s="370">
        <v>158708</v>
      </c>
      <c r="M26" s="292">
        <v>152251</v>
      </c>
      <c r="N26" s="292">
        <v>139859</v>
      </c>
      <c r="O26" s="292">
        <v>142064</v>
      </c>
      <c r="P26" s="292">
        <v>150238</v>
      </c>
      <c r="Q26" s="292">
        <v>150801</v>
      </c>
      <c r="R26" s="292">
        <v>148034</v>
      </c>
    </row>
    <row r="27" spans="1:18" ht="13.05" customHeight="1" x14ac:dyDescent="0.15">
      <c r="A27" s="129"/>
      <c r="B27" s="29" t="s">
        <v>45</v>
      </c>
      <c r="C27" s="369">
        <v>436910</v>
      </c>
      <c r="D27" s="369">
        <v>433880</v>
      </c>
      <c r="E27" s="369">
        <v>437090</v>
      </c>
      <c r="F27" s="369">
        <v>445610</v>
      </c>
      <c r="G27" s="369">
        <v>449260</v>
      </c>
      <c r="H27" s="370">
        <v>452370</v>
      </c>
      <c r="I27" s="370">
        <v>447290</v>
      </c>
      <c r="J27" s="370">
        <v>405300</v>
      </c>
      <c r="K27" s="370">
        <v>435120</v>
      </c>
      <c r="L27" s="370">
        <v>423780</v>
      </c>
      <c r="M27" s="292">
        <v>423850</v>
      </c>
      <c r="N27" s="292">
        <v>394780</v>
      </c>
      <c r="O27" s="292">
        <v>394830</v>
      </c>
      <c r="P27" s="292">
        <v>370270</v>
      </c>
      <c r="Q27" s="292">
        <v>369690</v>
      </c>
      <c r="R27" s="292">
        <v>369725</v>
      </c>
    </row>
    <row r="28" spans="1:18" ht="13.05" customHeight="1" x14ac:dyDescent="0.15">
      <c r="A28" s="129"/>
      <c r="B28" s="128" t="s">
        <v>46</v>
      </c>
      <c r="C28" s="369">
        <v>0</v>
      </c>
      <c r="D28" s="369">
        <v>0</v>
      </c>
      <c r="E28" s="375" t="s">
        <v>278</v>
      </c>
      <c r="F28" s="375" t="s">
        <v>278</v>
      </c>
      <c r="G28" s="375" t="s">
        <v>278</v>
      </c>
      <c r="H28" s="375" t="s">
        <v>278</v>
      </c>
      <c r="I28" s="375" t="s">
        <v>278</v>
      </c>
      <c r="J28" s="375" t="s">
        <v>278</v>
      </c>
      <c r="K28" s="375" t="s">
        <v>278</v>
      </c>
      <c r="L28" s="375" t="s">
        <v>278</v>
      </c>
      <c r="M28" s="375" t="s">
        <v>278</v>
      </c>
      <c r="N28" s="375" t="s">
        <v>278</v>
      </c>
      <c r="O28" s="375" t="s">
        <v>278</v>
      </c>
      <c r="P28" s="375" t="s">
        <v>278</v>
      </c>
      <c r="Q28" s="375" t="s">
        <v>278</v>
      </c>
      <c r="R28" s="375" t="s">
        <v>278</v>
      </c>
    </row>
    <row r="29" spans="1:18" ht="13.05" customHeight="1" x14ac:dyDescent="0.15">
      <c r="A29" s="129"/>
      <c r="B29" s="30" t="s">
        <v>47</v>
      </c>
      <c r="C29" s="369">
        <v>0</v>
      </c>
      <c r="D29" s="369">
        <v>0</v>
      </c>
      <c r="E29" s="375" t="s">
        <v>278</v>
      </c>
      <c r="F29" s="375" t="s">
        <v>278</v>
      </c>
      <c r="G29" s="375" t="s">
        <v>278</v>
      </c>
      <c r="H29" s="375" t="s">
        <v>278</v>
      </c>
      <c r="I29" s="375" t="s">
        <v>278</v>
      </c>
      <c r="J29" s="375" t="s">
        <v>278</v>
      </c>
      <c r="K29" s="375" t="s">
        <v>278</v>
      </c>
      <c r="L29" s="375" t="s">
        <v>278</v>
      </c>
      <c r="M29" s="375" t="s">
        <v>278</v>
      </c>
      <c r="N29" s="375" t="s">
        <v>278</v>
      </c>
      <c r="O29" s="375" t="s">
        <v>278</v>
      </c>
      <c r="P29" s="375" t="s">
        <v>278</v>
      </c>
      <c r="Q29" s="375" t="s">
        <v>278</v>
      </c>
      <c r="R29" s="375" t="s">
        <v>278</v>
      </c>
    </row>
    <row r="30" spans="1:18" ht="13.05" customHeight="1" x14ac:dyDescent="0.15">
      <c r="A30" s="129"/>
      <c r="B30" s="29" t="s">
        <v>48</v>
      </c>
      <c r="C30" s="369">
        <v>0</v>
      </c>
      <c r="D30" s="369">
        <v>0</v>
      </c>
      <c r="E30" s="375" t="s">
        <v>278</v>
      </c>
      <c r="F30" s="375" t="s">
        <v>278</v>
      </c>
      <c r="G30" s="375" t="s">
        <v>278</v>
      </c>
      <c r="H30" s="375" t="s">
        <v>278</v>
      </c>
      <c r="I30" s="375" t="s">
        <v>278</v>
      </c>
      <c r="J30" s="375" t="s">
        <v>278</v>
      </c>
      <c r="K30" s="375" t="s">
        <v>278</v>
      </c>
      <c r="L30" s="375" t="s">
        <v>278</v>
      </c>
      <c r="M30" s="375" t="s">
        <v>278</v>
      </c>
      <c r="N30" s="375" t="s">
        <v>278</v>
      </c>
      <c r="O30" s="375" t="s">
        <v>278</v>
      </c>
      <c r="P30" s="375" t="s">
        <v>278</v>
      </c>
      <c r="Q30" s="375" t="s">
        <v>278</v>
      </c>
      <c r="R30" s="375" t="s">
        <v>278</v>
      </c>
    </row>
    <row r="31" spans="1:18" ht="13.05" customHeight="1" thickBot="1" x14ac:dyDescent="0.2">
      <c r="A31" s="367"/>
      <c r="B31" s="368" t="s">
        <v>49</v>
      </c>
      <c r="C31" s="372">
        <v>0</v>
      </c>
      <c r="D31" s="372">
        <v>0</v>
      </c>
      <c r="E31" s="386" t="s">
        <v>278</v>
      </c>
      <c r="F31" s="386" t="s">
        <v>278</v>
      </c>
      <c r="G31" s="386" t="s">
        <v>278</v>
      </c>
      <c r="H31" s="386" t="s">
        <v>278</v>
      </c>
      <c r="I31" s="386" t="s">
        <v>278</v>
      </c>
      <c r="J31" s="386" t="s">
        <v>278</v>
      </c>
      <c r="K31" s="386" t="s">
        <v>278</v>
      </c>
      <c r="L31" s="386" t="s">
        <v>278</v>
      </c>
      <c r="M31" s="386" t="s">
        <v>278</v>
      </c>
      <c r="N31" s="386" t="s">
        <v>278</v>
      </c>
      <c r="O31" s="386" t="s">
        <v>278</v>
      </c>
      <c r="P31" s="386" t="s">
        <v>278</v>
      </c>
      <c r="Q31" s="386" t="s">
        <v>278</v>
      </c>
      <c r="R31" s="386" t="s">
        <v>278</v>
      </c>
    </row>
    <row r="32" spans="1:18" ht="9" customHeight="1" x14ac:dyDescent="0.15">
      <c r="A32" s="28" t="s">
        <v>544</v>
      </c>
      <c r="B32" s="40"/>
      <c r="C32" s="363"/>
      <c r="D32" s="363"/>
      <c r="E32" s="363"/>
      <c r="F32" s="363"/>
      <c r="G32" s="363"/>
      <c r="H32" s="363"/>
      <c r="I32" s="363"/>
      <c r="J32" s="363"/>
      <c r="K32" s="363"/>
      <c r="L32" s="363"/>
      <c r="M32" s="363"/>
      <c r="N32" s="363"/>
      <c r="O32" s="363"/>
      <c r="P32" s="363"/>
      <c r="Q32" s="363"/>
      <c r="R32" s="363"/>
    </row>
    <row r="33" spans="1:18" ht="9" customHeight="1" x14ac:dyDescent="0.15">
      <c r="A33" s="28" t="s">
        <v>428</v>
      </c>
      <c r="B33" s="40"/>
      <c r="C33" s="363"/>
      <c r="D33" s="363"/>
      <c r="E33" s="363"/>
      <c r="F33" s="363"/>
      <c r="G33" s="363"/>
      <c r="H33" s="376"/>
      <c r="I33" s="376"/>
      <c r="J33" s="376"/>
      <c r="K33" s="376"/>
      <c r="L33" s="376"/>
      <c r="M33" s="376"/>
      <c r="N33" s="376"/>
      <c r="O33" s="376"/>
      <c r="P33" s="376"/>
      <c r="Q33" s="376"/>
      <c r="R33" s="376"/>
    </row>
    <row r="34" spans="1:18" ht="9" customHeight="1" x14ac:dyDescent="0.15">
      <c r="A34" s="40" t="s">
        <v>427</v>
      </c>
      <c r="B34" s="290"/>
      <c r="C34" s="363"/>
      <c r="D34" s="363"/>
      <c r="E34" s="363"/>
      <c r="F34" s="363"/>
      <c r="G34" s="363"/>
      <c r="H34" s="376"/>
      <c r="I34" s="376"/>
      <c r="J34" s="376"/>
      <c r="K34" s="376"/>
      <c r="L34" s="376"/>
      <c r="M34" s="376"/>
      <c r="N34" s="376"/>
      <c r="O34" s="376"/>
      <c r="P34" s="376"/>
      <c r="Q34" s="376"/>
      <c r="R34" s="376"/>
    </row>
    <row r="35" spans="1:18" ht="13.05" customHeight="1" x14ac:dyDescent="0.15">
      <c r="R35" s="130"/>
    </row>
    <row r="36" spans="1:18" ht="13.05" customHeight="1" x14ac:dyDescent="0.15">
      <c r="R36" s="130"/>
    </row>
    <row r="37" spans="1:18" ht="13.05" customHeight="1" x14ac:dyDescent="0.15">
      <c r="R37" s="130"/>
    </row>
    <row r="38" spans="1:18" ht="13.05" customHeight="1" x14ac:dyDescent="0.15">
      <c r="R38" s="130"/>
    </row>
    <row r="39" spans="1:18" ht="13.05" customHeight="1" x14ac:dyDescent="0.15">
      <c r="R39" s="130"/>
    </row>
    <row r="40" spans="1:18" ht="13.05" customHeight="1" x14ac:dyDescent="0.15">
      <c r="R40" s="130"/>
    </row>
    <row r="41" spans="1:18" ht="13.05" customHeight="1" x14ac:dyDescent="0.15">
      <c r="R41" s="130"/>
    </row>
    <row r="42" spans="1:18" ht="13.05" customHeight="1" x14ac:dyDescent="0.15">
      <c r="R42" s="130"/>
    </row>
    <row r="43" spans="1:18" ht="13.05" customHeight="1" x14ac:dyDescent="0.15">
      <c r="R43" s="130"/>
    </row>
    <row r="44" spans="1:18" ht="13.05" customHeight="1" x14ac:dyDescent="0.15">
      <c r="R44" s="130"/>
    </row>
    <row r="45" spans="1:18" ht="13.05" customHeight="1" x14ac:dyDescent="0.15">
      <c r="R45" s="130"/>
    </row>
    <row r="46" spans="1:18" ht="13.05" customHeight="1" x14ac:dyDescent="0.15">
      <c r="R46" s="130"/>
    </row>
    <row r="47" spans="1:18" ht="13.05" customHeight="1" x14ac:dyDescent="0.15">
      <c r="R47" s="130"/>
    </row>
    <row r="48" spans="1:18" ht="13.05" customHeight="1" x14ac:dyDescent="0.15">
      <c r="R48" s="130"/>
    </row>
    <row r="49" spans="18:18" ht="13.05" customHeight="1" x14ac:dyDescent="0.15">
      <c r="R49" s="130"/>
    </row>
    <row r="50" spans="18:18" ht="13.05" customHeight="1" x14ac:dyDescent="0.15">
      <c r="R50" s="130"/>
    </row>
    <row r="51" spans="18:18" ht="13.05" customHeight="1" x14ac:dyDescent="0.15">
      <c r="R51" s="130"/>
    </row>
    <row r="52" spans="18:18" ht="13.05" customHeight="1" x14ac:dyDescent="0.15">
      <c r="R52" s="130"/>
    </row>
    <row r="53" spans="18:18" ht="13.05" customHeight="1" x14ac:dyDescent="0.15">
      <c r="R53" s="130"/>
    </row>
    <row r="54" spans="18:18" ht="13.05" customHeight="1" x14ac:dyDescent="0.15">
      <c r="R54" s="130"/>
    </row>
    <row r="55" spans="18:18" ht="13.05" customHeight="1" x14ac:dyDescent="0.15">
      <c r="R55" s="130"/>
    </row>
    <row r="56" spans="18:18" ht="13.05" customHeight="1" x14ac:dyDescent="0.15">
      <c r="R56" s="130"/>
    </row>
    <row r="57" spans="18:18" ht="13.05" customHeight="1" x14ac:dyDescent="0.15">
      <c r="R57" s="130"/>
    </row>
    <row r="58" spans="18:18" ht="13.05" customHeight="1" x14ac:dyDescent="0.15">
      <c r="R58" s="130"/>
    </row>
    <row r="59" spans="18:18" ht="13.05" customHeight="1" x14ac:dyDescent="0.15">
      <c r="R59" s="130"/>
    </row>
    <row r="60" spans="18:18" ht="13.05" customHeight="1" x14ac:dyDescent="0.15">
      <c r="R60" s="130"/>
    </row>
    <row r="61" spans="18:18" ht="13.05" customHeight="1" x14ac:dyDescent="0.15">
      <c r="R61" s="130"/>
    </row>
    <row r="62" spans="18:18" ht="13.05" customHeight="1" x14ac:dyDescent="0.15">
      <c r="R62" s="130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5">
    <tabColor theme="9" tint="0.59999389629810485"/>
  </sheetPr>
  <dimension ref="A2:T36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.25" style="128" customWidth="1"/>
    <col min="2" max="2" width="10" style="128" customWidth="1"/>
    <col min="3" max="4" width="8" style="128" hidden="1" customWidth="1"/>
    <col min="5" max="19" width="8.375" style="128" customWidth="1"/>
    <col min="20" max="16384" width="7" style="128"/>
  </cols>
  <sheetData>
    <row r="2" spans="1:20" ht="13.05" customHeight="1" x14ac:dyDescent="0.3">
      <c r="A2" s="381" t="s">
        <v>479</v>
      </c>
      <c r="B2" s="382"/>
    </row>
    <row r="3" spans="1:20" ht="13.05" customHeight="1" x14ac:dyDescent="0.15">
      <c r="A3" s="383" t="s">
        <v>276</v>
      </c>
      <c r="B3" s="383"/>
    </row>
    <row r="4" spans="1:20" ht="4.95" customHeight="1" thickBot="1" x14ac:dyDescent="0.2">
      <c r="A4" s="373"/>
      <c r="B4" s="373"/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3"/>
      <c r="P4" s="373"/>
      <c r="Q4" s="373"/>
      <c r="R4" s="373"/>
    </row>
    <row r="5" spans="1:20" ht="15" customHeight="1" x14ac:dyDescent="0.15">
      <c r="A5" s="1128" t="s">
        <v>18</v>
      </c>
      <c r="B5" s="1128"/>
      <c r="C5" s="825">
        <v>2005</v>
      </c>
      <c r="D5" s="825">
        <v>2006</v>
      </c>
      <c r="E5" s="825">
        <v>2007</v>
      </c>
      <c r="F5" s="825">
        <v>2008</v>
      </c>
      <c r="G5" s="825">
        <v>2009</v>
      </c>
      <c r="H5" s="825">
        <v>2010</v>
      </c>
      <c r="I5" s="825">
        <v>2011</v>
      </c>
      <c r="J5" s="825">
        <v>2012</v>
      </c>
      <c r="K5" s="825">
        <v>2013</v>
      </c>
      <c r="L5" s="825">
        <v>2014</v>
      </c>
      <c r="M5" s="825">
        <v>2015</v>
      </c>
      <c r="N5" s="825">
        <v>2016</v>
      </c>
      <c r="O5" s="825">
        <v>2017</v>
      </c>
      <c r="P5" s="825" t="s">
        <v>211</v>
      </c>
      <c r="Q5" s="825" t="s">
        <v>410</v>
      </c>
      <c r="R5" s="825" t="s">
        <v>408</v>
      </c>
    </row>
    <row r="6" spans="1:20" ht="15" customHeight="1" x14ac:dyDescent="0.15">
      <c r="A6" s="1127" t="s">
        <v>106</v>
      </c>
      <c r="B6" s="1127"/>
      <c r="C6" s="852">
        <f>(C8+C9+C10+C11+C12+C13+C14+C15+C16+C17+C18+C19+C20+C21+C22+C23+C24+C25+C26+C27+C28+C29+C30+C31)</f>
        <v>112106</v>
      </c>
      <c r="D6" s="852">
        <f>(D8+D9+D10+D11+D12+D13+D14+D15+D16+D17+D18+D19+D20+D21+D22+D23+D24+D25+D26+D27+D28+D29+D30+D31)</f>
        <v>113801</v>
      </c>
      <c r="E6" s="852">
        <v>118399</v>
      </c>
      <c r="F6" s="852">
        <v>119237</v>
      </c>
      <c r="G6" s="852">
        <v>127316</v>
      </c>
      <c r="H6" s="852">
        <v>123384</v>
      </c>
      <c r="I6" s="852">
        <v>128346</v>
      </c>
      <c r="J6" s="852">
        <v>130530</v>
      </c>
      <c r="K6" s="852">
        <v>125729</v>
      </c>
      <c r="L6" s="852">
        <v>123360</v>
      </c>
      <c r="M6" s="852">
        <v>119806</v>
      </c>
      <c r="N6" s="852">
        <v>119195</v>
      </c>
      <c r="O6" s="852">
        <v>120748</v>
      </c>
      <c r="P6" s="852">
        <v>119726</v>
      </c>
      <c r="Q6" s="852">
        <f>SUM(Q8:Q31)</f>
        <v>115794.0344341668</v>
      </c>
      <c r="R6" s="852">
        <f>SUM(R8:R31)</f>
        <v>113685.48</v>
      </c>
    </row>
    <row r="7" spans="1:20" ht="4.95" customHeight="1" x14ac:dyDescent="0.15">
      <c r="A7" s="129"/>
      <c r="B7" s="130"/>
      <c r="C7" s="387"/>
      <c r="D7" s="387"/>
      <c r="E7" s="387"/>
      <c r="F7" s="387"/>
      <c r="G7" s="387"/>
      <c r="H7" s="387"/>
      <c r="I7" s="387"/>
      <c r="J7" s="387"/>
      <c r="K7" s="387"/>
      <c r="L7" s="387"/>
      <c r="M7" s="387"/>
      <c r="N7" s="387"/>
      <c r="O7" s="387"/>
      <c r="P7" s="387"/>
      <c r="Q7" s="387"/>
      <c r="R7" s="387"/>
    </row>
    <row r="8" spans="1:20" ht="13.05" customHeight="1" x14ac:dyDescent="0.15">
      <c r="A8" s="129"/>
      <c r="B8" s="29" t="s">
        <v>21</v>
      </c>
      <c r="C8" s="406">
        <v>0</v>
      </c>
      <c r="D8" s="406">
        <v>0</v>
      </c>
      <c r="E8" s="406" t="s">
        <v>278</v>
      </c>
      <c r="F8" s="406" t="s">
        <v>278</v>
      </c>
      <c r="G8" s="406" t="s">
        <v>278</v>
      </c>
      <c r="H8" s="406" t="s">
        <v>278</v>
      </c>
      <c r="I8" s="406" t="s">
        <v>278</v>
      </c>
      <c r="J8" s="406" t="s">
        <v>278</v>
      </c>
      <c r="K8" s="406" t="s">
        <v>278</v>
      </c>
      <c r="L8" s="406" t="s">
        <v>278</v>
      </c>
      <c r="M8" s="406" t="s">
        <v>278</v>
      </c>
      <c r="N8" s="406" t="s">
        <v>278</v>
      </c>
      <c r="O8" s="406" t="s">
        <v>278</v>
      </c>
      <c r="P8" s="406" t="s">
        <v>278</v>
      </c>
      <c r="Q8" s="406">
        <v>4</v>
      </c>
      <c r="R8" s="406"/>
    </row>
    <row r="9" spans="1:20" ht="13.05" customHeight="1" x14ac:dyDescent="0.15">
      <c r="A9" s="129"/>
      <c r="B9" s="29" t="s">
        <v>22</v>
      </c>
      <c r="C9" s="406">
        <v>0</v>
      </c>
      <c r="D9" s="406">
        <v>0</v>
      </c>
      <c r="E9" s="406" t="s">
        <v>278</v>
      </c>
      <c r="F9" s="406" t="s">
        <v>278</v>
      </c>
      <c r="G9" s="406" t="s">
        <v>278</v>
      </c>
      <c r="H9" s="406" t="s">
        <v>278</v>
      </c>
      <c r="I9" s="406" t="s">
        <v>278</v>
      </c>
      <c r="J9" s="406" t="s">
        <v>278</v>
      </c>
      <c r="K9" s="406" t="s">
        <v>278</v>
      </c>
      <c r="L9" s="406" t="s">
        <v>278</v>
      </c>
      <c r="M9" s="406" t="s">
        <v>278</v>
      </c>
      <c r="N9" s="406" t="s">
        <v>278</v>
      </c>
      <c r="O9" s="406" t="s">
        <v>278</v>
      </c>
      <c r="P9" s="406" t="s">
        <v>278</v>
      </c>
      <c r="Q9" s="406"/>
      <c r="R9" s="406"/>
      <c r="T9" s="137"/>
    </row>
    <row r="10" spans="1:20" ht="13.05" customHeight="1" x14ac:dyDescent="0.15">
      <c r="A10" s="129"/>
      <c r="B10" s="29" t="s">
        <v>23</v>
      </c>
      <c r="C10" s="406">
        <v>0</v>
      </c>
      <c r="D10" s="406">
        <v>0</v>
      </c>
      <c r="E10" s="406" t="s">
        <v>278</v>
      </c>
      <c r="F10" s="406" t="s">
        <v>278</v>
      </c>
      <c r="G10" s="406" t="s">
        <v>278</v>
      </c>
      <c r="H10" s="406" t="s">
        <v>278</v>
      </c>
      <c r="I10" s="406" t="s">
        <v>278</v>
      </c>
      <c r="J10" s="406" t="s">
        <v>278</v>
      </c>
      <c r="K10" s="406" t="s">
        <v>278</v>
      </c>
      <c r="L10" s="406" t="s">
        <v>278</v>
      </c>
      <c r="M10" s="406" t="s">
        <v>278</v>
      </c>
      <c r="N10" s="406" t="s">
        <v>278</v>
      </c>
      <c r="O10" s="406" t="s">
        <v>278</v>
      </c>
      <c r="P10" s="406" t="s">
        <v>278</v>
      </c>
      <c r="Q10" s="406"/>
      <c r="R10" s="406"/>
      <c r="T10" s="137"/>
    </row>
    <row r="11" spans="1:20" ht="13.05" customHeight="1" x14ac:dyDescent="0.15">
      <c r="A11" s="129"/>
      <c r="B11" s="29" t="s">
        <v>24</v>
      </c>
      <c r="C11" s="406">
        <v>0</v>
      </c>
      <c r="D11" s="406">
        <v>0</v>
      </c>
      <c r="E11" s="406" t="s">
        <v>278</v>
      </c>
      <c r="F11" s="406" t="s">
        <v>278</v>
      </c>
      <c r="G11" s="406" t="s">
        <v>278</v>
      </c>
      <c r="H11" s="406" t="s">
        <v>278</v>
      </c>
      <c r="I11" s="406" t="s">
        <v>278</v>
      </c>
      <c r="J11" s="406" t="s">
        <v>278</v>
      </c>
      <c r="K11" s="406" t="s">
        <v>278</v>
      </c>
      <c r="L11" s="406" t="s">
        <v>278</v>
      </c>
      <c r="M11" s="406" t="s">
        <v>278</v>
      </c>
      <c r="N11" s="406" t="s">
        <v>278</v>
      </c>
      <c r="O11" s="406" t="s">
        <v>278</v>
      </c>
      <c r="P11" s="406" t="s">
        <v>278</v>
      </c>
      <c r="Q11" s="406"/>
      <c r="R11" s="406"/>
      <c r="T11" s="137"/>
    </row>
    <row r="12" spans="1:20" ht="13.05" customHeight="1" x14ac:dyDescent="0.15">
      <c r="A12" s="129"/>
      <c r="B12" s="29" t="s">
        <v>25</v>
      </c>
      <c r="C12" s="406">
        <v>0</v>
      </c>
      <c r="D12" s="406">
        <v>0</v>
      </c>
      <c r="E12" s="406" t="s">
        <v>278</v>
      </c>
      <c r="F12" s="406" t="s">
        <v>278</v>
      </c>
      <c r="G12" s="406" t="s">
        <v>278</v>
      </c>
      <c r="H12" s="406" t="s">
        <v>278</v>
      </c>
      <c r="I12" s="406" t="s">
        <v>278</v>
      </c>
      <c r="J12" s="406" t="s">
        <v>278</v>
      </c>
      <c r="K12" s="406" t="s">
        <v>278</v>
      </c>
      <c r="L12" s="406" t="s">
        <v>278</v>
      </c>
      <c r="M12" s="406" t="s">
        <v>278</v>
      </c>
      <c r="N12" s="406" t="s">
        <v>278</v>
      </c>
      <c r="O12" s="406" t="s">
        <v>278</v>
      </c>
      <c r="P12" s="406" t="s">
        <v>278</v>
      </c>
      <c r="Q12" s="406"/>
      <c r="R12" s="406"/>
      <c r="T12" s="137"/>
    </row>
    <row r="13" spans="1:20" ht="13.05" customHeight="1" x14ac:dyDescent="0.15">
      <c r="A13" s="129"/>
      <c r="B13" s="29" t="s">
        <v>29</v>
      </c>
      <c r="C13" s="406">
        <v>0</v>
      </c>
      <c r="D13" s="406">
        <v>0</v>
      </c>
      <c r="E13" s="406" t="s">
        <v>278</v>
      </c>
      <c r="F13" s="406" t="s">
        <v>278</v>
      </c>
      <c r="G13" s="406" t="s">
        <v>278</v>
      </c>
      <c r="H13" s="406" t="s">
        <v>278</v>
      </c>
      <c r="I13" s="406" t="s">
        <v>278</v>
      </c>
      <c r="J13" s="406" t="s">
        <v>278</v>
      </c>
      <c r="K13" s="406" t="s">
        <v>278</v>
      </c>
      <c r="L13" s="406" t="s">
        <v>278</v>
      </c>
      <c r="M13" s="406" t="s">
        <v>278</v>
      </c>
      <c r="N13" s="406" t="s">
        <v>278</v>
      </c>
      <c r="O13" s="406" t="s">
        <v>278</v>
      </c>
      <c r="P13" s="406" t="s">
        <v>278</v>
      </c>
      <c r="Q13" s="406"/>
      <c r="R13" s="406"/>
      <c r="T13" s="137"/>
    </row>
    <row r="14" spans="1:20" ht="13.05" customHeight="1" x14ac:dyDescent="0.15">
      <c r="A14" s="129"/>
      <c r="B14" s="29" t="s">
        <v>30</v>
      </c>
      <c r="C14" s="406">
        <v>0</v>
      </c>
      <c r="D14" s="406">
        <v>0</v>
      </c>
      <c r="E14" s="406" t="s">
        <v>278</v>
      </c>
      <c r="F14" s="406" t="s">
        <v>278</v>
      </c>
      <c r="G14" s="406" t="s">
        <v>278</v>
      </c>
      <c r="H14" s="406" t="s">
        <v>278</v>
      </c>
      <c r="I14" s="406" t="s">
        <v>278</v>
      </c>
      <c r="J14" s="406" t="s">
        <v>278</v>
      </c>
      <c r="K14" s="406" t="s">
        <v>278</v>
      </c>
      <c r="L14" s="406" t="s">
        <v>278</v>
      </c>
      <c r="M14" s="406" t="s">
        <v>278</v>
      </c>
      <c r="N14" s="406" t="s">
        <v>278</v>
      </c>
      <c r="O14" s="406" t="s">
        <v>278</v>
      </c>
      <c r="P14" s="406" t="s">
        <v>278</v>
      </c>
      <c r="Q14" s="406"/>
      <c r="R14" s="406"/>
      <c r="T14" s="137"/>
    </row>
    <row r="15" spans="1:20" ht="13.05" customHeight="1" x14ac:dyDescent="0.15">
      <c r="A15" s="129"/>
      <c r="B15" s="29" t="s">
        <v>31</v>
      </c>
      <c r="C15" s="406">
        <v>2867</v>
      </c>
      <c r="D15" s="406">
        <v>2944</v>
      </c>
      <c r="E15" s="406">
        <v>2849</v>
      </c>
      <c r="F15" s="406">
        <v>2439</v>
      </c>
      <c r="G15" s="406">
        <v>2693</v>
      </c>
      <c r="H15" s="406">
        <v>2398</v>
      </c>
      <c r="I15" s="406">
        <v>2046</v>
      </c>
      <c r="J15" s="406">
        <v>2270</v>
      </c>
      <c r="K15" s="406">
        <v>1703</v>
      </c>
      <c r="L15" s="406">
        <v>1724</v>
      </c>
      <c r="M15" s="406">
        <v>1627</v>
      </c>
      <c r="N15" s="406">
        <v>1675</v>
      </c>
      <c r="O15" s="406">
        <v>1597</v>
      </c>
      <c r="P15" s="406">
        <v>2354</v>
      </c>
      <c r="Q15" s="406">
        <v>2030</v>
      </c>
      <c r="R15" s="406">
        <v>2296</v>
      </c>
      <c r="T15" s="137"/>
    </row>
    <row r="16" spans="1:20" ht="13.05" customHeight="1" x14ac:dyDescent="0.15">
      <c r="A16" s="129"/>
      <c r="B16" s="29" t="s">
        <v>32</v>
      </c>
      <c r="C16" s="406">
        <v>0</v>
      </c>
      <c r="D16" s="406">
        <v>0</v>
      </c>
      <c r="E16" s="406" t="s">
        <v>278</v>
      </c>
      <c r="F16" s="406" t="s">
        <v>278</v>
      </c>
      <c r="G16" s="406" t="s">
        <v>278</v>
      </c>
      <c r="H16" s="406" t="s">
        <v>278</v>
      </c>
      <c r="I16" s="406" t="s">
        <v>278</v>
      </c>
      <c r="J16" s="406" t="s">
        <v>278</v>
      </c>
      <c r="K16" s="406" t="s">
        <v>278</v>
      </c>
      <c r="L16" s="406" t="s">
        <v>278</v>
      </c>
      <c r="M16" s="406" t="s">
        <v>278</v>
      </c>
      <c r="N16" s="406" t="s">
        <v>278</v>
      </c>
      <c r="O16" s="406" t="s">
        <v>278</v>
      </c>
      <c r="P16" s="406" t="s">
        <v>278</v>
      </c>
      <c r="Q16" s="406" t="s">
        <v>278</v>
      </c>
      <c r="R16" s="406" t="s">
        <v>278</v>
      </c>
      <c r="T16" s="137"/>
    </row>
    <row r="17" spans="1:20" ht="13.05" customHeight="1" x14ac:dyDescent="0.15">
      <c r="A17" s="129"/>
      <c r="B17" s="29" t="s">
        <v>33</v>
      </c>
      <c r="C17" s="406">
        <v>0</v>
      </c>
      <c r="D17" s="406">
        <v>0</v>
      </c>
      <c r="E17" s="406" t="s">
        <v>278</v>
      </c>
      <c r="F17" s="406" t="s">
        <v>278</v>
      </c>
      <c r="G17" s="406" t="s">
        <v>278</v>
      </c>
      <c r="H17" s="406" t="s">
        <v>278</v>
      </c>
      <c r="I17" s="406" t="s">
        <v>278</v>
      </c>
      <c r="J17" s="406" t="s">
        <v>278</v>
      </c>
      <c r="K17" s="406">
        <v>351</v>
      </c>
      <c r="L17" s="406">
        <v>310</v>
      </c>
      <c r="M17" s="406">
        <v>112</v>
      </c>
      <c r="N17" s="406">
        <v>26</v>
      </c>
      <c r="O17" s="406">
        <v>45</v>
      </c>
      <c r="P17" s="406" t="s">
        <v>278</v>
      </c>
      <c r="Q17" s="406" t="s">
        <v>278</v>
      </c>
      <c r="R17" s="406" t="s">
        <v>278</v>
      </c>
      <c r="T17" s="137"/>
    </row>
    <row r="18" spans="1:20" ht="13.05" customHeight="1" x14ac:dyDescent="0.15">
      <c r="A18" s="129"/>
      <c r="B18" s="29" t="s">
        <v>34</v>
      </c>
      <c r="C18" s="406">
        <v>1843</v>
      </c>
      <c r="D18" s="406">
        <v>3268</v>
      </c>
      <c r="E18" s="406">
        <v>3527</v>
      </c>
      <c r="F18" s="406">
        <v>3142</v>
      </c>
      <c r="G18" s="406">
        <v>3243</v>
      </c>
      <c r="H18" s="406">
        <v>3189</v>
      </c>
      <c r="I18" s="406">
        <v>3300</v>
      </c>
      <c r="J18" s="406">
        <v>3605</v>
      </c>
      <c r="K18" s="406">
        <v>3577</v>
      </c>
      <c r="L18" s="406">
        <v>3224</v>
      </c>
      <c r="M18" s="406">
        <v>3860</v>
      </c>
      <c r="N18" s="406">
        <v>3759</v>
      </c>
      <c r="O18" s="406">
        <v>3896</v>
      </c>
      <c r="P18" s="406">
        <v>4117</v>
      </c>
      <c r="Q18" s="406">
        <v>3832</v>
      </c>
      <c r="R18" s="406">
        <v>3856</v>
      </c>
      <c r="T18" s="137"/>
    </row>
    <row r="19" spans="1:20" ht="13.05" customHeight="1" x14ac:dyDescent="0.15">
      <c r="A19" s="129"/>
      <c r="B19" s="29" t="s">
        <v>35</v>
      </c>
      <c r="C19" s="406">
        <v>2900</v>
      </c>
      <c r="D19" s="406">
        <v>2940</v>
      </c>
      <c r="E19" s="406">
        <v>3097</v>
      </c>
      <c r="F19" s="406">
        <v>2769</v>
      </c>
      <c r="G19" s="406">
        <v>3470</v>
      </c>
      <c r="H19" s="406">
        <v>3896</v>
      </c>
      <c r="I19" s="406">
        <v>5687</v>
      </c>
      <c r="J19" s="406">
        <v>6316</v>
      </c>
      <c r="K19" s="406">
        <v>6675</v>
      </c>
      <c r="L19" s="406">
        <v>6957</v>
      </c>
      <c r="M19" s="406">
        <v>7433</v>
      </c>
      <c r="N19" s="406">
        <v>8230</v>
      </c>
      <c r="O19" s="406">
        <v>9563</v>
      </c>
      <c r="P19" s="406">
        <v>11275</v>
      </c>
      <c r="Q19" s="406">
        <v>8636.0344341667878</v>
      </c>
      <c r="R19" s="406">
        <v>7247</v>
      </c>
      <c r="T19" s="137"/>
    </row>
    <row r="20" spans="1:20" ht="13.05" customHeight="1" x14ac:dyDescent="0.15">
      <c r="A20" s="129"/>
      <c r="B20" s="29" t="s">
        <v>36</v>
      </c>
      <c r="C20" s="406">
        <v>11379</v>
      </c>
      <c r="D20" s="406">
        <v>10991</v>
      </c>
      <c r="E20" s="406">
        <v>10579</v>
      </c>
      <c r="F20" s="406">
        <v>10568</v>
      </c>
      <c r="G20" s="406">
        <v>11106</v>
      </c>
      <c r="H20" s="406">
        <v>10706</v>
      </c>
      <c r="I20" s="406">
        <v>10873</v>
      </c>
      <c r="J20" s="406">
        <v>12370</v>
      </c>
      <c r="K20" s="406">
        <v>12347</v>
      </c>
      <c r="L20" s="406">
        <v>12785</v>
      </c>
      <c r="M20" s="406">
        <v>13393</v>
      </c>
      <c r="N20" s="406">
        <v>12123</v>
      </c>
      <c r="O20" s="406">
        <v>11023</v>
      </c>
      <c r="P20" s="406">
        <v>9733</v>
      </c>
      <c r="Q20" s="406">
        <v>7899</v>
      </c>
      <c r="R20" s="406">
        <v>7612.86</v>
      </c>
      <c r="T20" s="137"/>
    </row>
    <row r="21" spans="1:20" ht="13.05" customHeight="1" x14ac:dyDescent="0.15">
      <c r="A21" s="129"/>
      <c r="B21" s="29" t="s">
        <v>37</v>
      </c>
      <c r="C21" s="406">
        <v>14649</v>
      </c>
      <c r="D21" s="406">
        <v>14501</v>
      </c>
      <c r="E21" s="406">
        <v>14873</v>
      </c>
      <c r="F21" s="406">
        <v>15399</v>
      </c>
      <c r="G21" s="406">
        <v>15610</v>
      </c>
      <c r="H21" s="406">
        <v>10056</v>
      </c>
      <c r="I21" s="406">
        <v>9726</v>
      </c>
      <c r="J21" s="406">
        <v>10478</v>
      </c>
      <c r="K21" s="406">
        <v>11988</v>
      </c>
      <c r="L21" s="406">
        <v>15265</v>
      </c>
      <c r="M21" s="406">
        <v>14037</v>
      </c>
      <c r="N21" s="406">
        <v>10375</v>
      </c>
      <c r="O21" s="406">
        <v>11994</v>
      </c>
      <c r="P21" s="406">
        <v>10331</v>
      </c>
      <c r="Q21" s="406">
        <v>9379</v>
      </c>
      <c r="R21" s="406">
        <v>11033</v>
      </c>
      <c r="T21" s="137"/>
    </row>
    <row r="22" spans="1:20" ht="13.05" customHeight="1" x14ac:dyDescent="0.15">
      <c r="A22" s="129"/>
      <c r="B22" s="29" t="s">
        <v>38</v>
      </c>
      <c r="C22" s="406">
        <v>2087</v>
      </c>
      <c r="D22" s="406">
        <v>2060</v>
      </c>
      <c r="E22" s="406">
        <v>2155</v>
      </c>
      <c r="F22" s="406">
        <v>1848</v>
      </c>
      <c r="G22" s="406">
        <v>2566</v>
      </c>
      <c r="H22" s="406">
        <v>2781</v>
      </c>
      <c r="I22" s="406">
        <v>2996</v>
      </c>
      <c r="J22" s="406">
        <v>2649</v>
      </c>
      <c r="K22" s="406">
        <v>2841</v>
      </c>
      <c r="L22" s="406">
        <v>2216</v>
      </c>
      <c r="M22" s="406">
        <v>2209</v>
      </c>
      <c r="N22" s="406">
        <v>2586</v>
      </c>
      <c r="O22" s="406">
        <v>1788</v>
      </c>
      <c r="P22" s="406">
        <v>1454</v>
      </c>
      <c r="Q22" s="406">
        <v>1353</v>
      </c>
      <c r="R22" s="406">
        <v>1304</v>
      </c>
      <c r="T22" s="137"/>
    </row>
    <row r="23" spans="1:20" ht="13.05" customHeight="1" x14ac:dyDescent="0.15">
      <c r="A23" s="129"/>
      <c r="B23" s="29" t="s">
        <v>39</v>
      </c>
      <c r="C23" s="406">
        <v>4239</v>
      </c>
      <c r="D23" s="406">
        <v>4243</v>
      </c>
      <c r="E23" s="406">
        <v>3798</v>
      </c>
      <c r="F23" s="406">
        <v>3552</v>
      </c>
      <c r="G23" s="406">
        <v>3191</v>
      </c>
      <c r="H23" s="406">
        <v>3491</v>
      </c>
      <c r="I23" s="406">
        <v>3582</v>
      </c>
      <c r="J23" s="406">
        <v>3658</v>
      </c>
      <c r="K23" s="406">
        <v>3872</v>
      </c>
      <c r="L23" s="406">
        <v>4238</v>
      </c>
      <c r="M23" s="406">
        <v>4103</v>
      </c>
      <c r="N23" s="406">
        <v>4326</v>
      </c>
      <c r="O23" s="406">
        <v>4418</v>
      </c>
      <c r="P23" s="406">
        <v>4469</v>
      </c>
      <c r="Q23" s="406">
        <v>4650</v>
      </c>
      <c r="R23" s="406">
        <v>4656</v>
      </c>
      <c r="T23" s="137"/>
    </row>
    <row r="24" spans="1:20" ht="13.05" customHeight="1" x14ac:dyDescent="0.15">
      <c r="A24" s="129"/>
      <c r="B24" s="29" t="s">
        <v>40</v>
      </c>
      <c r="C24" s="406">
        <v>12781</v>
      </c>
      <c r="D24" s="406">
        <v>11464</v>
      </c>
      <c r="E24" s="406">
        <v>13170</v>
      </c>
      <c r="F24" s="406">
        <v>12957</v>
      </c>
      <c r="G24" s="406">
        <v>14449</v>
      </c>
      <c r="H24" s="406">
        <v>14367</v>
      </c>
      <c r="I24" s="406">
        <v>15796</v>
      </c>
      <c r="J24" s="406">
        <v>13982</v>
      </c>
      <c r="K24" s="406">
        <v>13479</v>
      </c>
      <c r="L24" s="406">
        <v>8793</v>
      </c>
      <c r="M24" s="406">
        <v>9682</v>
      </c>
      <c r="N24" s="406">
        <v>8666</v>
      </c>
      <c r="O24" s="406">
        <v>8586</v>
      </c>
      <c r="P24" s="406">
        <v>8081</v>
      </c>
      <c r="Q24" s="406">
        <v>8451</v>
      </c>
      <c r="R24" s="406">
        <v>6966</v>
      </c>
      <c r="T24" s="137"/>
    </row>
    <row r="25" spans="1:20" ht="13.05" customHeight="1" x14ac:dyDescent="0.15">
      <c r="A25" s="129"/>
      <c r="B25" s="29" t="s">
        <v>41</v>
      </c>
      <c r="C25" s="406">
        <v>6157</v>
      </c>
      <c r="D25" s="406">
        <v>6926</v>
      </c>
      <c r="E25" s="406">
        <v>7952</v>
      </c>
      <c r="F25" s="406">
        <v>7975</v>
      </c>
      <c r="G25" s="406">
        <v>8696</v>
      </c>
      <c r="H25" s="406">
        <v>9012</v>
      </c>
      <c r="I25" s="406">
        <v>9372</v>
      </c>
      <c r="J25" s="406">
        <v>9382</v>
      </c>
      <c r="K25" s="406">
        <v>9395</v>
      </c>
      <c r="L25" s="406">
        <v>8866</v>
      </c>
      <c r="M25" s="406">
        <v>9039</v>
      </c>
      <c r="N25" s="406">
        <v>9459</v>
      </c>
      <c r="O25" s="406">
        <v>9871</v>
      </c>
      <c r="P25" s="406">
        <v>9623</v>
      </c>
      <c r="Q25" s="406">
        <v>9923</v>
      </c>
      <c r="R25" s="406">
        <v>9437.619999999999</v>
      </c>
      <c r="T25" s="137"/>
    </row>
    <row r="26" spans="1:20" ht="13.05" customHeight="1" x14ac:dyDescent="0.15">
      <c r="A26" s="129"/>
      <c r="B26" s="29" t="s">
        <v>44</v>
      </c>
      <c r="C26" s="406">
        <v>14894</v>
      </c>
      <c r="D26" s="406">
        <v>14894</v>
      </c>
      <c r="E26" s="406">
        <v>15559</v>
      </c>
      <c r="F26" s="406">
        <v>17113</v>
      </c>
      <c r="G26" s="406">
        <v>19842</v>
      </c>
      <c r="H26" s="406">
        <v>21448</v>
      </c>
      <c r="I26" s="406">
        <v>21154</v>
      </c>
      <c r="J26" s="406">
        <v>22572</v>
      </c>
      <c r="K26" s="406">
        <v>16076</v>
      </c>
      <c r="L26" s="406">
        <v>15807</v>
      </c>
      <c r="M26" s="406">
        <v>17606</v>
      </c>
      <c r="N26" s="406">
        <v>18183</v>
      </c>
      <c r="O26" s="406">
        <v>17966</v>
      </c>
      <c r="P26" s="406">
        <v>18455</v>
      </c>
      <c r="Q26" s="406">
        <v>19710</v>
      </c>
      <c r="R26" s="406">
        <v>19393</v>
      </c>
      <c r="T26" s="137"/>
    </row>
    <row r="27" spans="1:20" ht="13.05" customHeight="1" x14ac:dyDescent="0.15">
      <c r="A27" s="129"/>
      <c r="B27" s="29" t="s">
        <v>45</v>
      </c>
      <c r="C27" s="406">
        <v>38310</v>
      </c>
      <c r="D27" s="406">
        <v>39570</v>
      </c>
      <c r="E27" s="406">
        <v>40840</v>
      </c>
      <c r="F27" s="406">
        <v>41475</v>
      </c>
      <c r="G27" s="406">
        <v>42450</v>
      </c>
      <c r="H27" s="406">
        <v>42040</v>
      </c>
      <c r="I27" s="406">
        <v>43814</v>
      </c>
      <c r="J27" s="406">
        <v>43248</v>
      </c>
      <c r="K27" s="406">
        <v>43425</v>
      </c>
      <c r="L27" s="406">
        <v>43175</v>
      </c>
      <c r="M27" s="406">
        <v>36705</v>
      </c>
      <c r="N27" s="406">
        <v>39787</v>
      </c>
      <c r="O27" s="406">
        <v>40001</v>
      </c>
      <c r="P27" s="406">
        <v>39834</v>
      </c>
      <c r="Q27" s="406">
        <v>39927</v>
      </c>
      <c r="R27" s="406">
        <v>39884</v>
      </c>
      <c r="T27" s="137"/>
    </row>
    <row r="28" spans="1:20" ht="13.05" customHeight="1" x14ac:dyDescent="0.15">
      <c r="A28" s="129"/>
      <c r="B28" s="128" t="s">
        <v>46</v>
      </c>
      <c r="C28" s="406">
        <v>0</v>
      </c>
      <c r="D28" s="406">
        <v>0</v>
      </c>
      <c r="E28" s="406" t="s">
        <v>278</v>
      </c>
      <c r="F28" s="406" t="s">
        <v>278</v>
      </c>
      <c r="G28" s="406" t="s">
        <v>278</v>
      </c>
      <c r="H28" s="406" t="s">
        <v>278</v>
      </c>
      <c r="I28" s="406" t="s">
        <v>278</v>
      </c>
      <c r="J28" s="406" t="s">
        <v>278</v>
      </c>
      <c r="K28" s="406" t="s">
        <v>278</v>
      </c>
      <c r="L28" s="406" t="s">
        <v>278</v>
      </c>
      <c r="M28" s="406" t="s">
        <v>278</v>
      </c>
      <c r="N28" s="406" t="s">
        <v>278</v>
      </c>
      <c r="O28" s="406" t="s">
        <v>278</v>
      </c>
      <c r="P28" s="406" t="s">
        <v>278</v>
      </c>
      <c r="Q28" s="406" t="s">
        <v>278</v>
      </c>
      <c r="R28" s="406" t="s">
        <v>278</v>
      </c>
      <c r="T28" s="137"/>
    </row>
    <row r="29" spans="1:20" ht="13.05" customHeight="1" x14ac:dyDescent="0.15">
      <c r="A29" s="129"/>
      <c r="B29" s="30" t="s">
        <v>47</v>
      </c>
      <c r="C29" s="406">
        <v>0</v>
      </c>
      <c r="D29" s="406">
        <v>0</v>
      </c>
      <c r="E29" s="406" t="s">
        <v>278</v>
      </c>
      <c r="F29" s="406" t="s">
        <v>278</v>
      </c>
      <c r="G29" s="406" t="s">
        <v>278</v>
      </c>
      <c r="H29" s="406" t="s">
        <v>278</v>
      </c>
      <c r="I29" s="406" t="s">
        <v>278</v>
      </c>
      <c r="J29" s="406" t="s">
        <v>278</v>
      </c>
      <c r="K29" s="406" t="s">
        <v>278</v>
      </c>
      <c r="L29" s="406" t="s">
        <v>278</v>
      </c>
      <c r="M29" s="406" t="s">
        <v>278</v>
      </c>
      <c r="N29" s="406" t="s">
        <v>278</v>
      </c>
      <c r="O29" s="406" t="s">
        <v>278</v>
      </c>
      <c r="P29" s="406" t="s">
        <v>278</v>
      </c>
      <c r="Q29" s="406" t="s">
        <v>278</v>
      </c>
      <c r="R29" s="406" t="s">
        <v>278</v>
      </c>
      <c r="T29" s="137"/>
    </row>
    <row r="30" spans="1:20" ht="13.05" customHeight="1" x14ac:dyDescent="0.15">
      <c r="A30" s="129"/>
      <c r="B30" s="29" t="s">
        <v>48</v>
      </c>
      <c r="C30" s="406">
        <v>0</v>
      </c>
      <c r="D30" s="406">
        <v>0</v>
      </c>
      <c r="E30" s="406" t="s">
        <v>278</v>
      </c>
      <c r="F30" s="406" t="s">
        <v>278</v>
      </c>
      <c r="G30" s="406" t="s">
        <v>278</v>
      </c>
      <c r="H30" s="406" t="s">
        <v>278</v>
      </c>
      <c r="I30" s="406" t="s">
        <v>278</v>
      </c>
      <c r="J30" s="406" t="s">
        <v>278</v>
      </c>
      <c r="K30" s="406" t="s">
        <v>278</v>
      </c>
      <c r="L30" s="406" t="s">
        <v>278</v>
      </c>
      <c r="M30" s="406" t="s">
        <v>278</v>
      </c>
      <c r="N30" s="406" t="s">
        <v>278</v>
      </c>
      <c r="O30" s="406" t="s">
        <v>278</v>
      </c>
      <c r="P30" s="406" t="s">
        <v>278</v>
      </c>
      <c r="Q30" s="406" t="s">
        <v>278</v>
      </c>
      <c r="R30" s="406" t="s">
        <v>278</v>
      </c>
      <c r="T30" s="137"/>
    </row>
    <row r="31" spans="1:20" ht="13.05" customHeight="1" thickBot="1" x14ac:dyDescent="0.2">
      <c r="A31" s="367"/>
      <c r="B31" s="368" t="s">
        <v>49</v>
      </c>
      <c r="C31" s="407">
        <v>0</v>
      </c>
      <c r="D31" s="407">
        <v>0</v>
      </c>
      <c r="E31" s="407" t="s">
        <v>278</v>
      </c>
      <c r="F31" s="407" t="s">
        <v>278</v>
      </c>
      <c r="G31" s="407" t="s">
        <v>278</v>
      </c>
      <c r="H31" s="407" t="s">
        <v>278</v>
      </c>
      <c r="I31" s="407" t="s">
        <v>278</v>
      </c>
      <c r="J31" s="407" t="s">
        <v>278</v>
      </c>
      <c r="K31" s="407" t="s">
        <v>278</v>
      </c>
      <c r="L31" s="407" t="s">
        <v>278</v>
      </c>
      <c r="M31" s="407" t="s">
        <v>278</v>
      </c>
      <c r="N31" s="407" t="s">
        <v>278</v>
      </c>
      <c r="O31" s="407" t="s">
        <v>278</v>
      </c>
      <c r="P31" s="407" t="s">
        <v>278</v>
      </c>
      <c r="Q31" s="407" t="s">
        <v>278</v>
      </c>
      <c r="R31" s="407" t="s">
        <v>278</v>
      </c>
      <c r="T31" s="137"/>
    </row>
    <row r="32" spans="1:20" ht="9" customHeight="1" x14ac:dyDescent="0.15">
      <c r="A32" s="28" t="s">
        <v>544</v>
      </c>
      <c r="B32" s="40"/>
      <c r="C32" s="363"/>
      <c r="D32" s="363"/>
      <c r="E32" s="363"/>
      <c r="F32" s="363"/>
      <c r="G32" s="363"/>
      <c r="H32" s="363"/>
      <c r="I32" s="363"/>
      <c r="J32" s="363"/>
      <c r="K32" s="363"/>
      <c r="L32" s="363"/>
      <c r="M32" s="363"/>
      <c r="N32" s="363"/>
      <c r="O32" s="363"/>
      <c r="P32" s="363"/>
      <c r="Q32" s="363"/>
      <c r="R32" s="363"/>
    </row>
    <row r="33" spans="1:18" ht="9" customHeight="1" x14ac:dyDescent="0.15">
      <c r="A33" s="28" t="s">
        <v>428</v>
      </c>
      <c r="B33" s="40"/>
      <c r="C33" s="363"/>
      <c r="D33" s="363"/>
      <c r="E33" s="363"/>
      <c r="F33" s="363"/>
      <c r="G33" s="363"/>
      <c r="H33" s="376"/>
      <c r="I33" s="376"/>
      <c r="J33" s="376"/>
      <c r="K33" s="376"/>
      <c r="L33" s="376"/>
      <c r="M33" s="376"/>
      <c r="N33" s="376"/>
      <c r="O33" s="376"/>
      <c r="P33" s="377"/>
      <c r="Q33" s="377"/>
      <c r="R33" s="377"/>
    </row>
    <row r="34" spans="1:18" ht="9" customHeight="1" x14ac:dyDescent="0.15">
      <c r="A34" s="40" t="s">
        <v>427</v>
      </c>
      <c r="B34" s="290"/>
      <c r="C34" s="363"/>
      <c r="D34" s="363"/>
      <c r="E34" s="363"/>
      <c r="F34" s="363"/>
      <c r="G34" s="363"/>
      <c r="H34" s="376"/>
      <c r="I34" s="376"/>
      <c r="J34" s="376"/>
      <c r="K34" s="376"/>
      <c r="L34" s="376"/>
      <c r="M34" s="376"/>
      <c r="N34" s="376"/>
      <c r="O34" s="376"/>
      <c r="P34" s="377"/>
      <c r="Q34" s="377"/>
      <c r="R34" s="377"/>
    </row>
    <row r="36" spans="1:18" ht="13.05" customHeight="1" x14ac:dyDescent="0.15"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6">
    <tabColor theme="9" tint="0.59999389629810485"/>
  </sheetPr>
  <dimension ref="A2:T36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.25" style="128" customWidth="1"/>
    <col min="2" max="2" width="9.625" style="128" customWidth="1"/>
    <col min="3" max="4" width="8" style="128" hidden="1" customWidth="1"/>
    <col min="5" max="18" width="8.375" style="128" customWidth="1"/>
    <col min="19" max="19" width="8.25" style="128" customWidth="1"/>
    <col min="20" max="16384" width="7" style="128"/>
  </cols>
  <sheetData>
    <row r="2" spans="1:20" ht="13.05" customHeight="1" x14ac:dyDescent="0.3">
      <c r="A2" s="381" t="s">
        <v>478</v>
      </c>
      <c r="B2" s="382"/>
    </row>
    <row r="3" spans="1:20" ht="13.05" customHeight="1" x14ac:dyDescent="0.15">
      <c r="A3" s="383" t="s">
        <v>273</v>
      </c>
      <c r="B3" s="383"/>
    </row>
    <row r="4" spans="1:20" ht="4.95" customHeight="1" thickBot="1" x14ac:dyDescent="0.2">
      <c r="A4" s="373"/>
      <c r="B4" s="373"/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3"/>
      <c r="P4" s="373"/>
      <c r="Q4" s="373"/>
      <c r="R4" s="373"/>
    </row>
    <row r="5" spans="1:20" ht="15" customHeight="1" x14ac:dyDescent="0.15">
      <c r="A5" s="1128" t="s">
        <v>18</v>
      </c>
      <c r="B5" s="1128"/>
      <c r="C5" s="825">
        <v>2005</v>
      </c>
      <c r="D5" s="825">
        <v>2006</v>
      </c>
      <c r="E5" s="825">
        <v>2007</v>
      </c>
      <c r="F5" s="825">
        <v>2008</v>
      </c>
      <c r="G5" s="825">
        <v>2009</v>
      </c>
      <c r="H5" s="825">
        <v>2010</v>
      </c>
      <c r="I5" s="825">
        <v>2011</v>
      </c>
      <c r="J5" s="825">
        <v>2012</v>
      </c>
      <c r="K5" s="825">
        <v>2013</v>
      </c>
      <c r="L5" s="825">
        <v>2014</v>
      </c>
      <c r="M5" s="825">
        <v>2015</v>
      </c>
      <c r="N5" s="825">
        <v>2016</v>
      </c>
      <c r="O5" s="825">
        <v>2017</v>
      </c>
      <c r="P5" s="825" t="s">
        <v>211</v>
      </c>
      <c r="Q5" s="825" t="s">
        <v>410</v>
      </c>
      <c r="R5" s="825" t="s">
        <v>408</v>
      </c>
    </row>
    <row r="6" spans="1:20" ht="15" customHeight="1" x14ac:dyDescent="0.15">
      <c r="A6" s="1127" t="s">
        <v>106</v>
      </c>
      <c r="B6" s="1127"/>
      <c r="C6" s="853">
        <f>(C8+C9+C10+C11+C12+C13+C14+C15+C16+C17+C18+C19+C20+C21+C22+C23+C24+C25+C26+C27+C28+C29+C30+C31)</f>
        <v>3862</v>
      </c>
      <c r="D6" s="853">
        <f>(D8+D9+D10+D11+D12+D13+D14+D15+D16+D17+D18+D19+D20+D21+D22+D23+D24+D25+D26+D27+D28+D29+D30+D31)</f>
        <v>3839</v>
      </c>
      <c r="E6" s="853">
        <v>4053</v>
      </c>
      <c r="F6" s="853">
        <v>3971</v>
      </c>
      <c r="G6" s="853">
        <v>4175</v>
      </c>
      <c r="H6" s="853">
        <v>4075</v>
      </c>
      <c r="I6" s="853">
        <v>4235</v>
      </c>
      <c r="J6" s="853">
        <v>4350</v>
      </c>
      <c r="K6" s="853">
        <v>4179</v>
      </c>
      <c r="L6" s="853">
        <v>4170</v>
      </c>
      <c r="M6" s="853">
        <v>3980</v>
      </c>
      <c r="N6" s="853">
        <v>3977</v>
      </c>
      <c r="O6" s="853">
        <v>4009</v>
      </c>
      <c r="P6" s="853">
        <v>4003</v>
      </c>
      <c r="Q6" s="853">
        <f>SUM(Q8:Q31)</f>
        <v>3849</v>
      </c>
      <c r="R6" s="853">
        <f>SUM(R8:R31)</f>
        <v>3818.3519517499999</v>
      </c>
    </row>
    <row r="7" spans="1:20" ht="4.95" customHeight="1" x14ac:dyDescent="0.15">
      <c r="A7" s="129"/>
      <c r="B7" s="130"/>
      <c r="C7" s="395"/>
      <c r="D7" s="395"/>
      <c r="E7" s="395"/>
      <c r="F7" s="395"/>
      <c r="G7" s="395"/>
      <c r="H7" s="395"/>
      <c r="I7" s="395"/>
      <c r="J7" s="395"/>
      <c r="K7" s="395"/>
      <c r="L7" s="395"/>
      <c r="M7" s="395"/>
      <c r="N7" s="395"/>
      <c r="O7" s="395"/>
      <c r="P7" s="395"/>
      <c r="Q7" s="395"/>
      <c r="R7" s="395"/>
    </row>
    <row r="8" spans="1:20" ht="13.05" customHeight="1" x14ac:dyDescent="0.15">
      <c r="A8" s="129"/>
      <c r="B8" s="29" t="s">
        <v>21</v>
      </c>
      <c r="C8" s="408">
        <v>0</v>
      </c>
      <c r="D8" s="408">
        <v>0</v>
      </c>
      <c r="E8" s="408" t="s">
        <v>279</v>
      </c>
      <c r="F8" s="408" t="s">
        <v>279</v>
      </c>
      <c r="G8" s="408" t="s">
        <v>279</v>
      </c>
      <c r="H8" s="408" t="s">
        <v>279</v>
      </c>
      <c r="I8" s="408" t="s">
        <v>279</v>
      </c>
      <c r="J8" s="408" t="s">
        <v>279</v>
      </c>
      <c r="K8" s="408" t="s">
        <v>279</v>
      </c>
      <c r="L8" s="408" t="s">
        <v>279</v>
      </c>
      <c r="M8" s="408" t="s">
        <v>279</v>
      </c>
      <c r="N8" s="408" t="s">
        <v>279</v>
      </c>
      <c r="O8" s="408" t="s">
        <v>279</v>
      </c>
      <c r="P8" s="408" t="s">
        <v>279</v>
      </c>
      <c r="Q8" s="408" t="s">
        <v>279</v>
      </c>
      <c r="R8" s="408" t="s">
        <v>279</v>
      </c>
    </row>
    <row r="9" spans="1:20" ht="13.05" customHeight="1" x14ac:dyDescent="0.15">
      <c r="A9" s="129"/>
      <c r="B9" s="29" t="s">
        <v>22</v>
      </c>
      <c r="C9" s="408">
        <v>0</v>
      </c>
      <c r="D9" s="408">
        <v>0</v>
      </c>
      <c r="E9" s="408" t="s">
        <v>279</v>
      </c>
      <c r="F9" s="408" t="s">
        <v>279</v>
      </c>
      <c r="G9" s="408" t="s">
        <v>279</v>
      </c>
      <c r="H9" s="408" t="s">
        <v>279</v>
      </c>
      <c r="I9" s="408" t="s">
        <v>279</v>
      </c>
      <c r="J9" s="408" t="s">
        <v>279</v>
      </c>
      <c r="K9" s="408" t="s">
        <v>279</v>
      </c>
      <c r="L9" s="408" t="s">
        <v>279</v>
      </c>
      <c r="M9" s="408" t="s">
        <v>279</v>
      </c>
      <c r="N9" s="408" t="s">
        <v>279</v>
      </c>
      <c r="O9" s="408" t="s">
        <v>279</v>
      </c>
      <c r="P9" s="408" t="s">
        <v>279</v>
      </c>
      <c r="Q9" s="408" t="s">
        <v>279</v>
      </c>
      <c r="R9" s="408" t="s">
        <v>279</v>
      </c>
      <c r="T9" s="137"/>
    </row>
    <row r="10" spans="1:20" ht="13.05" customHeight="1" x14ac:dyDescent="0.15">
      <c r="A10" s="129"/>
      <c r="B10" s="29" t="s">
        <v>23</v>
      </c>
      <c r="C10" s="408">
        <v>0</v>
      </c>
      <c r="D10" s="408">
        <v>0</v>
      </c>
      <c r="E10" s="408" t="s">
        <v>279</v>
      </c>
      <c r="F10" s="408" t="s">
        <v>279</v>
      </c>
      <c r="G10" s="408" t="s">
        <v>279</v>
      </c>
      <c r="H10" s="408" t="s">
        <v>279</v>
      </c>
      <c r="I10" s="408" t="s">
        <v>279</v>
      </c>
      <c r="J10" s="408" t="s">
        <v>279</v>
      </c>
      <c r="K10" s="408" t="s">
        <v>279</v>
      </c>
      <c r="L10" s="408" t="s">
        <v>279</v>
      </c>
      <c r="M10" s="408" t="s">
        <v>279</v>
      </c>
      <c r="N10" s="408" t="s">
        <v>279</v>
      </c>
      <c r="O10" s="408" t="s">
        <v>279</v>
      </c>
      <c r="P10" s="408" t="s">
        <v>279</v>
      </c>
      <c r="Q10" s="408" t="s">
        <v>279</v>
      </c>
      <c r="R10" s="408" t="s">
        <v>279</v>
      </c>
      <c r="T10" s="137"/>
    </row>
    <row r="11" spans="1:20" ht="13.05" customHeight="1" x14ac:dyDescent="0.15">
      <c r="A11" s="129"/>
      <c r="B11" s="29" t="s">
        <v>24</v>
      </c>
      <c r="C11" s="408">
        <v>0</v>
      </c>
      <c r="D11" s="408">
        <v>0</v>
      </c>
      <c r="E11" s="408" t="s">
        <v>279</v>
      </c>
      <c r="F11" s="408" t="s">
        <v>279</v>
      </c>
      <c r="G11" s="408" t="s">
        <v>279</v>
      </c>
      <c r="H11" s="408" t="s">
        <v>279</v>
      </c>
      <c r="I11" s="408" t="s">
        <v>279</v>
      </c>
      <c r="J11" s="408" t="s">
        <v>279</v>
      </c>
      <c r="K11" s="408" t="s">
        <v>279</v>
      </c>
      <c r="L11" s="408" t="s">
        <v>279</v>
      </c>
      <c r="M11" s="408" t="s">
        <v>279</v>
      </c>
      <c r="N11" s="408" t="s">
        <v>279</v>
      </c>
      <c r="O11" s="408" t="s">
        <v>279</v>
      </c>
      <c r="P11" s="408" t="s">
        <v>279</v>
      </c>
      <c r="Q11" s="408" t="s">
        <v>279</v>
      </c>
      <c r="R11" s="408" t="s">
        <v>279</v>
      </c>
      <c r="T11" s="137"/>
    </row>
    <row r="12" spans="1:20" ht="13.05" customHeight="1" x14ac:dyDescent="0.15">
      <c r="A12" s="129"/>
      <c r="B12" s="29" t="s">
        <v>25</v>
      </c>
      <c r="C12" s="408">
        <v>0</v>
      </c>
      <c r="D12" s="408">
        <v>0</v>
      </c>
      <c r="E12" s="408" t="s">
        <v>279</v>
      </c>
      <c r="F12" s="408" t="s">
        <v>279</v>
      </c>
      <c r="G12" s="408" t="s">
        <v>279</v>
      </c>
      <c r="H12" s="408" t="s">
        <v>279</v>
      </c>
      <c r="I12" s="408" t="s">
        <v>279</v>
      </c>
      <c r="J12" s="408" t="s">
        <v>279</v>
      </c>
      <c r="K12" s="408" t="s">
        <v>279</v>
      </c>
      <c r="L12" s="408" t="s">
        <v>279</v>
      </c>
      <c r="M12" s="408" t="s">
        <v>279</v>
      </c>
      <c r="N12" s="408" t="s">
        <v>279</v>
      </c>
      <c r="O12" s="408" t="s">
        <v>279</v>
      </c>
      <c r="P12" s="408" t="s">
        <v>279</v>
      </c>
      <c r="Q12" s="408" t="s">
        <v>279</v>
      </c>
      <c r="R12" s="408" t="s">
        <v>279</v>
      </c>
      <c r="T12" s="137"/>
    </row>
    <row r="13" spans="1:20" ht="13.05" customHeight="1" x14ac:dyDescent="0.15">
      <c r="A13" s="129"/>
      <c r="B13" s="29" t="s">
        <v>29</v>
      </c>
      <c r="C13" s="408">
        <v>0</v>
      </c>
      <c r="D13" s="408">
        <v>0</v>
      </c>
      <c r="E13" s="408" t="s">
        <v>279</v>
      </c>
      <c r="F13" s="408" t="s">
        <v>279</v>
      </c>
      <c r="G13" s="408" t="s">
        <v>279</v>
      </c>
      <c r="H13" s="408" t="s">
        <v>279</v>
      </c>
      <c r="I13" s="408" t="s">
        <v>279</v>
      </c>
      <c r="J13" s="408" t="s">
        <v>279</v>
      </c>
      <c r="K13" s="408" t="s">
        <v>279</v>
      </c>
      <c r="L13" s="408" t="s">
        <v>279</v>
      </c>
      <c r="M13" s="408" t="s">
        <v>279</v>
      </c>
      <c r="N13" s="408" t="s">
        <v>279</v>
      </c>
      <c r="O13" s="408" t="s">
        <v>279</v>
      </c>
      <c r="P13" s="408" t="s">
        <v>279</v>
      </c>
      <c r="Q13" s="408" t="s">
        <v>279</v>
      </c>
      <c r="R13" s="408" t="s">
        <v>279</v>
      </c>
      <c r="T13" s="137"/>
    </row>
    <row r="14" spans="1:20" ht="13.05" customHeight="1" x14ac:dyDescent="0.15">
      <c r="A14" s="129"/>
      <c r="B14" s="29" t="s">
        <v>30</v>
      </c>
      <c r="C14" s="408">
        <v>0</v>
      </c>
      <c r="D14" s="408">
        <v>0</v>
      </c>
      <c r="E14" s="408" t="s">
        <v>279</v>
      </c>
      <c r="F14" s="408" t="s">
        <v>279</v>
      </c>
      <c r="G14" s="408" t="s">
        <v>279</v>
      </c>
      <c r="H14" s="408" t="s">
        <v>279</v>
      </c>
      <c r="I14" s="408" t="s">
        <v>279</v>
      </c>
      <c r="J14" s="408" t="s">
        <v>279</v>
      </c>
      <c r="K14" s="408" t="s">
        <v>279</v>
      </c>
      <c r="L14" s="408" t="s">
        <v>279</v>
      </c>
      <c r="M14" s="408" t="s">
        <v>279</v>
      </c>
      <c r="N14" s="408" t="s">
        <v>279</v>
      </c>
      <c r="O14" s="408" t="s">
        <v>279</v>
      </c>
      <c r="P14" s="408" t="s">
        <v>279</v>
      </c>
      <c r="Q14" s="408" t="s">
        <v>279</v>
      </c>
      <c r="R14" s="408" t="s">
        <v>279</v>
      </c>
      <c r="T14" s="137"/>
    </row>
    <row r="15" spans="1:20" ht="13.05" customHeight="1" x14ac:dyDescent="0.15">
      <c r="A15" s="129"/>
      <c r="B15" s="29" t="s">
        <v>31</v>
      </c>
      <c r="C15" s="408">
        <v>107</v>
      </c>
      <c r="D15" s="408">
        <v>109</v>
      </c>
      <c r="E15" s="408">
        <v>110</v>
      </c>
      <c r="F15" s="408">
        <v>96</v>
      </c>
      <c r="G15" s="408">
        <v>106</v>
      </c>
      <c r="H15" s="408">
        <v>88</v>
      </c>
      <c r="I15" s="408">
        <v>70</v>
      </c>
      <c r="J15" s="408">
        <v>72</v>
      </c>
      <c r="K15" s="408">
        <v>56</v>
      </c>
      <c r="L15" s="408">
        <v>57</v>
      </c>
      <c r="M15" s="408">
        <v>53</v>
      </c>
      <c r="N15" s="408">
        <v>55</v>
      </c>
      <c r="O15" s="408">
        <v>50</v>
      </c>
      <c r="P15" s="408">
        <v>75</v>
      </c>
      <c r="Q15" s="408">
        <v>63</v>
      </c>
      <c r="R15" s="408">
        <v>68.831774999999993</v>
      </c>
      <c r="T15" s="137"/>
    </row>
    <row r="16" spans="1:20" ht="13.05" customHeight="1" x14ac:dyDescent="0.15">
      <c r="A16" s="129"/>
      <c r="B16" s="29" t="s">
        <v>32</v>
      </c>
      <c r="C16" s="408">
        <v>0</v>
      </c>
      <c r="D16" s="408">
        <v>0</v>
      </c>
      <c r="E16" s="408" t="s">
        <v>279</v>
      </c>
      <c r="F16" s="408" t="s">
        <v>279</v>
      </c>
      <c r="G16" s="408" t="s">
        <v>279</v>
      </c>
      <c r="H16" s="408" t="s">
        <v>279</v>
      </c>
      <c r="I16" s="408" t="s">
        <v>279</v>
      </c>
      <c r="J16" s="408" t="s">
        <v>279</v>
      </c>
      <c r="K16" s="408" t="s">
        <v>279</v>
      </c>
      <c r="L16" s="408" t="s">
        <v>279</v>
      </c>
      <c r="M16" s="408" t="s">
        <v>279</v>
      </c>
      <c r="N16" s="408" t="s">
        <v>279</v>
      </c>
      <c r="O16" s="408" t="s">
        <v>279</v>
      </c>
      <c r="P16" s="408" t="s">
        <v>279</v>
      </c>
      <c r="Q16" s="408" t="s">
        <v>279</v>
      </c>
      <c r="R16" s="408" t="s">
        <v>279</v>
      </c>
      <c r="T16" s="137"/>
    </row>
    <row r="17" spans="1:20" ht="13.05" customHeight="1" x14ac:dyDescent="0.15">
      <c r="A17" s="129"/>
      <c r="B17" s="29" t="s">
        <v>33</v>
      </c>
      <c r="C17" s="408">
        <v>0</v>
      </c>
      <c r="D17" s="408">
        <v>0</v>
      </c>
      <c r="E17" s="408" t="s">
        <v>279</v>
      </c>
      <c r="F17" s="408" t="s">
        <v>279</v>
      </c>
      <c r="G17" s="408" t="s">
        <v>279</v>
      </c>
      <c r="H17" s="408" t="s">
        <v>279</v>
      </c>
      <c r="I17" s="408" t="s">
        <v>279</v>
      </c>
      <c r="J17" s="408" t="s">
        <v>279</v>
      </c>
      <c r="K17" s="408">
        <v>11</v>
      </c>
      <c r="L17" s="408">
        <v>10</v>
      </c>
      <c r="M17" s="408">
        <v>4</v>
      </c>
      <c r="N17" s="408">
        <v>1</v>
      </c>
      <c r="O17" s="408">
        <v>1</v>
      </c>
      <c r="P17" s="408" t="s">
        <v>279</v>
      </c>
      <c r="Q17" s="408" t="s">
        <v>279</v>
      </c>
      <c r="R17" s="408" t="s">
        <v>279</v>
      </c>
      <c r="T17" s="137"/>
    </row>
    <row r="18" spans="1:20" ht="13.05" customHeight="1" x14ac:dyDescent="0.15">
      <c r="A18" s="129"/>
      <c r="B18" s="29" t="s">
        <v>34</v>
      </c>
      <c r="C18" s="408">
        <v>64</v>
      </c>
      <c r="D18" s="408">
        <v>100</v>
      </c>
      <c r="E18" s="408">
        <v>109</v>
      </c>
      <c r="F18" s="408">
        <v>90</v>
      </c>
      <c r="G18" s="408">
        <v>90</v>
      </c>
      <c r="H18" s="408">
        <v>89</v>
      </c>
      <c r="I18" s="408">
        <v>94</v>
      </c>
      <c r="J18" s="408">
        <v>106</v>
      </c>
      <c r="K18" s="408">
        <v>106</v>
      </c>
      <c r="L18" s="408">
        <v>98</v>
      </c>
      <c r="M18" s="408">
        <v>106</v>
      </c>
      <c r="N18" s="408">
        <v>107</v>
      </c>
      <c r="O18" s="408">
        <v>115</v>
      </c>
      <c r="P18" s="408">
        <v>119</v>
      </c>
      <c r="Q18" s="408">
        <v>111</v>
      </c>
      <c r="R18" s="408">
        <v>107.91896650000001</v>
      </c>
      <c r="T18" s="137"/>
    </row>
    <row r="19" spans="1:20" ht="13.05" customHeight="1" x14ac:dyDescent="0.15">
      <c r="A19" s="129"/>
      <c r="B19" s="29" t="s">
        <v>35</v>
      </c>
      <c r="C19" s="408">
        <v>97</v>
      </c>
      <c r="D19" s="408">
        <v>98</v>
      </c>
      <c r="E19" s="408">
        <v>105</v>
      </c>
      <c r="F19" s="408">
        <v>95</v>
      </c>
      <c r="G19" s="408">
        <v>104</v>
      </c>
      <c r="H19" s="408">
        <v>109</v>
      </c>
      <c r="I19" s="408">
        <v>157</v>
      </c>
      <c r="J19" s="408">
        <v>176</v>
      </c>
      <c r="K19" s="408">
        <v>182</v>
      </c>
      <c r="L19" s="408">
        <v>194</v>
      </c>
      <c r="M19" s="408">
        <v>202</v>
      </c>
      <c r="N19" s="408">
        <v>233</v>
      </c>
      <c r="O19" s="408">
        <v>273</v>
      </c>
      <c r="P19" s="408">
        <v>324</v>
      </c>
      <c r="Q19" s="408">
        <v>240</v>
      </c>
      <c r="R19" s="408">
        <v>199.6704</v>
      </c>
      <c r="T19" s="137"/>
    </row>
    <row r="20" spans="1:20" ht="13.05" customHeight="1" x14ac:dyDescent="0.15">
      <c r="A20" s="129"/>
      <c r="B20" s="29" t="s">
        <v>36</v>
      </c>
      <c r="C20" s="408">
        <v>384</v>
      </c>
      <c r="D20" s="408">
        <v>370</v>
      </c>
      <c r="E20" s="408">
        <v>356</v>
      </c>
      <c r="F20" s="408">
        <v>354</v>
      </c>
      <c r="G20" s="408">
        <v>359</v>
      </c>
      <c r="H20" s="408">
        <v>343</v>
      </c>
      <c r="I20" s="408">
        <v>387</v>
      </c>
      <c r="J20" s="408">
        <v>445</v>
      </c>
      <c r="K20" s="408">
        <v>406</v>
      </c>
      <c r="L20" s="408">
        <v>426</v>
      </c>
      <c r="M20" s="408">
        <v>432</v>
      </c>
      <c r="N20" s="408">
        <v>356</v>
      </c>
      <c r="O20" s="408">
        <v>376</v>
      </c>
      <c r="P20" s="408">
        <v>339</v>
      </c>
      <c r="Q20" s="408">
        <v>269</v>
      </c>
      <c r="R20" s="408">
        <v>258.67530325000001</v>
      </c>
      <c r="T20" s="137"/>
    </row>
    <row r="21" spans="1:20" ht="13.05" customHeight="1" x14ac:dyDescent="0.15">
      <c r="A21" s="129"/>
      <c r="B21" s="29" t="s">
        <v>37</v>
      </c>
      <c r="C21" s="408">
        <v>523</v>
      </c>
      <c r="D21" s="408">
        <v>497</v>
      </c>
      <c r="E21" s="408">
        <v>511</v>
      </c>
      <c r="F21" s="408">
        <v>506</v>
      </c>
      <c r="G21" s="408">
        <v>513</v>
      </c>
      <c r="H21" s="408">
        <v>334</v>
      </c>
      <c r="I21" s="408">
        <v>331</v>
      </c>
      <c r="J21" s="408">
        <v>365</v>
      </c>
      <c r="K21" s="408">
        <v>415</v>
      </c>
      <c r="L21" s="408">
        <v>526</v>
      </c>
      <c r="M21" s="408">
        <v>479</v>
      </c>
      <c r="N21" s="408">
        <v>358</v>
      </c>
      <c r="O21" s="408">
        <v>380</v>
      </c>
      <c r="P21" s="408">
        <v>354</v>
      </c>
      <c r="Q21" s="408">
        <v>324</v>
      </c>
      <c r="R21" s="408">
        <v>380.53530000000001</v>
      </c>
      <c r="T21" s="137"/>
    </row>
    <row r="22" spans="1:20" ht="13.05" customHeight="1" x14ac:dyDescent="0.15">
      <c r="A22" s="129"/>
      <c r="B22" s="29" t="s">
        <v>38</v>
      </c>
      <c r="C22" s="408">
        <v>89</v>
      </c>
      <c r="D22" s="408">
        <v>89</v>
      </c>
      <c r="E22" s="408">
        <v>91</v>
      </c>
      <c r="F22" s="408">
        <v>77</v>
      </c>
      <c r="G22" s="408">
        <v>93</v>
      </c>
      <c r="H22" s="408">
        <v>112</v>
      </c>
      <c r="I22" s="408">
        <v>117</v>
      </c>
      <c r="J22" s="408">
        <v>110</v>
      </c>
      <c r="K22" s="408">
        <v>123</v>
      </c>
      <c r="L22" s="408">
        <v>101</v>
      </c>
      <c r="M22" s="408">
        <v>98</v>
      </c>
      <c r="N22" s="408">
        <v>101</v>
      </c>
      <c r="O22" s="408">
        <v>77</v>
      </c>
      <c r="P22" s="408">
        <v>62</v>
      </c>
      <c r="Q22" s="408">
        <v>59</v>
      </c>
      <c r="R22" s="408">
        <v>55.839510000000011</v>
      </c>
      <c r="T22" s="137"/>
    </row>
    <row r="23" spans="1:20" ht="13.05" customHeight="1" x14ac:dyDescent="0.15">
      <c r="A23" s="129"/>
      <c r="B23" s="29" t="s">
        <v>39</v>
      </c>
      <c r="C23" s="408">
        <v>135</v>
      </c>
      <c r="D23" s="408">
        <v>134</v>
      </c>
      <c r="E23" s="408">
        <v>119</v>
      </c>
      <c r="F23" s="408">
        <v>116</v>
      </c>
      <c r="G23" s="408">
        <v>101</v>
      </c>
      <c r="H23" s="408">
        <v>106</v>
      </c>
      <c r="I23" s="408">
        <v>109</v>
      </c>
      <c r="J23" s="408">
        <v>113</v>
      </c>
      <c r="K23" s="408">
        <v>123</v>
      </c>
      <c r="L23" s="408">
        <v>135</v>
      </c>
      <c r="M23" s="408">
        <v>125</v>
      </c>
      <c r="N23" s="408">
        <v>128</v>
      </c>
      <c r="O23" s="408">
        <v>129</v>
      </c>
      <c r="P23" s="408">
        <v>131</v>
      </c>
      <c r="Q23" s="408">
        <v>137</v>
      </c>
      <c r="R23" s="408">
        <v>137.09700000000001</v>
      </c>
      <c r="T23" s="137"/>
    </row>
    <row r="24" spans="1:20" ht="13.05" customHeight="1" x14ac:dyDescent="0.15">
      <c r="A24" s="129"/>
      <c r="B24" s="29" t="s">
        <v>40</v>
      </c>
      <c r="C24" s="408">
        <v>404</v>
      </c>
      <c r="D24" s="408">
        <v>377</v>
      </c>
      <c r="E24" s="408">
        <v>447</v>
      </c>
      <c r="F24" s="408">
        <v>389</v>
      </c>
      <c r="G24" s="408">
        <v>435</v>
      </c>
      <c r="H24" s="408">
        <v>421</v>
      </c>
      <c r="I24" s="408">
        <v>463</v>
      </c>
      <c r="J24" s="408">
        <v>403</v>
      </c>
      <c r="K24" s="408">
        <v>396</v>
      </c>
      <c r="L24" s="408">
        <v>262</v>
      </c>
      <c r="M24" s="408">
        <v>288</v>
      </c>
      <c r="N24" s="408">
        <v>296</v>
      </c>
      <c r="O24" s="408">
        <v>260</v>
      </c>
      <c r="P24" s="408">
        <v>244</v>
      </c>
      <c r="Q24" s="408">
        <v>252</v>
      </c>
      <c r="R24" s="408">
        <v>206.29370700000001</v>
      </c>
      <c r="T24" s="137"/>
    </row>
    <row r="25" spans="1:20" ht="13.05" customHeight="1" x14ac:dyDescent="0.15">
      <c r="A25" s="129"/>
      <c r="B25" s="29" t="s">
        <v>41</v>
      </c>
      <c r="C25" s="408">
        <v>190</v>
      </c>
      <c r="D25" s="408">
        <v>204</v>
      </c>
      <c r="E25" s="408">
        <v>255</v>
      </c>
      <c r="F25" s="408">
        <v>244</v>
      </c>
      <c r="G25" s="408">
        <v>269</v>
      </c>
      <c r="H25" s="408">
        <v>275</v>
      </c>
      <c r="I25" s="408">
        <v>290</v>
      </c>
      <c r="J25" s="408">
        <v>299</v>
      </c>
      <c r="K25" s="408">
        <v>292</v>
      </c>
      <c r="L25" s="408">
        <v>289</v>
      </c>
      <c r="M25" s="408">
        <v>288</v>
      </c>
      <c r="N25" s="408">
        <v>291</v>
      </c>
      <c r="O25" s="408">
        <v>291</v>
      </c>
      <c r="P25" s="408">
        <v>286</v>
      </c>
      <c r="Q25" s="408">
        <v>284</v>
      </c>
      <c r="R25" s="408">
        <v>283.57673999999997</v>
      </c>
      <c r="T25" s="137"/>
    </row>
    <row r="26" spans="1:20" ht="13.05" customHeight="1" x14ac:dyDescent="0.15">
      <c r="A26" s="129"/>
      <c r="B26" s="29" t="s">
        <v>44</v>
      </c>
      <c r="C26" s="408">
        <v>484</v>
      </c>
      <c r="D26" s="408">
        <v>458</v>
      </c>
      <c r="E26" s="408">
        <v>500</v>
      </c>
      <c r="F26" s="408">
        <v>507</v>
      </c>
      <c r="G26" s="408">
        <v>582</v>
      </c>
      <c r="H26" s="408">
        <v>628</v>
      </c>
      <c r="I26" s="408">
        <v>614</v>
      </c>
      <c r="J26" s="408">
        <v>642</v>
      </c>
      <c r="K26" s="408">
        <v>437</v>
      </c>
      <c r="L26" s="408">
        <v>435</v>
      </c>
      <c r="M26" s="408">
        <v>515</v>
      </c>
      <c r="N26" s="408">
        <v>532</v>
      </c>
      <c r="O26" s="408">
        <v>526</v>
      </c>
      <c r="P26" s="408">
        <v>539</v>
      </c>
      <c r="Q26" s="408">
        <v>573</v>
      </c>
      <c r="R26" s="408">
        <v>574.89974999999993</v>
      </c>
      <c r="T26" s="137"/>
    </row>
    <row r="27" spans="1:20" ht="13.05" customHeight="1" x14ac:dyDescent="0.15">
      <c r="A27" s="129"/>
      <c r="B27" s="29" t="s">
        <v>45</v>
      </c>
      <c r="C27" s="408">
        <v>1385</v>
      </c>
      <c r="D27" s="408">
        <v>1403</v>
      </c>
      <c r="E27" s="408">
        <v>1451</v>
      </c>
      <c r="F27" s="408">
        <v>1498</v>
      </c>
      <c r="G27" s="408">
        <v>1524</v>
      </c>
      <c r="H27" s="408">
        <v>1569</v>
      </c>
      <c r="I27" s="408">
        <v>1604</v>
      </c>
      <c r="J27" s="408">
        <v>1619</v>
      </c>
      <c r="K27" s="408">
        <v>1632</v>
      </c>
      <c r="L27" s="408">
        <v>1637</v>
      </c>
      <c r="M27" s="408">
        <v>1390</v>
      </c>
      <c r="N27" s="408">
        <v>1520</v>
      </c>
      <c r="O27" s="408">
        <v>1529</v>
      </c>
      <c r="P27" s="408">
        <v>1528</v>
      </c>
      <c r="Q27" s="408">
        <v>1537</v>
      </c>
      <c r="R27" s="408">
        <v>1545.0135</v>
      </c>
      <c r="T27" s="137"/>
    </row>
    <row r="28" spans="1:20" ht="13.05" customHeight="1" x14ac:dyDescent="0.15">
      <c r="A28" s="129"/>
      <c r="B28" s="128" t="s">
        <v>46</v>
      </c>
      <c r="C28" s="408">
        <v>0</v>
      </c>
      <c r="D28" s="408">
        <v>0</v>
      </c>
      <c r="E28" s="408" t="s">
        <v>279</v>
      </c>
      <c r="F28" s="408" t="s">
        <v>279</v>
      </c>
      <c r="G28" s="408" t="s">
        <v>279</v>
      </c>
      <c r="H28" s="408" t="s">
        <v>279</v>
      </c>
      <c r="I28" s="408" t="s">
        <v>279</v>
      </c>
      <c r="J28" s="408" t="s">
        <v>279</v>
      </c>
      <c r="K28" s="408" t="s">
        <v>279</v>
      </c>
      <c r="L28" s="408" t="s">
        <v>279</v>
      </c>
      <c r="M28" s="408" t="s">
        <v>279</v>
      </c>
      <c r="N28" s="408" t="s">
        <v>279</v>
      </c>
      <c r="O28" s="408" t="s">
        <v>279</v>
      </c>
      <c r="P28" s="408" t="s">
        <v>279</v>
      </c>
      <c r="Q28" s="408" t="s">
        <v>279</v>
      </c>
      <c r="R28" s="408" t="s">
        <v>279</v>
      </c>
      <c r="T28" s="137"/>
    </row>
    <row r="29" spans="1:20" ht="13.05" customHeight="1" x14ac:dyDescent="0.15">
      <c r="A29" s="129"/>
      <c r="B29" s="30" t="s">
        <v>47</v>
      </c>
      <c r="C29" s="408">
        <v>0</v>
      </c>
      <c r="D29" s="408">
        <v>0</v>
      </c>
      <c r="E29" s="408" t="s">
        <v>279</v>
      </c>
      <c r="F29" s="408" t="s">
        <v>279</v>
      </c>
      <c r="G29" s="408" t="s">
        <v>279</v>
      </c>
      <c r="H29" s="408" t="s">
        <v>279</v>
      </c>
      <c r="I29" s="408" t="s">
        <v>279</v>
      </c>
      <c r="J29" s="408" t="s">
        <v>279</v>
      </c>
      <c r="K29" s="408" t="s">
        <v>279</v>
      </c>
      <c r="L29" s="408" t="s">
        <v>279</v>
      </c>
      <c r="M29" s="408" t="s">
        <v>279</v>
      </c>
      <c r="N29" s="408" t="s">
        <v>279</v>
      </c>
      <c r="O29" s="408" t="s">
        <v>279</v>
      </c>
      <c r="P29" s="408" t="s">
        <v>279</v>
      </c>
      <c r="Q29" s="408" t="s">
        <v>279</v>
      </c>
      <c r="R29" s="408" t="s">
        <v>279</v>
      </c>
      <c r="T29" s="137"/>
    </row>
    <row r="30" spans="1:20" ht="13.05" customHeight="1" x14ac:dyDescent="0.15">
      <c r="A30" s="129"/>
      <c r="B30" s="29" t="s">
        <v>48</v>
      </c>
      <c r="C30" s="408">
        <v>0</v>
      </c>
      <c r="D30" s="408">
        <v>0</v>
      </c>
      <c r="E30" s="408" t="s">
        <v>279</v>
      </c>
      <c r="F30" s="408" t="s">
        <v>279</v>
      </c>
      <c r="G30" s="408" t="s">
        <v>279</v>
      </c>
      <c r="H30" s="408" t="s">
        <v>279</v>
      </c>
      <c r="I30" s="408" t="s">
        <v>279</v>
      </c>
      <c r="J30" s="408" t="s">
        <v>279</v>
      </c>
      <c r="K30" s="408" t="s">
        <v>279</v>
      </c>
      <c r="L30" s="408" t="s">
        <v>279</v>
      </c>
      <c r="M30" s="408" t="s">
        <v>279</v>
      </c>
      <c r="N30" s="408" t="s">
        <v>279</v>
      </c>
      <c r="O30" s="408" t="s">
        <v>279</v>
      </c>
      <c r="P30" s="408" t="s">
        <v>279</v>
      </c>
      <c r="Q30" s="408" t="s">
        <v>279</v>
      </c>
      <c r="R30" s="408" t="s">
        <v>279</v>
      </c>
      <c r="T30" s="137"/>
    </row>
    <row r="31" spans="1:20" ht="13.05" customHeight="1" thickBot="1" x14ac:dyDescent="0.2">
      <c r="A31" s="367"/>
      <c r="B31" s="368" t="s">
        <v>49</v>
      </c>
      <c r="C31" s="409">
        <v>0</v>
      </c>
      <c r="D31" s="409">
        <v>0</v>
      </c>
      <c r="E31" s="409" t="s">
        <v>279</v>
      </c>
      <c r="F31" s="409" t="s">
        <v>279</v>
      </c>
      <c r="G31" s="409" t="s">
        <v>279</v>
      </c>
      <c r="H31" s="409" t="s">
        <v>279</v>
      </c>
      <c r="I31" s="409" t="s">
        <v>279</v>
      </c>
      <c r="J31" s="409" t="s">
        <v>279</v>
      </c>
      <c r="K31" s="409" t="s">
        <v>279</v>
      </c>
      <c r="L31" s="409" t="s">
        <v>279</v>
      </c>
      <c r="M31" s="409" t="s">
        <v>279</v>
      </c>
      <c r="N31" s="409" t="s">
        <v>279</v>
      </c>
      <c r="O31" s="409" t="s">
        <v>279</v>
      </c>
      <c r="P31" s="409" t="s">
        <v>279</v>
      </c>
      <c r="Q31" s="409" t="s">
        <v>279</v>
      </c>
      <c r="R31" s="409" t="s">
        <v>279</v>
      </c>
      <c r="T31" s="137"/>
    </row>
    <row r="32" spans="1:20" ht="9" customHeight="1" x14ac:dyDescent="0.15">
      <c r="A32" s="28" t="s">
        <v>544</v>
      </c>
      <c r="B32" s="40"/>
      <c r="C32" s="363"/>
      <c r="D32" s="363"/>
      <c r="E32" s="363"/>
      <c r="F32" s="363"/>
      <c r="G32" s="363"/>
      <c r="H32" s="363"/>
      <c r="I32" s="363"/>
      <c r="J32" s="363"/>
      <c r="K32" s="363"/>
      <c r="L32" s="363"/>
      <c r="M32" s="363"/>
      <c r="N32" s="363"/>
      <c r="O32" s="363"/>
      <c r="P32" s="363"/>
      <c r="Q32" s="363"/>
      <c r="R32" s="363"/>
    </row>
    <row r="33" spans="1:18" ht="9" customHeight="1" x14ac:dyDescent="0.15">
      <c r="A33" s="28" t="s">
        <v>428</v>
      </c>
      <c r="B33" s="40"/>
      <c r="C33" s="363"/>
      <c r="D33" s="363"/>
      <c r="E33" s="363"/>
      <c r="F33" s="363"/>
      <c r="G33" s="363"/>
      <c r="H33" s="376"/>
      <c r="I33" s="376"/>
      <c r="J33" s="376"/>
      <c r="K33" s="376"/>
      <c r="L33" s="376"/>
      <c r="M33" s="376"/>
      <c r="N33" s="376"/>
      <c r="O33" s="376"/>
      <c r="P33" s="377"/>
      <c r="Q33" s="377"/>
      <c r="R33" s="377"/>
    </row>
    <row r="34" spans="1:18" ht="9" customHeight="1" x14ac:dyDescent="0.15">
      <c r="A34" s="40" t="s">
        <v>427</v>
      </c>
      <c r="B34" s="290"/>
      <c r="C34" s="363"/>
      <c r="D34" s="363"/>
      <c r="E34" s="363"/>
      <c r="F34" s="363"/>
      <c r="G34" s="363"/>
      <c r="H34" s="376"/>
      <c r="I34" s="376"/>
      <c r="J34" s="376"/>
      <c r="K34" s="376"/>
      <c r="L34" s="376"/>
      <c r="M34" s="376"/>
      <c r="N34" s="376"/>
      <c r="O34" s="376"/>
      <c r="P34" s="377"/>
      <c r="Q34" s="377"/>
      <c r="R34" s="377"/>
    </row>
    <row r="36" spans="1:18" ht="13.05" customHeight="1" x14ac:dyDescent="0.15"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7">
    <tabColor theme="9" tint="0.59999389629810485"/>
  </sheetPr>
  <dimension ref="A2:R34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.25" style="128" customWidth="1"/>
    <col min="2" max="2" width="9.625" style="128" customWidth="1"/>
    <col min="3" max="4" width="8" style="128" hidden="1" customWidth="1"/>
    <col min="5" max="19" width="8.375" style="128" customWidth="1"/>
    <col min="20" max="16384" width="7" style="128"/>
  </cols>
  <sheetData>
    <row r="2" spans="1:18" ht="13.05" customHeight="1" x14ac:dyDescent="0.3">
      <c r="A2" s="381" t="s">
        <v>477</v>
      </c>
      <c r="B2" s="382"/>
    </row>
    <row r="3" spans="1:18" ht="13.05" customHeight="1" x14ac:dyDescent="0.15">
      <c r="A3" s="383" t="s">
        <v>277</v>
      </c>
      <c r="B3" s="383"/>
    </row>
    <row r="4" spans="1:18" ht="4.95" customHeight="1" thickBot="1" x14ac:dyDescent="0.2">
      <c r="A4" s="373"/>
      <c r="B4" s="373"/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3"/>
      <c r="P4" s="373"/>
      <c r="Q4" s="373"/>
      <c r="R4" s="373"/>
    </row>
    <row r="5" spans="1:18" ht="15" customHeight="1" x14ac:dyDescent="0.15">
      <c r="A5" s="1128" t="s">
        <v>18</v>
      </c>
      <c r="B5" s="1128"/>
      <c r="C5" s="825">
        <v>2005</v>
      </c>
      <c r="D5" s="825">
        <v>2006</v>
      </c>
      <c r="E5" s="825">
        <v>2007</v>
      </c>
      <c r="F5" s="825">
        <v>2008</v>
      </c>
      <c r="G5" s="825">
        <v>2009</v>
      </c>
      <c r="H5" s="825">
        <v>2010</v>
      </c>
      <c r="I5" s="825">
        <v>2011</v>
      </c>
      <c r="J5" s="825">
        <v>2012</v>
      </c>
      <c r="K5" s="825">
        <v>2013</v>
      </c>
      <c r="L5" s="825">
        <v>2014</v>
      </c>
      <c r="M5" s="825">
        <v>2015</v>
      </c>
      <c r="N5" s="825">
        <v>2016</v>
      </c>
      <c r="O5" s="825">
        <v>2017</v>
      </c>
      <c r="P5" s="825" t="s">
        <v>211</v>
      </c>
      <c r="Q5" s="825" t="s">
        <v>403</v>
      </c>
      <c r="R5" s="825" t="s">
        <v>408</v>
      </c>
    </row>
    <row r="6" spans="1:18" ht="15" customHeight="1" x14ac:dyDescent="0.15">
      <c r="A6" s="1127" t="s">
        <v>113</v>
      </c>
      <c r="B6" s="1127"/>
      <c r="C6" s="850" t="s">
        <v>50</v>
      </c>
      <c r="D6" s="850" t="s">
        <v>50</v>
      </c>
      <c r="E6" s="850">
        <v>2.31</v>
      </c>
      <c r="F6" s="850">
        <v>2.7</v>
      </c>
      <c r="G6" s="850">
        <v>2.88</v>
      </c>
      <c r="H6" s="850">
        <v>3.02</v>
      </c>
      <c r="I6" s="850">
        <v>3.4</v>
      </c>
      <c r="J6" s="850">
        <v>3.61</v>
      </c>
      <c r="K6" s="850">
        <v>3.87</v>
      </c>
      <c r="L6" s="850">
        <v>4.26</v>
      </c>
      <c r="M6" s="850">
        <v>4.09</v>
      </c>
      <c r="N6" s="850">
        <v>4.32</v>
      </c>
      <c r="O6" s="850">
        <v>4.25</v>
      </c>
      <c r="P6" s="850">
        <v>4.28</v>
      </c>
      <c r="Q6" s="850">
        <v>4.2699999999999996</v>
      </c>
      <c r="R6" s="850">
        <v>4.1260925741620547</v>
      </c>
    </row>
    <row r="7" spans="1:18" ht="4.95" customHeight="1" x14ac:dyDescent="0.15">
      <c r="A7" s="129"/>
      <c r="B7" s="130"/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3"/>
      <c r="O7" s="403"/>
      <c r="P7" s="403"/>
      <c r="Q7" s="403"/>
      <c r="R7" s="403"/>
    </row>
    <row r="8" spans="1:18" ht="13.05" customHeight="1" x14ac:dyDescent="0.15">
      <c r="A8" s="129"/>
      <c r="B8" s="29" t="s">
        <v>21</v>
      </c>
      <c r="C8" s="404" t="s">
        <v>81</v>
      </c>
      <c r="D8" s="404" t="s">
        <v>81</v>
      </c>
      <c r="E8" s="404" t="s">
        <v>81</v>
      </c>
      <c r="F8" s="404" t="s">
        <v>81</v>
      </c>
      <c r="G8" s="404" t="s">
        <v>81</v>
      </c>
      <c r="H8" s="404" t="s">
        <v>81</v>
      </c>
      <c r="I8" s="404" t="s">
        <v>81</v>
      </c>
      <c r="J8" s="404" t="s">
        <v>81</v>
      </c>
      <c r="K8" s="404" t="s">
        <v>81</v>
      </c>
      <c r="L8" s="404" t="s">
        <v>81</v>
      </c>
      <c r="M8" s="404" t="s">
        <v>81</v>
      </c>
      <c r="N8" s="404" t="s">
        <v>81</v>
      </c>
      <c r="O8" s="404" t="s">
        <v>81</v>
      </c>
      <c r="P8" s="404" t="s">
        <v>81</v>
      </c>
      <c r="Q8" s="404" t="s">
        <v>81</v>
      </c>
      <c r="R8" s="404" t="s">
        <v>81</v>
      </c>
    </row>
    <row r="9" spans="1:18" ht="13.05" customHeight="1" x14ac:dyDescent="0.15">
      <c r="A9" s="129"/>
      <c r="B9" s="29" t="s">
        <v>22</v>
      </c>
      <c r="C9" s="404" t="s">
        <v>81</v>
      </c>
      <c r="D9" s="404" t="s">
        <v>81</v>
      </c>
      <c r="E9" s="404" t="s">
        <v>81</v>
      </c>
      <c r="F9" s="404" t="s">
        <v>81</v>
      </c>
      <c r="G9" s="404" t="s">
        <v>81</v>
      </c>
      <c r="H9" s="404" t="s">
        <v>81</v>
      </c>
      <c r="I9" s="404" t="s">
        <v>81</v>
      </c>
      <c r="J9" s="404" t="s">
        <v>81</v>
      </c>
      <c r="K9" s="404" t="s">
        <v>81</v>
      </c>
      <c r="L9" s="404" t="s">
        <v>81</v>
      </c>
      <c r="M9" s="404" t="s">
        <v>81</v>
      </c>
      <c r="N9" s="404" t="s">
        <v>81</v>
      </c>
      <c r="O9" s="404" t="s">
        <v>81</v>
      </c>
      <c r="P9" s="404" t="s">
        <v>81</v>
      </c>
      <c r="Q9" s="404" t="s">
        <v>81</v>
      </c>
      <c r="R9" s="404" t="s">
        <v>81</v>
      </c>
    </row>
    <row r="10" spans="1:18" ht="13.05" customHeight="1" x14ac:dyDescent="0.15">
      <c r="A10" s="129"/>
      <c r="B10" s="29" t="s">
        <v>23</v>
      </c>
      <c r="C10" s="404" t="s">
        <v>81</v>
      </c>
      <c r="D10" s="404" t="s">
        <v>81</v>
      </c>
      <c r="E10" s="404" t="s">
        <v>81</v>
      </c>
      <c r="F10" s="404" t="s">
        <v>81</v>
      </c>
      <c r="G10" s="404" t="s">
        <v>81</v>
      </c>
      <c r="H10" s="404" t="s">
        <v>81</v>
      </c>
      <c r="I10" s="404" t="s">
        <v>81</v>
      </c>
      <c r="J10" s="404" t="s">
        <v>81</v>
      </c>
      <c r="K10" s="404" t="s">
        <v>81</v>
      </c>
      <c r="L10" s="404" t="s">
        <v>81</v>
      </c>
      <c r="M10" s="404" t="s">
        <v>81</v>
      </c>
      <c r="N10" s="404" t="s">
        <v>81</v>
      </c>
      <c r="O10" s="404" t="s">
        <v>81</v>
      </c>
      <c r="P10" s="404" t="s">
        <v>81</v>
      </c>
      <c r="Q10" s="404" t="s">
        <v>81</v>
      </c>
      <c r="R10" s="404" t="s">
        <v>81</v>
      </c>
    </row>
    <row r="11" spans="1:18" ht="13.05" customHeight="1" x14ac:dyDescent="0.15">
      <c r="A11" s="129"/>
      <c r="B11" s="29" t="s">
        <v>24</v>
      </c>
      <c r="C11" s="404" t="s">
        <v>81</v>
      </c>
      <c r="D11" s="404" t="s">
        <v>81</v>
      </c>
      <c r="E11" s="404" t="s">
        <v>81</v>
      </c>
      <c r="F11" s="404" t="s">
        <v>81</v>
      </c>
      <c r="G11" s="404" t="s">
        <v>81</v>
      </c>
      <c r="H11" s="404" t="s">
        <v>81</v>
      </c>
      <c r="I11" s="404" t="s">
        <v>81</v>
      </c>
      <c r="J11" s="404" t="s">
        <v>81</v>
      </c>
      <c r="K11" s="404" t="s">
        <v>81</v>
      </c>
      <c r="L11" s="404" t="s">
        <v>81</v>
      </c>
      <c r="M11" s="404" t="s">
        <v>81</v>
      </c>
      <c r="N11" s="404" t="s">
        <v>81</v>
      </c>
      <c r="O11" s="404" t="s">
        <v>81</v>
      </c>
      <c r="P11" s="404" t="s">
        <v>81</v>
      </c>
      <c r="Q11" s="404" t="s">
        <v>81</v>
      </c>
      <c r="R11" s="404" t="s">
        <v>81</v>
      </c>
    </row>
    <row r="12" spans="1:18" ht="13.05" customHeight="1" x14ac:dyDescent="0.15">
      <c r="A12" s="129"/>
      <c r="B12" s="29" t="s">
        <v>25</v>
      </c>
      <c r="C12" s="404" t="s">
        <v>81</v>
      </c>
      <c r="D12" s="404" t="s">
        <v>81</v>
      </c>
      <c r="E12" s="404" t="s">
        <v>81</v>
      </c>
      <c r="F12" s="404" t="s">
        <v>81</v>
      </c>
      <c r="G12" s="404" t="s">
        <v>81</v>
      </c>
      <c r="H12" s="404" t="s">
        <v>81</v>
      </c>
      <c r="I12" s="404" t="s">
        <v>81</v>
      </c>
      <c r="J12" s="404" t="s">
        <v>81</v>
      </c>
      <c r="K12" s="404" t="s">
        <v>81</v>
      </c>
      <c r="L12" s="404" t="s">
        <v>81</v>
      </c>
      <c r="M12" s="404" t="s">
        <v>81</v>
      </c>
      <c r="N12" s="404" t="s">
        <v>81</v>
      </c>
      <c r="O12" s="404" t="s">
        <v>81</v>
      </c>
      <c r="P12" s="404" t="s">
        <v>81</v>
      </c>
      <c r="Q12" s="404" t="s">
        <v>81</v>
      </c>
      <c r="R12" s="404" t="s">
        <v>81</v>
      </c>
    </row>
    <row r="13" spans="1:18" ht="13.05" customHeight="1" x14ac:dyDescent="0.15">
      <c r="A13" s="129"/>
      <c r="B13" s="29" t="s">
        <v>29</v>
      </c>
      <c r="C13" s="404" t="s">
        <v>81</v>
      </c>
      <c r="D13" s="404" t="s">
        <v>81</v>
      </c>
      <c r="E13" s="404" t="s">
        <v>81</v>
      </c>
      <c r="F13" s="404" t="s">
        <v>81</v>
      </c>
      <c r="G13" s="404" t="s">
        <v>81</v>
      </c>
      <c r="H13" s="404" t="s">
        <v>81</v>
      </c>
      <c r="I13" s="404" t="s">
        <v>81</v>
      </c>
      <c r="J13" s="404" t="s">
        <v>81</v>
      </c>
      <c r="K13" s="404" t="s">
        <v>81</v>
      </c>
      <c r="L13" s="404" t="s">
        <v>81</v>
      </c>
      <c r="M13" s="404" t="s">
        <v>81</v>
      </c>
      <c r="N13" s="404" t="s">
        <v>81</v>
      </c>
      <c r="O13" s="404" t="s">
        <v>81</v>
      </c>
      <c r="P13" s="404" t="s">
        <v>81</v>
      </c>
      <c r="Q13" s="404" t="s">
        <v>81</v>
      </c>
      <c r="R13" s="404" t="s">
        <v>81</v>
      </c>
    </row>
    <row r="14" spans="1:18" ht="13.05" customHeight="1" x14ac:dyDescent="0.15">
      <c r="A14" s="129"/>
      <c r="B14" s="29" t="s">
        <v>30</v>
      </c>
      <c r="C14" s="404" t="s">
        <v>81</v>
      </c>
      <c r="D14" s="404" t="s">
        <v>81</v>
      </c>
      <c r="E14" s="404" t="s">
        <v>81</v>
      </c>
      <c r="F14" s="404" t="s">
        <v>81</v>
      </c>
      <c r="G14" s="404" t="s">
        <v>81</v>
      </c>
      <c r="H14" s="404" t="s">
        <v>81</v>
      </c>
      <c r="I14" s="404" t="s">
        <v>81</v>
      </c>
      <c r="J14" s="404" t="s">
        <v>81</v>
      </c>
      <c r="K14" s="404" t="s">
        <v>81</v>
      </c>
      <c r="L14" s="404" t="s">
        <v>81</v>
      </c>
      <c r="M14" s="404" t="s">
        <v>81</v>
      </c>
      <c r="N14" s="404" t="s">
        <v>81</v>
      </c>
      <c r="O14" s="404" t="s">
        <v>81</v>
      </c>
      <c r="P14" s="404" t="s">
        <v>81</v>
      </c>
      <c r="Q14" s="404" t="s">
        <v>81</v>
      </c>
      <c r="R14" s="404" t="s">
        <v>81</v>
      </c>
    </row>
    <row r="15" spans="1:18" ht="13.05" customHeight="1" x14ac:dyDescent="0.15">
      <c r="A15" s="129"/>
      <c r="B15" s="29" t="s">
        <v>31</v>
      </c>
      <c r="C15" s="404"/>
      <c r="D15" s="404"/>
      <c r="E15" s="404">
        <v>2.4900000000000002</v>
      </c>
      <c r="F15" s="404">
        <v>2.58</v>
      </c>
      <c r="G15" s="404">
        <v>2.65</v>
      </c>
      <c r="H15" s="404">
        <v>2.91</v>
      </c>
      <c r="I15" s="404">
        <v>3.05</v>
      </c>
      <c r="J15" s="404">
        <v>3.28</v>
      </c>
      <c r="K15" s="404">
        <v>3.36</v>
      </c>
      <c r="L15" s="404">
        <v>3.66</v>
      </c>
      <c r="M15" s="404">
        <v>4.03</v>
      </c>
      <c r="N15" s="404">
        <v>4.8099999999999996</v>
      </c>
      <c r="O15" s="404">
        <v>3.72</v>
      </c>
      <c r="P15" s="404">
        <v>3.76</v>
      </c>
      <c r="Q15" s="404">
        <v>3.81</v>
      </c>
      <c r="R15" s="404">
        <v>3.769442051981081</v>
      </c>
    </row>
    <row r="16" spans="1:18" ht="13.05" customHeight="1" x14ac:dyDescent="0.15">
      <c r="A16" s="129"/>
      <c r="B16" s="29" t="s">
        <v>32</v>
      </c>
      <c r="C16" s="404" t="s">
        <v>81</v>
      </c>
      <c r="D16" s="404" t="s">
        <v>81</v>
      </c>
      <c r="E16" s="404" t="s">
        <v>81</v>
      </c>
      <c r="F16" s="404" t="s">
        <v>81</v>
      </c>
      <c r="G16" s="404" t="s">
        <v>81</v>
      </c>
      <c r="H16" s="404" t="s">
        <v>81</v>
      </c>
      <c r="I16" s="404" t="s">
        <v>81</v>
      </c>
      <c r="J16" s="404" t="s">
        <v>81</v>
      </c>
      <c r="K16" s="404" t="s">
        <v>81</v>
      </c>
      <c r="L16" s="404" t="s">
        <v>81</v>
      </c>
      <c r="M16" s="404" t="s">
        <v>81</v>
      </c>
      <c r="N16" s="404" t="s">
        <v>81</v>
      </c>
      <c r="O16" s="404" t="s">
        <v>81</v>
      </c>
      <c r="P16" s="404" t="s">
        <v>81</v>
      </c>
      <c r="Q16" s="404" t="s">
        <v>81</v>
      </c>
      <c r="R16" s="404" t="s">
        <v>81</v>
      </c>
    </row>
    <row r="17" spans="1:18" ht="13.05" customHeight="1" x14ac:dyDescent="0.15">
      <c r="A17" s="129"/>
      <c r="B17" s="29" t="s">
        <v>33</v>
      </c>
      <c r="C17" s="404" t="s">
        <v>81</v>
      </c>
      <c r="D17" s="404" t="s">
        <v>81</v>
      </c>
      <c r="E17" s="404" t="s">
        <v>81</v>
      </c>
      <c r="F17" s="404" t="s">
        <v>81</v>
      </c>
      <c r="G17" s="404" t="s">
        <v>81</v>
      </c>
      <c r="H17" s="404" t="s">
        <v>81</v>
      </c>
      <c r="I17" s="404" t="s">
        <v>81</v>
      </c>
      <c r="J17" s="404" t="s">
        <v>81</v>
      </c>
      <c r="K17" s="404">
        <v>3.4</v>
      </c>
      <c r="L17" s="404">
        <v>3.68</v>
      </c>
      <c r="M17" s="404">
        <v>3.95</v>
      </c>
      <c r="N17" s="404">
        <v>3.9</v>
      </c>
      <c r="O17" s="404">
        <v>3.9</v>
      </c>
      <c r="P17" s="404" t="s">
        <v>81</v>
      </c>
      <c r="Q17" s="404" t="s">
        <v>81</v>
      </c>
      <c r="R17" s="404" t="s">
        <v>81</v>
      </c>
    </row>
    <row r="18" spans="1:18" ht="13.05" customHeight="1" x14ac:dyDescent="0.15">
      <c r="A18" s="129"/>
      <c r="B18" s="29" t="s">
        <v>34</v>
      </c>
      <c r="C18" s="404" t="s">
        <v>81</v>
      </c>
      <c r="D18" s="404" t="s">
        <v>81</v>
      </c>
      <c r="E18" s="404">
        <v>2.63</v>
      </c>
      <c r="F18" s="404">
        <v>3.01</v>
      </c>
      <c r="G18" s="404">
        <v>2.91</v>
      </c>
      <c r="H18" s="404">
        <v>3.19</v>
      </c>
      <c r="I18" s="404">
        <v>3.64</v>
      </c>
      <c r="J18" s="404">
        <v>3.66</v>
      </c>
      <c r="K18" s="404">
        <v>3.53</v>
      </c>
      <c r="L18" s="404">
        <v>3.91</v>
      </c>
      <c r="M18" s="404">
        <v>4.25</v>
      </c>
      <c r="N18" s="404">
        <v>4.1399999999999997</v>
      </c>
      <c r="O18" s="404">
        <v>3.91</v>
      </c>
      <c r="P18" s="404">
        <v>3.95</v>
      </c>
      <c r="Q18" s="404">
        <v>3.87</v>
      </c>
      <c r="R18" s="404">
        <v>3.7955302261568633</v>
      </c>
    </row>
    <row r="19" spans="1:18" ht="13.05" customHeight="1" x14ac:dyDescent="0.15">
      <c r="A19" s="129"/>
      <c r="B19" s="29" t="s">
        <v>35</v>
      </c>
      <c r="C19" s="404" t="s">
        <v>81</v>
      </c>
      <c r="D19" s="404" t="s">
        <v>81</v>
      </c>
      <c r="E19" s="404">
        <v>2.16</v>
      </c>
      <c r="F19" s="404">
        <v>2.4500000000000002</v>
      </c>
      <c r="G19" s="404">
        <v>2.92</v>
      </c>
      <c r="H19" s="404">
        <v>3.16</v>
      </c>
      <c r="I19" s="404">
        <v>3.28</v>
      </c>
      <c r="J19" s="404">
        <v>3.17</v>
      </c>
      <c r="K19" s="404">
        <v>3.35</v>
      </c>
      <c r="L19" s="404">
        <v>3.41</v>
      </c>
      <c r="M19" s="404">
        <v>3.75</v>
      </c>
      <c r="N19" s="404">
        <v>3.84</v>
      </c>
      <c r="O19" s="404">
        <v>3.97</v>
      </c>
      <c r="P19" s="404">
        <v>3.97</v>
      </c>
      <c r="Q19" s="404">
        <v>3.9</v>
      </c>
      <c r="R19" s="404">
        <v>3.8173637883982803</v>
      </c>
    </row>
    <row r="20" spans="1:18" ht="13.05" customHeight="1" x14ac:dyDescent="0.15">
      <c r="A20" s="129"/>
      <c r="B20" s="29" t="s">
        <v>36</v>
      </c>
      <c r="C20" s="404" t="s">
        <v>81</v>
      </c>
      <c r="D20" s="404" t="s">
        <v>81</v>
      </c>
      <c r="E20" s="404">
        <v>2.2599999999999998</v>
      </c>
      <c r="F20" s="404">
        <v>2.66</v>
      </c>
      <c r="G20" s="404">
        <v>2.87</v>
      </c>
      <c r="H20" s="404">
        <v>3.1</v>
      </c>
      <c r="I20" s="404">
        <v>3.29</v>
      </c>
      <c r="J20" s="404">
        <v>3.51</v>
      </c>
      <c r="K20" s="404">
        <v>3.49</v>
      </c>
      <c r="L20" s="404">
        <v>3.7</v>
      </c>
      <c r="M20" s="404">
        <v>4.37</v>
      </c>
      <c r="N20" s="404">
        <v>4.24</v>
      </c>
      <c r="O20" s="404">
        <v>4.04</v>
      </c>
      <c r="P20" s="404">
        <v>3.99</v>
      </c>
      <c r="Q20" s="404">
        <v>3.92</v>
      </c>
      <c r="R20" s="404">
        <v>3.7467594821733337</v>
      </c>
    </row>
    <row r="21" spans="1:18" ht="13.05" customHeight="1" x14ac:dyDescent="0.15">
      <c r="A21" s="129"/>
      <c r="B21" s="29" t="s">
        <v>37</v>
      </c>
      <c r="C21" s="404" t="s">
        <v>81</v>
      </c>
      <c r="D21" s="404" t="s">
        <v>81</v>
      </c>
      <c r="E21" s="404">
        <v>1.55</v>
      </c>
      <c r="F21" s="404">
        <v>2.72</v>
      </c>
      <c r="G21" s="404">
        <v>2.66</v>
      </c>
      <c r="H21" s="404">
        <v>2.94</v>
      </c>
      <c r="I21" s="404">
        <v>3.32</v>
      </c>
      <c r="J21" s="404">
        <v>3.58</v>
      </c>
      <c r="K21" s="404">
        <v>3.87</v>
      </c>
      <c r="L21" s="404">
        <v>4.25</v>
      </c>
      <c r="M21" s="404">
        <v>4.25</v>
      </c>
      <c r="N21" s="404">
        <v>4.54</v>
      </c>
      <c r="O21" s="404">
        <v>4.41</v>
      </c>
      <c r="P21" s="404">
        <v>4.55</v>
      </c>
      <c r="Q21" s="404">
        <v>4.5599999999999996</v>
      </c>
      <c r="R21" s="404">
        <v>3.6523823272111691</v>
      </c>
    </row>
    <row r="22" spans="1:18" ht="13.05" customHeight="1" x14ac:dyDescent="0.15">
      <c r="A22" s="129"/>
      <c r="B22" s="29" t="s">
        <v>38</v>
      </c>
      <c r="C22" s="404" t="s">
        <v>81</v>
      </c>
      <c r="D22" s="404" t="s">
        <v>81</v>
      </c>
      <c r="E22" s="404">
        <v>2.19</v>
      </c>
      <c r="F22" s="404">
        <v>2.41</v>
      </c>
      <c r="G22" s="404">
        <v>2.4500000000000002</v>
      </c>
      <c r="H22" s="404">
        <v>2.69</v>
      </c>
      <c r="I22" s="404">
        <v>3.01</v>
      </c>
      <c r="J22" s="404">
        <v>3.2</v>
      </c>
      <c r="K22" s="404">
        <v>3.4</v>
      </c>
      <c r="L22" s="404">
        <v>3.59</v>
      </c>
      <c r="M22" s="404">
        <v>3.69</v>
      </c>
      <c r="N22" s="404">
        <v>3.89</v>
      </c>
      <c r="O22" s="404">
        <v>3.91</v>
      </c>
      <c r="P22" s="404">
        <v>4.07</v>
      </c>
      <c r="Q22" s="404">
        <v>4.12</v>
      </c>
      <c r="R22" s="404">
        <v>4.0613468749994395</v>
      </c>
    </row>
    <row r="23" spans="1:18" ht="13.05" customHeight="1" x14ac:dyDescent="0.15">
      <c r="A23" s="129"/>
      <c r="B23" s="29" t="s">
        <v>39</v>
      </c>
      <c r="C23" s="404" t="s">
        <v>81</v>
      </c>
      <c r="D23" s="404" t="s">
        <v>81</v>
      </c>
      <c r="E23" s="404">
        <v>2.2400000000000002</v>
      </c>
      <c r="F23" s="404">
        <v>2.4900000000000002</v>
      </c>
      <c r="G23" s="404">
        <v>2.5099999999999998</v>
      </c>
      <c r="H23" s="404">
        <v>2.87</v>
      </c>
      <c r="I23" s="404">
        <v>3.01</v>
      </c>
      <c r="J23" s="404">
        <v>3.38</v>
      </c>
      <c r="K23" s="404">
        <v>3.52</v>
      </c>
      <c r="L23" s="404">
        <v>3.75</v>
      </c>
      <c r="M23" s="404">
        <v>3.82</v>
      </c>
      <c r="N23" s="404">
        <v>3.98</v>
      </c>
      <c r="O23" s="404">
        <v>4.03</v>
      </c>
      <c r="P23" s="404">
        <v>4.16</v>
      </c>
      <c r="Q23" s="404">
        <v>4.17</v>
      </c>
      <c r="R23" s="404">
        <v>4.1313296789864102</v>
      </c>
    </row>
    <row r="24" spans="1:18" ht="13.05" customHeight="1" x14ac:dyDescent="0.15">
      <c r="A24" s="129"/>
      <c r="B24" s="29" t="s">
        <v>40</v>
      </c>
      <c r="C24" s="404" t="s">
        <v>81</v>
      </c>
      <c r="D24" s="404" t="s">
        <v>81</v>
      </c>
      <c r="E24" s="404">
        <v>2.2999999999999998</v>
      </c>
      <c r="F24" s="404">
        <v>2.63</v>
      </c>
      <c r="G24" s="404">
        <v>2.92</v>
      </c>
      <c r="H24" s="404">
        <v>3.21</v>
      </c>
      <c r="I24" s="404">
        <v>3.32</v>
      </c>
      <c r="J24" s="404">
        <v>3.54</v>
      </c>
      <c r="K24" s="404">
        <v>3.77</v>
      </c>
      <c r="L24" s="404">
        <v>3.76</v>
      </c>
      <c r="M24" s="404">
        <v>4.29</v>
      </c>
      <c r="N24" s="404">
        <v>4.2</v>
      </c>
      <c r="O24" s="404">
        <v>4.08</v>
      </c>
      <c r="P24" s="404">
        <v>4.18</v>
      </c>
      <c r="Q24" s="404">
        <v>4.1900000000000004</v>
      </c>
      <c r="R24" s="404">
        <v>4.1017597383036026</v>
      </c>
    </row>
    <row r="25" spans="1:18" ht="13.05" customHeight="1" x14ac:dyDescent="0.15">
      <c r="A25" s="129"/>
      <c r="B25" s="128" t="s">
        <v>41</v>
      </c>
      <c r="C25" s="404" t="s">
        <v>81</v>
      </c>
      <c r="D25" s="404" t="s">
        <v>81</v>
      </c>
      <c r="E25" s="404">
        <v>2.25</v>
      </c>
      <c r="F25" s="404">
        <v>2.23</v>
      </c>
      <c r="G25" s="404">
        <v>2.31</v>
      </c>
      <c r="H25" s="404">
        <v>2.69</v>
      </c>
      <c r="I25" s="404">
        <v>3.54</v>
      </c>
      <c r="J25" s="404">
        <v>3.83</v>
      </c>
      <c r="K25" s="404">
        <v>3.59</v>
      </c>
      <c r="L25" s="404">
        <v>3.48</v>
      </c>
      <c r="M25" s="404">
        <v>3.54</v>
      </c>
      <c r="N25" s="404">
        <v>3.71</v>
      </c>
      <c r="O25" s="404">
        <v>3.6</v>
      </c>
      <c r="P25" s="404">
        <v>3.77</v>
      </c>
      <c r="Q25" s="404">
        <v>3.78</v>
      </c>
      <c r="R25" s="404">
        <v>3.7445472892099692</v>
      </c>
    </row>
    <row r="26" spans="1:18" ht="13.05" customHeight="1" x14ac:dyDescent="0.15">
      <c r="A26" s="129"/>
      <c r="B26" s="30" t="s">
        <v>44</v>
      </c>
      <c r="C26" s="404" t="s">
        <v>81</v>
      </c>
      <c r="D26" s="404" t="s">
        <v>81</v>
      </c>
      <c r="E26" s="404">
        <v>2.77</v>
      </c>
      <c r="F26" s="404">
        <v>2.81</v>
      </c>
      <c r="G26" s="404">
        <v>2.87</v>
      </c>
      <c r="H26" s="404">
        <v>2.57</v>
      </c>
      <c r="I26" s="404">
        <v>3.1</v>
      </c>
      <c r="J26" s="404">
        <v>3.28</v>
      </c>
      <c r="K26" s="404">
        <v>3.5</v>
      </c>
      <c r="L26" s="404">
        <v>3.6</v>
      </c>
      <c r="M26" s="404">
        <v>3.82</v>
      </c>
      <c r="N26" s="404">
        <v>3.92</v>
      </c>
      <c r="O26" s="404">
        <v>4.03</v>
      </c>
      <c r="P26" s="404">
        <v>3.83</v>
      </c>
      <c r="Q26" s="404">
        <v>3.96</v>
      </c>
      <c r="R26" s="404">
        <v>3.9704700671203983</v>
      </c>
    </row>
    <row r="27" spans="1:18" ht="13.05" customHeight="1" x14ac:dyDescent="0.15">
      <c r="A27" s="129"/>
      <c r="B27" s="271" t="s">
        <v>45</v>
      </c>
      <c r="C27" s="404" t="s">
        <v>81</v>
      </c>
      <c r="D27" s="404" t="s">
        <v>81</v>
      </c>
      <c r="E27" s="404">
        <v>2.42</v>
      </c>
      <c r="F27" s="404">
        <v>2.81</v>
      </c>
      <c r="G27" s="404">
        <v>3.1</v>
      </c>
      <c r="H27" s="404">
        <v>3.24</v>
      </c>
      <c r="I27" s="404">
        <v>3.61</v>
      </c>
      <c r="J27" s="404">
        <v>3.87</v>
      </c>
      <c r="K27" s="404">
        <v>4.3099999999999996</v>
      </c>
      <c r="L27" s="404">
        <v>5.0199999999999996</v>
      </c>
      <c r="M27" s="404">
        <v>4.22</v>
      </c>
      <c r="N27" s="404">
        <v>4.7</v>
      </c>
      <c r="O27" s="404">
        <v>4.63</v>
      </c>
      <c r="P27" s="404">
        <v>4.68</v>
      </c>
      <c r="Q27" s="404">
        <v>4.6100000000000003</v>
      </c>
      <c r="R27" s="404">
        <v>4.5182161415418047</v>
      </c>
    </row>
    <row r="28" spans="1:18" ht="13.05" customHeight="1" x14ac:dyDescent="0.15">
      <c r="A28" s="59"/>
      <c r="B28" s="30" t="s">
        <v>46</v>
      </c>
      <c r="C28" s="404" t="s">
        <v>81</v>
      </c>
      <c r="D28" s="404" t="s">
        <v>81</v>
      </c>
      <c r="E28" s="404" t="s">
        <v>81</v>
      </c>
      <c r="F28" s="404" t="s">
        <v>81</v>
      </c>
      <c r="G28" s="404" t="s">
        <v>81</v>
      </c>
      <c r="H28" s="404" t="s">
        <v>81</v>
      </c>
      <c r="I28" s="404" t="s">
        <v>81</v>
      </c>
      <c r="J28" s="404" t="s">
        <v>81</v>
      </c>
      <c r="K28" s="404" t="s">
        <v>81</v>
      </c>
      <c r="L28" s="404" t="s">
        <v>81</v>
      </c>
      <c r="M28" s="404" t="s">
        <v>81</v>
      </c>
      <c r="N28" s="404" t="s">
        <v>81</v>
      </c>
      <c r="O28" s="404" t="s">
        <v>81</v>
      </c>
      <c r="P28" s="404" t="s">
        <v>81</v>
      </c>
      <c r="Q28" s="404" t="s">
        <v>81</v>
      </c>
      <c r="R28" s="404" t="s">
        <v>81</v>
      </c>
    </row>
    <row r="29" spans="1:18" ht="13.05" customHeight="1" x14ac:dyDescent="0.15">
      <c r="A29" s="60"/>
      <c r="B29" s="60" t="s">
        <v>47</v>
      </c>
      <c r="C29" s="404" t="s">
        <v>81</v>
      </c>
      <c r="D29" s="404" t="s">
        <v>81</v>
      </c>
      <c r="E29" s="404" t="s">
        <v>81</v>
      </c>
      <c r="F29" s="404" t="s">
        <v>81</v>
      </c>
      <c r="G29" s="404" t="s">
        <v>81</v>
      </c>
      <c r="H29" s="404" t="s">
        <v>81</v>
      </c>
      <c r="I29" s="404" t="s">
        <v>81</v>
      </c>
      <c r="J29" s="404" t="s">
        <v>81</v>
      </c>
      <c r="K29" s="404" t="s">
        <v>81</v>
      </c>
      <c r="L29" s="404" t="s">
        <v>81</v>
      </c>
      <c r="M29" s="404" t="s">
        <v>81</v>
      </c>
      <c r="N29" s="404" t="s">
        <v>81</v>
      </c>
      <c r="O29" s="404" t="s">
        <v>81</v>
      </c>
      <c r="P29" s="404" t="s">
        <v>81</v>
      </c>
      <c r="Q29" s="404" t="s">
        <v>81</v>
      </c>
      <c r="R29" s="404" t="s">
        <v>81</v>
      </c>
    </row>
    <row r="30" spans="1:18" ht="13.05" customHeight="1" x14ac:dyDescent="0.15">
      <c r="A30" s="70"/>
      <c r="B30" s="70" t="s">
        <v>48</v>
      </c>
      <c r="C30" s="404" t="s">
        <v>81</v>
      </c>
      <c r="D30" s="404" t="s">
        <v>81</v>
      </c>
      <c r="E30" s="404" t="s">
        <v>81</v>
      </c>
      <c r="F30" s="404" t="s">
        <v>81</v>
      </c>
      <c r="G30" s="404" t="s">
        <v>81</v>
      </c>
      <c r="H30" s="404" t="s">
        <v>81</v>
      </c>
      <c r="I30" s="404" t="s">
        <v>81</v>
      </c>
      <c r="J30" s="404" t="s">
        <v>81</v>
      </c>
      <c r="K30" s="404" t="s">
        <v>81</v>
      </c>
      <c r="L30" s="404" t="s">
        <v>81</v>
      </c>
      <c r="M30" s="404" t="s">
        <v>81</v>
      </c>
      <c r="N30" s="404" t="s">
        <v>81</v>
      </c>
      <c r="O30" s="404" t="s">
        <v>81</v>
      </c>
      <c r="P30" s="404" t="s">
        <v>81</v>
      </c>
      <c r="Q30" s="404" t="s">
        <v>81</v>
      </c>
      <c r="R30" s="404" t="s">
        <v>81</v>
      </c>
    </row>
    <row r="31" spans="1:18" ht="13.05" customHeight="1" thickBot="1" x14ac:dyDescent="0.2">
      <c r="A31" s="384"/>
      <c r="B31" s="385" t="s">
        <v>49</v>
      </c>
      <c r="C31" s="405" t="s">
        <v>81</v>
      </c>
      <c r="D31" s="405" t="s">
        <v>81</v>
      </c>
      <c r="E31" s="405" t="s">
        <v>81</v>
      </c>
      <c r="F31" s="405" t="s">
        <v>81</v>
      </c>
      <c r="G31" s="405" t="s">
        <v>81</v>
      </c>
      <c r="H31" s="405" t="s">
        <v>81</v>
      </c>
      <c r="I31" s="405" t="s">
        <v>81</v>
      </c>
      <c r="J31" s="405" t="s">
        <v>81</v>
      </c>
      <c r="K31" s="405" t="s">
        <v>81</v>
      </c>
      <c r="L31" s="405" t="s">
        <v>81</v>
      </c>
      <c r="M31" s="405" t="s">
        <v>81</v>
      </c>
      <c r="N31" s="405" t="s">
        <v>81</v>
      </c>
      <c r="O31" s="405" t="s">
        <v>81</v>
      </c>
      <c r="P31" s="405" t="s">
        <v>81</v>
      </c>
      <c r="Q31" s="405" t="s">
        <v>81</v>
      </c>
      <c r="R31" s="405" t="s">
        <v>81</v>
      </c>
    </row>
    <row r="32" spans="1:18" ht="9" customHeight="1" x14ac:dyDescent="0.15">
      <c r="A32" s="28" t="s">
        <v>544</v>
      </c>
      <c r="B32" s="40"/>
      <c r="C32" s="377"/>
      <c r="D32" s="377"/>
      <c r="E32" s="377"/>
      <c r="F32" s="377"/>
      <c r="G32" s="377"/>
      <c r="H32" s="377"/>
      <c r="I32" s="377"/>
      <c r="J32" s="377"/>
      <c r="K32" s="377"/>
      <c r="L32" s="377"/>
      <c r="M32" s="377"/>
      <c r="N32" s="377"/>
      <c r="O32" s="377"/>
      <c r="P32" s="377"/>
      <c r="Q32" s="377"/>
      <c r="R32" s="377"/>
    </row>
    <row r="33" spans="1:18" ht="9" customHeight="1" x14ac:dyDescent="0.15">
      <c r="A33" s="28" t="s">
        <v>428</v>
      </c>
      <c r="B33" s="40"/>
      <c r="C33" s="377"/>
      <c r="D33" s="377"/>
      <c r="E33" s="377"/>
      <c r="F33" s="377"/>
      <c r="G33" s="377"/>
      <c r="H33" s="377"/>
      <c r="I33" s="377"/>
      <c r="J33" s="377"/>
      <c r="K33" s="377"/>
      <c r="L33" s="377"/>
      <c r="M33" s="377"/>
      <c r="N33" s="377"/>
      <c r="O33" s="377"/>
      <c r="P33" s="377"/>
      <c r="Q33" s="377"/>
      <c r="R33" s="377"/>
    </row>
    <row r="34" spans="1:18" ht="9" customHeight="1" x14ac:dyDescent="0.15">
      <c r="A34" s="40" t="s">
        <v>427</v>
      </c>
      <c r="B34" s="290"/>
      <c r="C34" s="377"/>
      <c r="D34" s="377"/>
      <c r="E34" s="377"/>
      <c r="F34" s="377"/>
      <c r="G34" s="377"/>
      <c r="H34" s="377"/>
      <c r="I34" s="377"/>
      <c r="J34" s="377"/>
      <c r="K34" s="377"/>
      <c r="L34" s="377"/>
      <c r="M34" s="377"/>
      <c r="N34" s="377"/>
      <c r="O34" s="377"/>
      <c r="P34" s="377"/>
      <c r="Q34" s="377"/>
      <c r="R34" s="377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8">
    <tabColor theme="9" tint="0.59999389629810485"/>
  </sheetPr>
  <dimension ref="A2:T36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.25" style="128" customWidth="1"/>
    <col min="2" max="2" width="9.625" style="128" customWidth="1"/>
    <col min="3" max="4" width="8" style="128" hidden="1" customWidth="1"/>
    <col min="5" max="18" width="8.375" style="128" customWidth="1"/>
    <col min="19" max="19" width="8.25" style="128" customWidth="1"/>
    <col min="20" max="16384" width="7" style="128"/>
  </cols>
  <sheetData>
    <row r="2" spans="1:20" ht="13.05" customHeight="1" x14ac:dyDescent="0.3">
      <c r="A2" s="381" t="s">
        <v>476</v>
      </c>
      <c r="B2" s="382"/>
    </row>
    <row r="3" spans="1:20" ht="13.05" customHeight="1" x14ac:dyDescent="0.15">
      <c r="A3" s="383" t="s">
        <v>276</v>
      </c>
      <c r="B3" s="383"/>
    </row>
    <row r="4" spans="1:20" ht="4.95" customHeight="1" thickBot="1" x14ac:dyDescent="0.2">
      <c r="A4" s="373"/>
      <c r="B4" s="373"/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3"/>
      <c r="P4" s="373"/>
      <c r="Q4" s="373"/>
      <c r="R4" s="373"/>
    </row>
    <row r="5" spans="1:20" ht="15" customHeight="1" x14ac:dyDescent="0.15">
      <c r="A5" s="1128" t="s">
        <v>18</v>
      </c>
      <c r="B5" s="1128"/>
      <c r="C5" s="825">
        <v>2005</v>
      </c>
      <c r="D5" s="825">
        <v>2006</v>
      </c>
      <c r="E5" s="825">
        <v>2007</v>
      </c>
      <c r="F5" s="825">
        <v>2008</v>
      </c>
      <c r="G5" s="825">
        <v>2009</v>
      </c>
      <c r="H5" s="825">
        <v>2010</v>
      </c>
      <c r="I5" s="825">
        <v>2011</v>
      </c>
      <c r="J5" s="825">
        <v>2012</v>
      </c>
      <c r="K5" s="825">
        <v>2013</v>
      </c>
      <c r="L5" s="825">
        <v>2014</v>
      </c>
      <c r="M5" s="825">
        <v>2015</v>
      </c>
      <c r="N5" s="825">
        <v>2016</v>
      </c>
      <c r="O5" s="825">
        <v>2017</v>
      </c>
      <c r="P5" s="825" t="s">
        <v>211</v>
      </c>
      <c r="Q5" s="825" t="s">
        <v>403</v>
      </c>
      <c r="R5" s="825" t="s">
        <v>408</v>
      </c>
    </row>
    <row r="6" spans="1:20" ht="15" customHeight="1" x14ac:dyDescent="0.15">
      <c r="A6" s="1127" t="s">
        <v>106</v>
      </c>
      <c r="B6" s="1127"/>
      <c r="C6" s="852">
        <f>(C8+C9+C10+C11+C12+C13+C14+C15+C16+C17+C18+C19+C20+C21+C22+C23+C24+C25+C26+C27+C28+C29+C30+C31)</f>
        <v>388716</v>
      </c>
      <c r="D6" s="852">
        <f>(D8+D9+D10+D11+D12+D13+D14+D15+D16+D17+D18+D19+D20+D21+D22+D23+D24+D25+D26+D27+D28+D29+D30+D31)</f>
        <v>400609</v>
      </c>
      <c r="E6" s="852">
        <v>452090</v>
      </c>
      <c r="F6" s="852">
        <v>444255</v>
      </c>
      <c r="G6" s="852">
        <v>447983</v>
      </c>
      <c r="H6" s="852">
        <v>403510</v>
      </c>
      <c r="I6" s="852">
        <v>434702</v>
      </c>
      <c r="J6" s="852">
        <v>449117</v>
      </c>
      <c r="K6" s="852">
        <v>415602</v>
      </c>
      <c r="L6" s="852">
        <v>485141</v>
      </c>
      <c r="M6" s="852">
        <v>365636</v>
      </c>
      <c r="N6" s="852">
        <v>374408</v>
      </c>
      <c r="O6" s="852">
        <v>373971</v>
      </c>
      <c r="P6" s="852">
        <v>356929</v>
      </c>
      <c r="Q6" s="852">
        <f>SUM(Q8:Q31)</f>
        <v>340347</v>
      </c>
      <c r="R6" s="852">
        <f>SUM(R8:R31)</f>
        <v>331804.37</v>
      </c>
    </row>
    <row r="7" spans="1:20" ht="4.95" customHeight="1" x14ac:dyDescent="0.15">
      <c r="A7" s="129"/>
      <c r="B7" s="130"/>
      <c r="C7" s="387"/>
      <c r="D7" s="387"/>
      <c r="E7" s="387"/>
      <c r="F7" s="387"/>
      <c r="G7" s="387"/>
      <c r="H7" s="387"/>
      <c r="I7" s="387"/>
      <c r="J7" s="387"/>
      <c r="K7" s="387"/>
      <c r="L7" s="387"/>
      <c r="M7" s="387"/>
      <c r="N7" s="387"/>
      <c r="O7" s="387"/>
      <c r="P7" s="387"/>
      <c r="Q7" s="387"/>
      <c r="R7" s="387"/>
    </row>
    <row r="8" spans="1:20" ht="13.05" customHeight="1" x14ac:dyDescent="0.15">
      <c r="A8" s="129"/>
      <c r="B8" s="29" t="s">
        <v>21</v>
      </c>
      <c r="C8" s="406">
        <v>0</v>
      </c>
      <c r="D8" s="406">
        <v>0</v>
      </c>
      <c r="E8" s="406" t="s">
        <v>282</v>
      </c>
      <c r="F8" s="406" t="s">
        <v>282</v>
      </c>
      <c r="G8" s="406" t="s">
        <v>282</v>
      </c>
      <c r="H8" s="406" t="s">
        <v>282</v>
      </c>
      <c r="I8" s="406" t="s">
        <v>282</v>
      </c>
      <c r="J8" s="406" t="s">
        <v>282</v>
      </c>
      <c r="K8" s="406" t="s">
        <v>282</v>
      </c>
      <c r="L8" s="406" t="s">
        <v>282</v>
      </c>
      <c r="M8" s="406" t="s">
        <v>282</v>
      </c>
      <c r="N8" s="406" t="s">
        <v>282</v>
      </c>
      <c r="O8" s="406" t="s">
        <v>282</v>
      </c>
      <c r="P8" s="406" t="s">
        <v>282</v>
      </c>
      <c r="Q8" s="406" t="s">
        <v>282</v>
      </c>
      <c r="R8" s="406" t="s">
        <v>282</v>
      </c>
    </row>
    <row r="9" spans="1:20" ht="13.05" customHeight="1" x14ac:dyDescent="0.15">
      <c r="A9" s="129"/>
      <c r="B9" s="29" t="s">
        <v>22</v>
      </c>
      <c r="C9" s="406">
        <v>0</v>
      </c>
      <c r="D9" s="406">
        <v>0</v>
      </c>
      <c r="E9" s="406" t="s">
        <v>282</v>
      </c>
      <c r="F9" s="406" t="s">
        <v>282</v>
      </c>
      <c r="G9" s="406" t="s">
        <v>282</v>
      </c>
      <c r="H9" s="406" t="s">
        <v>282</v>
      </c>
      <c r="I9" s="406" t="s">
        <v>282</v>
      </c>
      <c r="J9" s="406" t="s">
        <v>282</v>
      </c>
      <c r="K9" s="406" t="s">
        <v>282</v>
      </c>
      <c r="L9" s="406" t="s">
        <v>282</v>
      </c>
      <c r="M9" s="406" t="s">
        <v>282</v>
      </c>
      <c r="N9" s="406" t="s">
        <v>282</v>
      </c>
      <c r="O9" s="406" t="s">
        <v>282</v>
      </c>
      <c r="P9" s="406" t="s">
        <v>282</v>
      </c>
      <c r="Q9" s="406" t="s">
        <v>282</v>
      </c>
      <c r="R9" s="406" t="s">
        <v>282</v>
      </c>
      <c r="T9" s="137"/>
    </row>
    <row r="10" spans="1:20" ht="13.05" customHeight="1" x14ac:dyDescent="0.15">
      <c r="A10" s="129"/>
      <c r="B10" s="29" t="s">
        <v>23</v>
      </c>
      <c r="C10" s="406">
        <v>0</v>
      </c>
      <c r="D10" s="406">
        <v>0</v>
      </c>
      <c r="E10" s="406" t="s">
        <v>282</v>
      </c>
      <c r="F10" s="406" t="s">
        <v>282</v>
      </c>
      <c r="G10" s="406" t="s">
        <v>282</v>
      </c>
      <c r="H10" s="406" t="s">
        <v>282</v>
      </c>
      <c r="I10" s="406" t="s">
        <v>282</v>
      </c>
      <c r="J10" s="406" t="s">
        <v>282</v>
      </c>
      <c r="K10" s="406" t="s">
        <v>282</v>
      </c>
      <c r="L10" s="406" t="s">
        <v>282</v>
      </c>
      <c r="M10" s="406" t="s">
        <v>282</v>
      </c>
      <c r="N10" s="406" t="s">
        <v>282</v>
      </c>
      <c r="O10" s="406" t="s">
        <v>282</v>
      </c>
      <c r="P10" s="406" t="s">
        <v>282</v>
      </c>
      <c r="Q10" s="406" t="s">
        <v>282</v>
      </c>
      <c r="R10" s="406" t="s">
        <v>282</v>
      </c>
      <c r="T10" s="137"/>
    </row>
    <row r="11" spans="1:20" ht="13.05" customHeight="1" x14ac:dyDescent="0.15">
      <c r="A11" s="129"/>
      <c r="B11" s="29" t="s">
        <v>24</v>
      </c>
      <c r="C11" s="406">
        <v>0</v>
      </c>
      <c r="D11" s="406">
        <v>0</v>
      </c>
      <c r="E11" s="406" t="s">
        <v>282</v>
      </c>
      <c r="F11" s="406" t="s">
        <v>282</v>
      </c>
      <c r="G11" s="406" t="s">
        <v>282</v>
      </c>
      <c r="H11" s="406" t="s">
        <v>282</v>
      </c>
      <c r="I11" s="406" t="s">
        <v>282</v>
      </c>
      <c r="J11" s="406" t="s">
        <v>282</v>
      </c>
      <c r="K11" s="406" t="s">
        <v>282</v>
      </c>
      <c r="L11" s="406" t="s">
        <v>282</v>
      </c>
      <c r="M11" s="406" t="s">
        <v>282</v>
      </c>
      <c r="N11" s="406" t="s">
        <v>282</v>
      </c>
      <c r="O11" s="406" t="s">
        <v>282</v>
      </c>
      <c r="P11" s="406" t="s">
        <v>282</v>
      </c>
      <c r="Q11" s="406" t="s">
        <v>282</v>
      </c>
      <c r="R11" s="406" t="s">
        <v>282</v>
      </c>
      <c r="T11" s="137"/>
    </row>
    <row r="12" spans="1:20" ht="13.05" customHeight="1" x14ac:dyDescent="0.15">
      <c r="A12" s="129"/>
      <c r="B12" s="29" t="s">
        <v>25</v>
      </c>
      <c r="C12" s="406">
        <v>0</v>
      </c>
      <c r="D12" s="406">
        <v>0</v>
      </c>
      <c r="E12" s="406" t="s">
        <v>282</v>
      </c>
      <c r="F12" s="406" t="s">
        <v>282</v>
      </c>
      <c r="G12" s="406" t="s">
        <v>282</v>
      </c>
      <c r="H12" s="406" t="s">
        <v>282</v>
      </c>
      <c r="I12" s="406" t="s">
        <v>282</v>
      </c>
      <c r="J12" s="406" t="s">
        <v>282</v>
      </c>
      <c r="K12" s="406" t="s">
        <v>282</v>
      </c>
      <c r="L12" s="406" t="s">
        <v>282</v>
      </c>
      <c r="M12" s="406" t="s">
        <v>282</v>
      </c>
      <c r="N12" s="406" t="s">
        <v>282</v>
      </c>
      <c r="O12" s="406" t="s">
        <v>282</v>
      </c>
      <c r="P12" s="406" t="s">
        <v>282</v>
      </c>
      <c r="Q12" s="406" t="s">
        <v>282</v>
      </c>
      <c r="R12" s="406" t="s">
        <v>282</v>
      </c>
      <c r="T12" s="137"/>
    </row>
    <row r="13" spans="1:20" ht="13.05" customHeight="1" x14ac:dyDescent="0.15">
      <c r="A13" s="129"/>
      <c r="B13" s="29" t="s">
        <v>29</v>
      </c>
      <c r="C13" s="406">
        <v>0</v>
      </c>
      <c r="D13" s="406">
        <v>0</v>
      </c>
      <c r="E13" s="406" t="s">
        <v>282</v>
      </c>
      <c r="F13" s="406" t="s">
        <v>282</v>
      </c>
      <c r="G13" s="406" t="s">
        <v>282</v>
      </c>
      <c r="H13" s="406" t="s">
        <v>282</v>
      </c>
      <c r="I13" s="406" t="s">
        <v>282</v>
      </c>
      <c r="J13" s="406" t="s">
        <v>282</v>
      </c>
      <c r="K13" s="406" t="s">
        <v>282</v>
      </c>
      <c r="L13" s="406" t="s">
        <v>282</v>
      </c>
      <c r="M13" s="406" t="s">
        <v>282</v>
      </c>
      <c r="N13" s="406" t="s">
        <v>282</v>
      </c>
      <c r="O13" s="406" t="s">
        <v>282</v>
      </c>
      <c r="P13" s="406" t="s">
        <v>282</v>
      </c>
      <c r="Q13" s="406" t="s">
        <v>282</v>
      </c>
      <c r="R13" s="406" t="s">
        <v>282</v>
      </c>
      <c r="T13" s="137"/>
    </row>
    <row r="14" spans="1:20" ht="13.05" customHeight="1" x14ac:dyDescent="0.15">
      <c r="A14" s="129"/>
      <c r="B14" s="29" t="s">
        <v>30</v>
      </c>
      <c r="C14" s="406">
        <v>0</v>
      </c>
      <c r="D14" s="406">
        <v>0</v>
      </c>
      <c r="E14" s="406" t="s">
        <v>282</v>
      </c>
      <c r="F14" s="406" t="s">
        <v>282</v>
      </c>
      <c r="G14" s="406" t="s">
        <v>282</v>
      </c>
      <c r="H14" s="406" t="s">
        <v>282</v>
      </c>
      <c r="I14" s="406" t="s">
        <v>282</v>
      </c>
      <c r="J14" s="406" t="s">
        <v>282</v>
      </c>
      <c r="K14" s="406" t="s">
        <v>282</v>
      </c>
      <c r="L14" s="406" t="s">
        <v>282</v>
      </c>
      <c r="M14" s="406" t="s">
        <v>282</v>
      </c>
      <c r="N14" s="406" t="s">
        <v>282</v>
      </c>
      <c r="O14" s="406" t="s">
        <v>282</v>
      </c>
      <c r="P14" s="406" t="s">
        <v>282</v>
      </c>
      <c r="Q14" s="406" t="s">
        <v>282</v>
      </c>
      <c r="R14" s="406" t="s">
        <v>282</v>
      </c>
      <c r="T14" s="137"/>
    </row>
    <row r="15" spans="1:20" ht="13.05" customHeight="1" x14ac:dyDescent="0.15">
      <c r="A15" s="129"/>
      <c r="B15" s="29" t="s">
        <v>31</v>
      </c>
      <c r="C15" s="406">
        <v>0</v>
      </c>
      <c r="D15" s="406">
        <v>200</v>
      </c>
      <c r="E15" s="406">
        <v>1610</v>
      </c>
      <c r="F15" s="406">
        <v>1690</v>
      </c>
      <c r="G15" s="406">
        <v>1170</v>
      </c>
      <c r="H15" s="406">
        <v>905</v>
      </c>
      <c r="I15" s="406">
        <v>343</v>
      </c>
      <c r="J15" s="406">
        <v>844</v>
      </c>
      <c r="K15" s="406">
        <v>599</v>
      </c>
      <c r="L15" s="406">
        <v>588</v>
      </c>
      <c r="M15" s="406">
        <v>720</v>
      </c>
      <c r="N15" s="406">
        <v>595</v>
      </c>
      <c r="O15" s="406">
        <v>634</v>
      </c>
      <c r="P15" s="406">
        <v>837</v>
      </c>
      <c r="Q15" s="406">
        <v>1325</v>
      </c>
      <c r="R15" s="406">
        <v>1792</v>
      </c>
      <c r="T15" s="137"/>
    </row>
    <row r="16" spans="1:20" ht="13.05" customHeight="1" x14ac:dyDescent="0.15">
      <c r="A16" s="129"/>
      <c r="B16" s="29" t="s">
        <v>32</v>
      </c>
      <c r="C16" s="406">
        <v>0</v>
      </c>
      <c r="D16" s="406">
        <v>0</v>
      </c>
      <c r="E16" s="406" t="s">
        <v>282</v>
      </c>
      <c r="F16" s="406" t="s">
        <v>282</v>
      </c>
      <c r="G16" s="406" t="s">
        <v>282</v>
      </c>
      <c r="H16" s="406" t="s">
        <v>282</v>
      </c>
      <c r="I16" s="406" t="s">
        <v>282</v>
      </c>
      <c r="J16" s="406" t="s">
        <v>282</v>
      </c>
      <c r="K16" s="406" t="s">
        <v>282</v>
      </c>
      <c r="L16" s="406" t="s">
        <v>282</v>
      </c>
      <c r="M16" s="406" t="s">
        <v>282</v>
      </c>
      <c r="N16" s="406" t="s">
        <v>282</v>
      </c>
      <c r="O16" s="406" t="s">
        <v>282</v>
      </c>
      <c r="P16" s="406" t="s">
        <v>282</v>
      </c>
      <c r="Q16" s="406" t="s">
        <v>282</v>
      </c>
      <c r="R16" s="406" t="s">
        <v>282</v>
      </c>
      <c r="T16" s="137"/>
    </row>
    <row r="17" spans="1:20" ht="13.05" customHeight="1" x14ac:dyDescent="0.15">
      <c r="A17" s="129"/>
      <c r="B17" s="29" t="s">
        <v>33</v>
      </c>
      <c r="C17" s="406">
        <v>0</v>
      </c>
      <c r="D17" s="406">
        <v>0</v>
      </c>
      <c r="E17" s="406" t="s">
        <v>282</v>
      </c>
      <c r="F17" s="406" t="s">
        <v>282</v>
      </c>
      <c r="G17" s="406" t="s">
        <v>282</v>
      </c>
      <c r="H17" s="406" t="s">
        <v>282</v>
      </c>
      <c r="I17" s="406" t="s">
        <v>282</v>
      </c>
      <c r="J17" s="406" t="s">
        <v>282</v>
      </c>
      <c r="K17" s="406" t="s">
        <v>282</v>
      </c>
      <c r="L17" s="406" t="s">
        <v>282</v>
      </c>
      <c r="M17" s="406" t="s">
        <v>282</v>
      </c>
      <c r="N17" s="406" t="s">
        <v>282</v>
      </c>
      <c r="O17" s="406" t="s">
        <v>282</v>
      </c>
      <c r="P17" s="406" t="s">
        <v>282</v>
      </c>
      <c r="Q17" s="406" t="s">
        <v>282</v>
      </c>
      <c r="R17" s="406" t="s">
        <v>282</v>
      </c>
      <c r="T17" s="137"/>
    </row>
    <row r="18" spans="1:20" ht="13.05" customHeight="1" x14ac:dyDescent="0.15">
      <c r="A18" s="129"/>
      <c r="B18" s="29" t="s">
        <v>34</v>
      </c>
      <c r="C18" s="406">
        <v>17916</v>
      </c>
      <c r="D18" s="406">
        <v>13460</v>
      </c>
      <c r="E18" s="406">
        <v>12107</v>
      </c>
      <c r="F18" s="406">
        <v>15221</v>
      </c>
      <c r="G18" s="406">
        <v>15365</v>
      </c>
      <c r="H18" s="406">
        <v>5856</v>
      </c>
      <c r="I18" s="406">
        <v>5265</v>
      </c>
      <c r="J18" s="406">
        <v>5276</v>
      </c>
      <c r="K18" s="406">
        <v>8656</v>
      </c>
      <c r="L18" s="406">
        <v>13090</v>
      </c>
      <c r="M18" s="406">
        <v>8960</v>
      </c>
      <c r="N18" s="406">
        <v>6062</v>
      </c>
      <c r="O18" s="406">
        <v>8906</v>
      </c>
      <c r="P18" s="406">
        <v>10955</v>
      </c>
      <c r="Q18" s="406">
        <v>8496</v>
      </c>
      <c r="R18" s="406">
        <v>8195.6</v>
      </c>
      <c r="T18" s="137"/>
    </row>
    <row r="19" spans="1:20" ht="13.05" customHeight="1" x14ac:dyDescent="0.15">
      <c r="A19" s="129"/>
      <c r="B19" s="29" t="s">
        <v>35</v>
      </c>
      <c r="C19" s="406">
        <v>17850</v>
      </c>
      <c r="D19" s="406">
        <v>18080</v>
      </c>
      <c r="E19" s="406">
        <v>12500</v>
      </c>
      <c r="F19" s="406">
        <v>17032</v>
      </c>
      <c r="G19" s="406">
        <v>22068</v>
      </c>
      <c r="H19" s="406">
        <v>20841</v>
      </c>
      <c r="I19" s="406">
        <v>22674</v>
      </c>
      <c r="J19" s="406">
        <v>27743</v>
      </c>
      <c r="K19" s="406">
        <v>20143</v>
      </c>
      <c r="L19" s="406">
        <v>25753</v>
      </c>
      <c r="M19" s="406">
        <v>24674</v>
      </c>
      <c r="N19" s="406">
        <v>28350</v>
      </c>
      <c r="O19" s="406">
        <v>27988</v>
      </c>
      <c r="P19" s="406">
        <v>29248</v>
      </c>
      <c r="Q19" s="406">
        <v>33535</v>
      </c>
      <c r="R19" s="406">
        <v>32413</v>
      </c>
      <c r="T19" s="137"/>
    </row>
    <row r="20" spans="1:20" ht="13.05" customHeight="1" x14ac:dyDescent="0.15">
      <c r="A20" s="129"/>
      <c r="B20" s="29" t="s">
        <v>36</v>
      </c>
      <c r="C20" s="406">
        <v>15297</v>
      </c>
      <c r="D20" s="406">
        <v>8283</v>
      </c>
      <c r="E20" s="406">
        <v>6866</v>
      </c>
      <c r="F20" s="406">
        <v>2620</v>
      </c>
      <c r="G20" s="406">
        <v>6302</v>
      </c>
      <c r="H20" s="406">
        <v>3733</v>
      </c>
      <c r="I20" s="406">
        <v>2439</v>
      </c>
      <c r="J20" s="406">
        <v>3886</v>
      </c>
      <c r="K20" s="406">
        <v>4674</v>
      </c>
      <c r="L20" s="406">
        <v>4571</v>
      </c>
      <c r="M20" s="406">
        <v>8747</v>
      </c>
      <c r="N20" s="406">
        <v>6607</v>
      </c>
      <c r="O20" s="406">
        <v>20829</v>
      </c>
      <c r="P20" s="406">
        <v>12586</v>
      </c>
      <c r="Q20" s="406">
        <v>7123</v>
      </c>
      <c r="R20" s="406">
        <v>6758.54</v>
      </c>
      <c r="T20" s="137"/>
    </row>
    <row r="21" spans="1:20" ht="13.05" customHeight="1" x14ac:dyDescent="0.15">
      <c r="A21" s="129"/>
      <c r="B21" s="29" t="s">
        <v>37</v>
      </c>
      <c r="C21" s="406">
        <v>26002</v>
      </c>
      <c r="D21" s="406">
        <v>36924</v>
      </c>
      <c r="E21" s="406">
        <v>52223</v>
      </c>
      <c r="F21" s="406">
        <v>45751</v>
      </c>
      <c r="G21" s="406">
        <v>38845</v>
      </c>
      <c r="H21" s="406">
        <v>33428</v>
      </c>
      <c r="I21" s="406">
        <v>32798</v>
      </c>
      <c r="J21" s="406">
        <v>30313</v>
      </c>
      <c r="K21" s="406">
        <v>31756</v>
      </c>
      <c r="L21" s="406">
        <v>53646</v>
      </c>
      <c r="M21" s="406">
        <v>27406</v>
      </c>
      <c r="N21" s="406">
        <v>24133</v>
      </c>
      <c r="O21" s="406">
        <v>21926</v>
      </c>
      <c r="P21" s="406">
        <v>16714</v>
      </c>
      <c r="Q21" s="406">
        <v>17224</v>
      </c>
      <c r="R21" s="406">
        <v>19032</v>
      </c>
      <c r="T21" s="137"/>
    </row>
    <row r="22" spans="1:20" ht="13.05" customHeight="1" x14ac:dyDescent="0.15">
      <c r="A22" s="129"/>
      <c r="B22" s="29" t="s">
        <v>38</v>
      </c>
      <c r="C22" s="406">
        <v>3607</v>
      </c>
      <c r="D22" s="406">
        <v>1330</v>
      </c>
      <c r="E22" s="406">
        <v>180</v>
      </c>
      <c r="F22" s="406">
        <v>3870</v>
      </c>
      <c r="G22" s="406">
        <v>3108</v>
      </c>
      <c r="H22" s="406">
        <v>3130</v>
      </c>
      <c r="I22" s="406">
        <v>1498</v>
      </c>
      <c r="J22" s="406">
        <v>6495</v>
      </c>
      <c r="K22" s="406">
        <v>5685</v>
      </c>
      <c r="L22" s="406">
        <v>2163</v>
      </c>
      <c r="M22" s="406">
        <v>3084</v>
      </c>
      <c r="N22" s="406">
        <v>3078</v>
      </c>
      <c r="O22" s="406">
        <v>1290</v>
      </c>
      <c r="P22" s="406">
        <v>2482</v>
      </c>
      <c r="Q22" s="406">
        <v>2596</v>
      </c>
      <c r="R22" s="406">
        <v>2679.5</v>
      </c>
      <c r="T22" s="137"/>
    </row>
    <row r="23" spans="1:20" ht="13.05" customHeight="1" x14ac:dyDescent="0.15">
      <c r="A23" s="129"/>
      <c r="B23" s="29" t="s">
        <v>39</v>
      </c>
      <c r="C23" s="406">
        <v>0</v>
      </c>
      <c r="D23" s="406">
        <v>0</v>
      </c>
      <c r="E23" s="406">
        <v>5426</v>
      </c>
      <c r="F23" s="406" t="s">
        <v>282</v>
      </c>
      <c r="G23" s="406">
        <v>160</v>
      </c>
      <c r="H23" s="406" t="s">
        <v>282</v>
      </c>
      <c r="I23" s="406" t="s">
        <v>282</v>
      </c>
      <c r="J23" s="406">
        <v>8400</v>
      </c>
      <c r="K23" s="406">
        <v>5280</v>
      </c>
      <c r="L23" s="406">
        <v>5010</v>
      </c>
      <c r="M23" s="406">
        <v>3027</v>
      </c>
      <c r="N23" s="406">
        <v>3080</v>
      </c>
      <c r="O23" s="406">
        <v>2780</v>
      </c>
      <c r="P23" s="406" t="s">
        <v>282</v>
      </c>
      <c r="Q23" s="406" t="s">
        <v>282</v>
      </c>
      <c r="R23" s="406" t="s">
        <v>282</v>
      </c>
      <c r="T23" s="137"/>
    </row>
    <row r="24" spans="1:20" ht="13.05" customHeight="1" x14ac:dyDescent="0.15">
      <c r="A24" s="129"/>
      <c r="B24" s="29" t="s">
        <v>40</v>
      </c>
      <c r="C24" s="406">
        <v>48675</v>
      </c>
      <c r="D24" s="406">
        <v>38154</v>
      </c>
      <c r="E24" s="406">
        <v>41799</v>
      </c>
      <c r="F24" s="406">
        <v>44786</v>
      </c>
      <c r="G24" s="406">
        <v>39394</v>
      </c>
      <c r="H24" s="406">
        <v>28010</v>
      </c>
      <c r="I24" s="406">
        <v>43207</v>
      </c>
      <c r="J24" s="406">
        <v>35828</v>
      </c>
      <c r="K24" s="406">
        <v>36426</v>
      </c>
      <c r="L24" s="406">
        <v>20279</v>
      </c>
      <c r="M24" s="406">
        <v>15614</v>
      </c>
      <c r="N24" s="406">
        <v>13458</v>
      </c>
      <c r="O24" s="406">
        <v>13057</v>
      </c>
      <c r="P24" s="406">
        <v>12552</v>
      </c>
      <c r="Q24" s="406">
        <v>8975</v>
      </c>
      <c r="R24" s="406">
        <v>6623</v>
      </c>
      <c r="T24" s="137"/>
    </row>
    <row r="25" spans="1:20" ht="13.05" customHeight="1" x14ac:dyDescent="0.15">
      <c r="A25" s="129"/>
      <c r="B25" s="29" t="s">
        <v>41</v>
      </c>
      <c r="C25" s="406">
        <v>16125</v>
      </c>
      <c r="D25" s="406">
        <v>20636</v>
      </c>
      <c r="E25" s="406">
        <v>22555</v>
      </c>
      <c r="F25" s="406">
        <v>20698</v>
      </c>
      <c r="G25" s="406">
        <v>13830</v>
      </c>
      <c r="H25" s="406">
        <v>17214</v>
      </c>
      <c r="I25" s="406">
        <v>33921</v>
      </c>
      <c r="J25" s="406">
        <v>32014</v>
      </c>
      <c r="K25" s="406">
        <v>29615</v>
      </c>
      <c r="L25" s="406">
        <v>27138</v>
      </c>
      <c r="M25" s="406">
        <v>26058</v>
      </c>
      <c r="N25" s="406">
        <v>24685</v>
      </c>
      <c r="O25" s="406">
        <v>20245</v>
      </c>
      <c r="P25" s="406">
        <v>18050</v>
      </c>
      <c r="Q25" s="406">
        <v>17723</v>
      </c>
      <c r="R25" s="406">
        <v>17930.730000000003</v>
      </c>
      <c r="T25" s="137"/>
    </row>
    <row r="26" spans="1:20" ht="13.05" customHeight="1" x14ac:dyDescent="0.15">
      <c r="A26" s="129"/>
      <c r="B26" s="29" t="s">
        <v>44</v>
      </c>
      <c r="C26" s="406">
        <v>12654</v>
      </c>
      <c r="D26" s="406">
        <v>30502</v>
      </c>
      <c r="E26" s="406">
        <v>59654</v>
      </c>
      <c r="F26" s="406">
        <v>52397</v>
      </c>
      <c r="G26" s="406">
        <v>64641</v>
      </c>
      <c r="H26" s="406">
        <v>46483</v>
      </c>
      <c r="I26" s="406">
        <v>47587</v>
      </c>
      <c r="J26" s="406">
        <v>59798</v>
      </c>
      <c r="K26" s="406">
        <v>28768</v>
      </c>
      <c r="L26" s="406">
        <v>17271</v>
      </c>
      <c r="M26" s="406">
        <v>25545</v>
      </c>
      <c r="N26" s="406">
        <v>19529</v>
      </c>
      <c r="O26" s="406">
        <v>19835</v>
      </c>
      <c r="P26" s="406">
        <v>19545</v>
      </c>
      <c r="Q26" s="406">
        <v>18675</v>
      </c>
      <c r="R26" s="406">
        <v>17410</v>
      </c>
      <c r="T26" s="137"/>
    </row>
    <row r="27" spans="1:20" ht="13.05" customHeight="1" x14ac:dyDescent="0.15">
      <c r="A27" s="129"/>
      <c r="B27" s="29" t="s">
        <v>45</v>
      </c>
      <c r="C27" s="406">
        <v>230590</v>
      </c>
      <c r="D27" s="406">
        <v>233040</v>
      </c>
      <c r="E27" s="406">
        <v>237170</v>
      </c>
      <c r="F27" s="406">
        <v>240190</v>
      </c>
      <c r="G27" s="406">
        <v>243100</v>
      </c>
      <c r="H27" s="406">
        <v>243910</v>
      </c>
      <c r="I27" s="406">
        <v>244970</v>
      </c>
      <c r="J27" s="406">
        <v>238520</v>
      </c>
      <c r="K27" s="406">
        <v>244000</v>
      </c>
      <c r="L27" s="406">
        <v>315632</v>
      </c>
      <c r="M27" s="406">
        <v>221801</v>
      </c>
      <c r="N27" s="406">
        <v>244831</v>
      </c>
      <c r="O27" s="406">
        <v>236481</v>
      </c>
      <c r="P27" s="406">
        <v>233960</v>
      </c>
      <c r="Q27" s="406">
        <v>224675</v>
      </c>
      <c r="R27" s="406">
        <v>218970</v>
      </c>
      <c r="T27" s="137"/>
    </row>
    <row r="28" spans="1:20" ht="13.05" customHeight="1" x14ac:dyDescent="0.15">
      <c r="A28" s="129"/>
      <c r="B28" s="128" t="s">
        <v>46</v>
      </c>
      <c r="C28" s="406">
        <v>0</v>
      </c>
      <c r="D28" s="406">
        <v>0</v>
      </c>
      <c r="E28" s="406" t="s">
        <v>282</v>
      </c>
      <c r="F28" s="406" t="s">
        <v>282</v>
      </c>
      <c r="G28" s="406" t="s">
        <v>282</v>
      </c>
      <c r="H28" s="406" t="s">
        <v>282</v>
      </c>
      <c r="I28" s="406" t="s">
        <v>282</v>
      </c>
      <c r="J28" s="406" t="s">
        <v>282</v>
      </c>
      <c r="K28" s="406" t="s">
        <v>282</v>
      </c>
      <c r="L28" s="406" t="s">
        <v>282</v>
      </c>
      <c r="M28" s="406" t="s">
        <v>282</v>
      </c>
      <c r="N28" s="406" t="s">
        <v>282</v>
      </c>
      <c r="O28" s="406" t="s">
        <v>282</v>
      </c>
      <c r="P28" s="406" t="s">
        <v>282</v>
      </c>
      <c r="Q28" s="406" t="s">
        <v>282</v>
      </c>
      <c r="R28" s="406" t="s">
        <v>282</v>
      </c>
      <c r="T28" s="137"/>
    </row>
    <row r="29" spans="1:20" ht="13.05" customHeight="1" x14ac:dyDescent="0.15">
      <c r="A29" s="129"/>
      <c r="B29" s="30" t="s">
        <v>47</v>
      </c>
      <c r="C29" s="406">
        <v>0</v>
      </c>
      <c r="D29" s="406">
        <v>0</v>
      </c>
      <c r="E29" s="406" t="s">
        <v>282</v>
      </c>
      <c r="F29" s="406" t="s">
        <v>282</v>
      </c>
      <c r="G29" s="406" t="s">
        <v>282</v>
      </c>
      <c r="H29" s="406" t="s">
        <v>282</v>
      </c>
      <c r="I29" s="406" t="s">
        <v>282</v>
      </c>
      <c r="J29" s="406" t="s">
        <v>282</v>
      </c>
      <c r="K29" s="406" t="s">
        <v>282</v>
      </c>
      <c r="L29" s="406" t="s">
        <v>282</v>
      </c>
      <c r="M29" s="406" t="s">
        <v>282</v>
      </c>
      <c r="N29" s="406" t="s">
        <v>282</v>
      </c>
      <c r="O29" s="406" t="s">
        <v>282</v>
      </c>
      <c r="P29" s="406" t="s">
        <v>282</v>
      </c>
      <c r="Q29" s="406" t="s">
        <v>282</v>
      </c>
      <c r="R29" s="406" t="s">
        <v>282</v>
      </c>
      <c r="T29" s="137"/>
    </row>
    <row r="30" spans="1:20" ht="13.05" customHeight="1" x14ac:dyDescent="0.15">
      <c r="A30" s="129"/>
      <c r="B30" s="29" t="s">
        <v>48</v>
      </c>
      <c r="C30" s="406">
        <v>0</v>
      </c>
      <c r="D30" s="406">
        <v>0</v>
      </c>
      <c r="E30" s="406" t="s">
        <v>282</v>
      </c>
      <c r="F30" s="406" t="s">
        <v>282</v>
      </c>
      <c r="G30" s="406" t="s">
        <v>282</v>
      </c>
      <c r="H30" s="406" t="s">
        <v>282</v>
      </c>
      <c r="I30" s="406" t="s">
        <v>282</v>
      </c>
      <c r="J30" s="406" t="s">
        <v>282</v>
      </c>
      <c r="K30" s="406" t="s">
        <v>282</v>
      </c>
      <c r="L30" s="406" t="s">
        <v>282</v>
      </c>
      <c r="M30" s="406" t="s">
        <v>282</v>
      </c>
      <c r="N30" s="406" t="s">
        <v>282</v>
      </c>
      <c r="O30" s="406" t="s">
        <v>282</v>
      </c>
      <c r="P30" s="406" t="s">
        <v>282</v>
      </c>
      <c r="Q30" s="406" t="s">
        <v>282</v>
      </c>
      <c r="R30" s="406" t="s">
        <v>282</v>
      </c>
      <c r="T30" s="137"/>
    </row>
    <row r="31" spans="1:20" ht="13.05" customHeight="1" thickBot="1" x14ac:dyDescent="0.2">
      <c r="A31" s="367"/>
      <c r="B31" s="368" t="s">
        <v>49</v>
      </c>
      <c r="C31" s="407">
        <v>0</v>
      </c>
      <c r="D31" s="407">
        <v>0</v>
      </c>
      <c r="E31" s="407" t="s">
        <v>282</v>
      </c>
      <c r="F31" s="407" t="s">
        <v>282</v>
      </c>
      <c r="G31" s="407" t="s">
        <v>282</v>
      </c>
      <c r="H31" s="407" t="s">
        <v>282</v>
      </c>
      <c r="I31" s="407" t="s">
        <v>282</v>
      </c>
      <c r="J31" s="407" t="s">
        <v>282</v>
      </c>
      <c r="K31" s="407" t="s">
        <v>282</v>
      </c>
      <c r="L31" s="407" t="s">
        <v>282</v>
      </c>
      <c r="M31" s="407" t="s">
        <v>282</v>
      </c>
      <c r="N31" s="407" t="s">
        <v>282</v>
      </c>
      <c r="O31" s="407" t="s">
        <v>282</v>
      </c>
      <c r="P31" s="407" t="s">
        <v>282</v>
      </c>
      <c r="Q31" s="407" t="s">
        <v>282</v>
      </c>
      <c r="R31" s="407" t="s">
        <v>282</v>
      </c>
      <c r="T31" s="137"/>
    </row>
    <row r="32" spans="1:20" ht="9" customHeight="1" x14ac:dyDescent="0.15">
      <c r="A32" s="28" t="s">
        <v>544</v>
      </c>
      <c r="B32" s="40"/>
      <c r="C32" s="363"/>
      <c r="D32" s="363"/>
      <c r="E32" s="363"/>
      <c r="F32" s="363"/>
      <c r="G32" s="363"/>
      <c r="H32" s="363"/>
      <c r="I32" s="363"/>
      <c r="J32" s="363"/>
      <c r="K32" s="363"/>
      <c r="L32" s="363"/>
      <c r="M32" s="363"/>
      <c r="N32" s="363"/>
      <c r="O32" s="363"/>
      <c r="P32" s="363"/>
      <c r="Q32" s="363"/>
      <c r="R32" s="363"/>
    </row>
    <row r="33" spans="1:18" ht="9" customHeight="1" x14ac:dyDescent="0.15">
      <c r="A33" s="28" t="s">
        <v>428</v>
      </c>
      <c r="B33" s="40"/>
      <c r="C33" s="363"/>
      <c r="D33" s="363"/>
      <c r="E33" s="363"/>
      <c r="F33" s="363"/>
      <c r="G33" s="363"/>
      <c r="H33" s="376"/>
      <c r="I33" s="376"/>
      <c r="J33" s="376"/>
      <c r="K33" s="376"/>
      <c r="L33" s="376"/>
      <c r="M33" s="376"/>
      <c r="N33" s="376"/>
      <c r="O33" s="376"/>
      <c r="P33" s="377"/>
      <c r="Q33" s="377"/>
      <c r="R33" s="377"/>
    </row>
    <row r="34" spans="1:18" ht="9" customHeight="1" x14ac:dyDescent="0.15">
      <c r="A34" s="40" t="s">
        <v>427</v>
      </c>
      <c r="B34" s="290"/>
      <c r="C34" s="363"/>
      <c r="D34" s="363"/>
      <c r="E34" s="363"/>
      <c r="F34" s="363"/>
      <c r="G34" s="363"/>
      <c r="H34" s="376"/>
      <c r="I34" s="376"/>
      <c r="J34" s="376"/>
      <c r="K34" s="376"/>
      <c r="L34" s="376"/>
      <c r="M34" s="376"/>
      <c r="N34" s="376"/>
      <c r="O34" s="376"/>
      <c r="P34" s="377"/>
      <c r="Q34" s="377"/>
      <c r="R34" s="377"/>
    </row>
    <row r="36" spans="1:18" ht="13.05" customHeight="1" x14ac:dyDescent="0.15"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9">
    <tabColor theme="9" tint="0.59999389629810485"/>
  </sheetPr>
  <dimension ref="A2:T36"/>
  <sheetViews>
    <sheetView showGridLines="0" topLeftCell="A20" zoomScale="150" zoomScaleNormal="150" workbookViewId="0">
      <selection activeCell="A34" sqref="A34"/>
    </sheetView>
  </sheetViews>
  <sheetFormatPr baseColWidth="10" defaultColWidth="7" defaultRowHeight="13.05" customHeight="1" x14ac:dyDescent="0.15"/>
  <cols>
    <col min="1" max="1" width="1.25" style="128" customWidth="1"/>
    <col min="2" max="2" width="9.625" style="128" customWidth="1"/>
    <col min="3" max="4" width="8" style="128" hidden="1" customWidth="1"/>
    <col min="5" max="19" width="8.375" style="128" customWidth="1"/>
    <col min="20" max="16384" width="7" style="128"/>
  </cols>
  <sheetData>
    <row r="2" spans="1:20" ht="13.05" customHeight="1" x14ac:dyDescent="0.3">
      <c r="A2" s="381" t="s">
        <v>475</v>
      </c>
      <c r="B2" s="382"/>
    </row>
    <row r="3" spans="1:20" ht="13.05" customHeight="1" x14ac:dyDescent="0.15">
      <c r="A3" s="383" t="s">
        <v>273</v>
      </c>
      <c r="B3" s="383"/>
    </row>
    <row r="4" spans="1:20" ht="4.95" customHeight="1" thickBot="1" x14ac:dyDescent="0.2">
      <c r="A4" s="373"/>
      <c r="B4" s="373"/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3"/>
      <c r="P4" s="373"/>
      <c r="Q4" s="373"/>
      <c r="R4" s="373"/>
    </row>
    <row r="5" spans="1:20" ht="15" customHeight="1" x14ac:dyDescent="0.15">
      <c r="A5" s="1128" t="s">
        <v>18</v>
      </c>
      <c r="B5" s="1128"/>
      <c r="C5" s="825">
        <v>2005</v>
      </c>
      <c r="D5" s="825">
        <v>2006</v>
      </c>
      <c r="E5" s="825">
        <v>2007</v>
      </c>
      <c r="F5" s="825">
        <v>2008</v>
      </c>
      <c r="G5" s="825">
        <v>2009</v>
      </c>
      <c r="H5" s="825">
        <v>2010</v>
      </c>
      <c r="I5" s="825">
        <v>2011</v>
      </c>
      <c r="J5" s="825">
        <v>2012</v>
      </c>
      <c r="K5" s="825">
        <v>2013</v>
      </c>
      <c r="L5" s="825">
        <v>2014</v>
      </c>
      <c r="M5" s="825">
        <v>2015</v>
      </c>
      <c r="N5" s="825">
        <v>2016</v>
      </c>
      <c r="O5" s="825">
        <v>2017</v>
      </c>
      <c r="P5" s="825" t="s">
        <v>211</v>
      </c>
      <c r="Q5" s="825" t="s">
        <v>410</v>
      </c>
      <c r="R5" s="825" t="s">
        <v>408</v>
      </c>
    </row>
    <row r="6" spans="1:20" ht="15" customHeight="1" x14ac:dyDescent="0.15">
      <c r="A6" s="1127" t="s">
        <v>106</v>
      </c>
      <c r="B6" s="1127"/>
      <c r="C6" s="851">
        <f>(C8+C9+C10+C11+C12+C13+C14+C15+C16+C17+C18+C19+C20+C21+C22+C23+C24+C25+C26+C27+C28+C29+C30+C31)</f>
        <v>604</v>
      </c>
      <c r="D6" s="851">
        <f>(D8+D9+D10+D11+D12+D13+D14+D15+D16+D17+D18+D19+D20+D21+D22+D23+D24+D25+D26+D27+D28+D29+D30+D31)</f>
        <v>623</v>
      </c>
      <c r="E6" s="853">
        <v>740</v>
      </c>
      <c r="F6" s="853">
        <v>704</v>
      </c>
      <c r="G6" s="853">
        <v>696</v>
      </c>
      <c r="H6" s="853">
        <v>632</v>
      </c>
      <c r="I6" s="853">
        <v>677</v>
      </c>
      <c r="J6" s="853">
        <v>745</v>
      </c>
      <c r="K6" s="853">
        <v>726</v>
      </c>
      <c r="L6" s="853">
        <v>745</v>
      </c>
      <c r="M6" s="853">
        <v>656</v>
      </c>
      <c r="N6" s="853">
        <v>670</v>
      </c>
      <c r="O6" s="853">
        <v>681</v>
      </c>
      <c r="P6" s="853">
        <v>660</v>
      </c>
      <c r="Q6" s="853">
        <f>SUM(Q8:Q31)</f>
        <v>656</v>
      </c>
      <c r="R6" s="853">
        <f>SUM(R8:R31)</f>
        <v>664.5561372023999</v>
      </c>
    </row>
    <row r="7" spans="1:20" ht="4.95" customHeight="1" x14ac:dyDescent="0.15">
      <c r="A7" s="129"/>
      <c r="B7" s="130"/>
      <c r="C7" s="410"/>
      <c r="D7" s="410"/>
      <c r="E7" s="395"/>
      <c r="F7" s="395"/>
      <c r="G7" s="395"/>
      <c r="H7" s="395"/>
      <c r="I7" s="395"/>
      <c r="J7" s="395"/>
      <c r="K7" s="395"/>
      <c r="L7" s="395"/>
      <c r="M7" s="395"/>
      <c r="N7" s="395"/>
      <c r="O7" s="395"/>
      <c r="P7" s="395"/>
      <c r="Q7" s="395"/>
      <c r="R7" s="395"/>
    </row>
    <row r="8" spans="1:20" ht="13.05" customHeight="1" x14ac:dyDescent="0.15">
      <c r="A8" s="129"/>
      <c r="B8" s="29" t="s">
        <v>21</v>
      </c>
      <c r="C8" s="411">
        <v>0</v>
      </c>
      <c r="D8" s="411">
        <v>0</v>
      </c>
      <c r="E8" s="408" t="s">
        <v>283</v>
      </c>
      <c r="F8" s="408" t="s">
        <v>283</v>
      </c>
      <c r="G8" s="408" t="s">
        <v>283</v>
      </c>
      <c r="H8" s="408" t="s">
        <v>283</v>
      </c>
      <c r="I8" s="408" t="s">
        <v>283</v>
      </c>
      <c r="J8" s="408" t="s">
        <v>283</v>
      </c>
      <c r="K8" s="408" t="s">
        <v>283</v>
      </c>
      <c r="L8" s="408" t="s">
        <v>283</v>
      </c>
      <c r="M8" s="408" t="s">
        <v>283</v>
      </c>
      <c r="N8" s="408" t="s">
        <v>283</v>
      </c>
      <c r="O8" s="408" t="s">
        <v>283</v>
      </c>
      <c r="P8" s="408" t="s">
        <v>283</v>
      </c>
      <c r="Q8" s="408" t="s">
        <v>283</v>
      </c>
      <c r="R8" s="408" t="s">
        <v>283</v>
      </c>
      <c r="T8" s="137"/>
    </row>
    <row r="9" spans="1:20" ht="13.05" customHeight="1" x14ac:dyDescent="0.15">
      <c r="A9" s="129"/>
      <c r="B9" s="29" t="s">
        <v>22</v>
      </c>
      <c r="C9" s="411">
        <v>0</v>
      </c>
      <c r="D9" s="411">
        <v>0</v>
      </c>
      <c r="E9" s="408" t="s">
        <v>283</v>
      </c>
      <c r="F9" s="408" t="s">
        <v>283</v>
      </c>
      <c r="G9" s="408" t="s">
        <v>283</v>
      </c>
      <c r="H9" s="408" t="s">
        <v>283</v>
      </c>
      <c r="I9" s="408" t="s">
        <v>283</v>
      </c>
      <c r="J9" s="408" t="s">
        <v>283</v>
      </c>
      <c r="K9" s="408" t="s">
        <v>283</v>
      </c>
      <c r="L9" s="408" t="s">
        <v>283</v>
      </c>
      <c r="M9" s="408" t="s">
        <v>283</v>
      </c>
      <c r="N9" s="408" t="s">
        <v>283</v>
      </c>
      <c r="O9" s="408" t="s">
        <v>283</v>
      </c>
      <c r="P9" s="408" t="s">
        <v>283</v>
      </c>
      <c r="Q9" s="408" t="s">
        <v>283</v>
      </c>
      <c r="R9" s="408" t="s">
        <v>283</v>
      </c>
      <c r="T9" s="137"/>
    </row>
    <row r="10" spans="1:20" ht="13.05" customHeight="1" x14ac:dyDescent="0.15">
      <c r="A10" s="129"/>
      <c r="B10" s="29" t="s">
        <v>23</v>
      </c>
      <c r="C10" s="411">
        <v>0</v>
      </c>
      <c r="D10" s="411">
        <v>0</v>
      </c>
      <c r="E10" s="408" t="s">
        <v>283</v>
      </c>
      <c r="F10" s="408" t="s">
        <v>283</v>
      </c>
      <c r="G10" s="408" t="s">
        <v>283</v>
      </c>
      <c r="H10" s="408" t="s">
        <v>283</v>
      </c>
      <c r="I10" s="408" t="s">
        <v>283</v>
      </c>
      <c r="J10" s="408" t="s">
        <v>283</v>
      </c>
      <c r="K10" s="408" t="s">
        <v>283</v>
      </c>
      <c r="L10" s="408" t="s">
        <v>283</v>
      </c>
      <c r="M10" s="408" t="s">
        <v>283</v>
      </c>
      <c r="N10" s="408" t="s">
        <v>283</v>
      </c>
      <c r="O10" s="408" t="s">
        <v>283</v>
      </c>
      <c r="P10" s="408" t="s">
        <v>283</v>
      </c>
      <c r="Q10" s="408" t="s">
        <v>283</v>
      </c>
      <c r="R10" s="408" t="s">
        <v>283</v>
      </c>
      <c r="T10" s="137"/>
    </row>
    <row r="11" spans="1:20" ht="13.05" customHeight="1" x14ac:dyDescent="0.15">
      <c r="A11" s="129"/>
      <c r="B11" s="29" t="s">
        <v>24</v>
      </c>
      <c r="C11" s="411">
        <v>0</v>
      </c>
      <c r="D11" s="411">
        <v>0</v>
      </c>
      <c r="E11" s="408" t="s">
        <v>283</v>
      </c>
      <c r="F11" s="408" t="s">
        <v>283</v>
      </c>
      <c r="G11" s="408" t="s">
        <v>283</v>
      </c>
      <c r="H11" s="408" t="s">
        <v>283</v>
      </c>
      <c r="I11" s="408" t="s">
        <v>283</v>
      </c>
      <c r="J11" s="408" t="s">
        <v>283</v>
      </c>
      <c r="K11" s="408" t="s">
        <v>283</v>
      </c>
      <c r="L11" s="408" t="s">
        <v>283</v>
      </c>
      <c r="M11" s="408" t="s">
        <v>283</v>
      </c>
      <c r="N11" s="408" t="s">
        <v>283</v>
      </c>
      <c r="O11" s="408" t="s">
        <v>283</v>
      </c>
      <c r="P11" s="408" t="s">
        <v>283</v>
      </c>
      <c r="Q11" s="408" t="s">
        <v>283</v>
      </c>
      <c r="R11" s="408" t="s">
        <v>283</v>
      </c>
      <c r="T11" s="137"/>
    </row>
    <row r="12" spans="1:20" ht="13.05" customHeight="1" x14ac:dyDescent="0.15">
      <c r="A12" s="129"/>
      <c r="B12" s="29" t="s">
        <v>25</v>
      </c>
      <c r="C12" s="411">
        <v>0</v>
      </c>
      <c r="D12" s="411">
        <v>0</v>
      </c>
      <c r="E12" s="408" t="s">
        <v>283</v>
      </c>
      <c r="F12" s="408" t="s">
        <v>283</v>
      </c>
      <c r="G12" s="408" t="s">
        <v>283</v>
      </c>
      <c r="H12" s="408" t="s">
        <v>283</v>
      </c>
      <c r="I12" s="408" t="s">
        <v>283</v>
      </c>
      <c r="J12" s="408" t="s">
        <v>283</v>
      </c>
      <c r="K12" s="408" t="s">
        <v>283</v>
      </c>
      <c r="L12" s="408" t="s">
        <v>283</v>
      </c>
      <c r="M12" s="408" t="s">
        <v>283</v>
      </c>
      <c r="N12" s="408" t="s">
        <v>283</v>
      </c>
      <c r="O12" s="408" t="s">
        <v>283</v>
      </c>
      <c r="P12" s="408" t="s">
        <v>283</v>
      </c>
      <c r="Q12" s="408" t="s">
        <v>283</v>
      </c>
      <c r="R12" s="408" t="s">
        <v>283</v>
      </c>
      <c r="T12" s="137"/>
    </row>
    <row r="13" spans="1:20" ht="13.05" customHeight="1" x14ac:dyDescent="0.15">
      <c r="A13" s="129"/>
      <c r="B13" s="29" t="s">
        <v>29</v>
      </c>
      <c r="C13" s="411">
        <v>0</v>
      </c>
      <c r="D13" s="411">
        <v>0</v>
      </c>
      <c r="E13" s="408" t="s">
        <v>283</v>
      </c>
      <c r="F13" s="408" t="s">
        <v>283</v>
      </c>
      <c r="G13" s="408" t="s">
        <v>283</v>
      </c>
      <c r="H13" s="408" t="s">
        <v>283</v>
      </c>
      <c r="I13" s="408" t="s">
        <v>283</v>
      </c>
      <c r="J13" s="408" t="s">
        <v>283</v>
      </c>
      <c r="K13" s="408" t="s">
        <v>283</v>
      </c>
      <c r="L13" s="408" t="s">
        <v>283</v>
      </c>
      <c r="M13" s="408" t="s">
        <v>283</v>
      </c>
      <c r="N13" s="408" t="s">
        <v>283</v>
      </c>
      <c r="O13" s="408" t="s">
        <v>283</v>
      </c>
      <c r="P13" s="408" t="s">
        <v>283</v>
      </c>
      <c r="Q13" s="408" t="s">
        <v>283</v>
      </c>
      <c r="R13" s="408" t="s">
        <v>283</v>
      </c>
      <c r="T13" s="137"/>
    </row>
    <row r="14" spans="1:20" ht="13.05" customHeight="1" x14ac:dyDescent="0.15">
      <c r="A14" s="129"/>
      <c r="B14" s="29" t="s">
        <v>30</v>
      </c>
      <c r="C14" s="411">
        <v>0</v>
      </c>
      <c r="D14" s="411">
        <v>0</v>
      </c>
      <c r="E14" s="408" t="s">
        <v>283</v>
      </c>
      <c r="F14" s="408" t="s">
        <v>283</v>
      </c>
      <c r="G14" s="408" t="s">
        <v>283</v>
      </c>
      <c r="H14" s="408" t="s">
        <v>283</v>
      </c>
      <c r="I14" s="408" t="s">
        <v>283</v>
      </c>
      <c r="J14" s="408" t="s">
        <v>283</v>
      </c>
      <c r="K14" s="408" t="s">
        <v>283</v>
      </c>
      <c r="L14" s="408" t="s">
        <v>283</v>
      </c>
      <c r="M14" s="408" t="s">
        <v>283</v>
      </c>
      <c r="N14" s="408" t="s">
        <v>283</v>
      </c>
      <c r="O14" s="408" t="s">
        <v>283</v>
      </c>
      <c r="P14" s="408" t="s">
        <v>283</v>
      </c>
      <c r="Q14" s="408" t="s">
        <v>283</v>
      </c>
      <c r="R14" s="408" t="s">
        <v>283</v>
      </c>
      <c r="T14" s="137"/>
    </row>
    <row r="15" spans="1:20" ht="13.05" customHeight="1" x14ac:dyDescent="0.15">
      <c r="A15" s="129"/>
      <c r="B15" s="29" t="s">
        <v>31</v>
      </c>
      <c r="C15" s="411">
        <v>0</v>
      </c>
      <c r="D15" s="411">
        <v>0</v>
      </c>
      <c r="E15" s="408">
        <v>3</v>
      </c>
      <c r="F15" s="408">
        <v>3</v>
      </c>
      <c r="G15" s="408">
        <v>2</v>
      </c>
      <c r="H15" s="408">
        <v>2</v>
      </c>
      <c r="I15" s="408">
        <v>1</v>
      </c>
      <c r="J15" s="408">
        <v>1</v>
      </c>
      <c r="K15" s="408">
        <v>1</v>
      </c>
      <c r="L15" s="408">
        <v>1</v>
      </c>
      <c r="M15" s="408">
        <v>1</v>
      </c>
      <c r="N15" s="408">
        <v>1</v>
      </c>
      <c r="O15" s="408">
        <v>1</v>
      </c>
      <c r="P15" s="408">
        <v>1</v>
      </c>
      <c r="Q15" s="408">
        <v>2</v>
      </c>
      <c r="R15" s="408">
        <v>2.4248127999999998</v>
      </c>
      <c r="T15" s="137"/>
    </row>
    <row r="16" spans="1:20" ht="13.05" customHeight="1" x14ac:dyDescent="0.15">
      <c r="A16" s="129"/>
      <c r="B16" s="29" t="s">
        <v>32</v>
      </c>
      <c r="C16" s="411">
        <v>0</v>
      </c>
      <c r="D16" s="411">
        <v>0</v>
      </c>
      <c r="E16" s="408" t="s">
        <v>283</v>
      </c>
      <c r="F16" s="408" t="s">
        <v>283</v>
      </c>
      <c r="G16" s="408" t="s">
        <v>283</v>
      </c>
      <c r="H16" s="408" t="s">
        <v>283</v>
      </c>
      <c r="I16" s="408" t="s">
        <v>283</v>
      </c>
      <c r="J16" s="408" t="s">
        <v>283</v>
      </c>
      <c r="K16" s="408" t="s">
        <v>283</v>
      </c>
      <c r="L16" s="408" t="s">
        <v>283</v>
      </c>
      <c r="M16" s="408" t="s">
        <v>283</v>
      </c>
      <c r="N16" s="408" t="s">
        <v>283</v>
      </c>
      <c r="O16" s="408" t="s">
        <v>283</v>
      </c>
      <c r="P16" s="408"/>
      <c r="Q16" s="408" t="s">
        <v>283</v>
      </c>
      <c r="R16" s="408" t="s">
        <v>283</v>
      </c>
      <c r="T16" s="137"/>
    </row>
    <row r="17" spans="1:20" ht="13.05" customHeight="1" x14ac:dyDescent="0.15">
      <c r="A17" s="129"/>
      <c r="B17" s="29" t="s">
        <v>33</v>
      </c>
      <c r="C17" s="411">
        <v>0</v>
      </c>
      <c r="D17" s="411">
        <v>0</v>
      </c>
      <c r="E17" s="408" t="s">
        <v>283</v>
      </c>
      <c r="F17" s="408" t="s">
        <v>283</v>
      </c>
      <c r="G17" s="408" t="s">
        <v>283</v>
      </c>
      <c r="H17" s="408" t="s">
        <v>283</v>
      </c>
      <c r="I17" s="408" t="s">
        <v>283</v>
      </c>
      <c r="J17" s="408" t="s">
        <v>283</v>
      </c>
      <c r="K17" s="408" t="s">
        <v>283</v>
      </c>
      <c r="L17" s="408" t="s">
        <v>283</v>
      </c>
      <c r="M17" s="408" t="s">
        <v>283</v>
      </c>
      <c r="N17" s="408" t="s">
        <v>283</v>
      </c>
      <c r="O17" s="408" t="s">
        <v>283</v>
      </c>
      <c r="P17" s="408"/>
      <c r="Q17" s="408" t="s">
        <v>283</v>
      </c>
      <c r="R17" s="408" t="s">
        <v>283</v>
      </c>
      <c r="T17" s="137"/>
    </row>
    <row r="18" spans="1:20" ht="13.05" customHeight="1" x14ac:dyDescent="0.15">
      <c r="A18" s="129"/>
      <c r="B18" s="29" t="s">
        <v>34</v>
      </c>
      <c r="C18" s="411">
        <v>24</v>
      </c>
      <c r="D18" s="411">
        <v>37</v>
      </c>
      <c r="E18" s="408">
        <v>29</v>
      </c>
      <c r="F18" s="408">
        <v>28</v>
      </c>
      <c r="G18" s="408">
        <v>26</v>
      </c>
      <c r="H18" s="408">
        <v>12</v>
      </c>
      <c r="I18" s="408">
        <v>13</v>
      </c>
      <c r="J18" s="408">
        <v>9</v>
      </c>
      <c r="K18" s="408">
        <v>14</v>
      </c>
      <c r="L18" s="408">
        <v>22</v>
      </c>
      <c r="M18" s="408">
        <v>14</v>
      </c>
      <c r="N18" s="408">
        <v>9</v>
      </c>
      <c r="O18" s="408">
        <v>12</v>
      </c>
      <c r="P18" s="408">
        <v>16</v>
      </c>
      <c r="Q18" s="408">
        <v>12</v>
      </c>
      <c r="R18" s="408">
        <v>12.069928602400001</v>
      </c>
      <c r="T18" s="137"/>
    </row>
    <row r="19" spans="1:20" ht="13.05" customHeight="1" x14ac:dyDescent="0.15">
      <c r="A19" s="129"/>
      <c r="B19" s="29" t="s">
        <v>35</v>
      </c>
      <c r="C19" s="411">
        <v>32</v>
      </c>
      <c r="D19" s="411">
        <v>34</v>
      </c>
      <c r="E19" s="408">
        <v>26</v>
      </c>
      <c r="F19" s="408">
        <v>37</v>
      </c>
      <c r="G19" s="408">
        <v>47</v>
      </c>
      <c r="H19" s="408">
        <v>40</v>
      </c>
      <c r="I19" s="408">
        <v>45</v>
      </c>
      <c r="J19" s="408">
        <v>58</v>
      </c>
      <c r="K19" s="408">
        <v>41</v>
      </c>
      <c r="L19" s="408">
        <v>52</v>
      </c>
      <c r="M19" s="408">
        <v>51</v>
      </c>
      <c r="N19" s="408">
        <v>57</v>
      </c>
      <c r="O19" s="408">
        <v>63</v>
      </c>
      <c r="P19" s="408">
        <v>66</v>
      </c>
      <c r="Q19" s="408">
        <v>77</v>
      </c>
      <c r="R19" s="408">
        <v>77.562878400000017</v>
      </c>
      <c r="T19" s="137"/>
    </row>
    <row r="20" spans="1:20" ht="13.05" customHeight="1" x14ac:dyDescent="0.15">
      <c r="A20" s="129"/>
      <c r="B20" s="29" t="s">
        <v>36</v>
      </c>
      <c r="C20" s="411">
        <v>46</v>
      </c>
      <c r="D20" s="411">
        <v>13</v>
      </c>
      <c r="E20" s="408">
        <v>12</v>
      </c>
      <c r="F20" s="408">
        <v>5</v>
      </c>
      <c r="G20" s="408">
        <v>10</v>
      </c>
      <c r="H20" s="408">
        <v>8</v>
      </c>
      <c r="I20" s="408">
        <v>6</v>
      </c>
      <c r="J20" s="408">
        <v>10</v>
      </c>
      <c r="K20" s="408">
        <v>11</v>
      </c>
      <c r="L20" s="408">
        <v>8</v>
      </c>
      <c r="M20" s="408">
        <v>13</v>
      </c>
      <c r="N20" s="408">
        <v>8</v>
      </c>
      <c r="O20" s="408">
        <v>38</v>
      </c>
      <c r="P20" s="408">
        <v>23</v>
      </c>
      <c r="Q20" s="408">
        <v>13</v>
      </c>
      <c r="R20" s="408">
        <v>12.555553400000001</v>
      </c>
      <c r="T20" s="137"/>
    </row>
    <row r="21" spans="1:20" ht="13.05" customHeight="1" x14ac:dyDescent="0.15">
      <c r="A21" s="129"/>
      <c r="B21" s="29" t="s">
        <v>37</v>
      </c>
      <c r="C21" s="411">
        <v>52</v>
      </c>
      <c r="D21" s="411">
        <v>74</v>
      </c>
      <c r="E21" s="408">
        <v>119</v>
      </c>
      <c r="F21" s="408">
        <v>95</v>
      </c>
      <c r="G21" s="408">
        <v>80</v>
      </c>
      <c r="H21" s="408">
        <v>69</v>
      </c>
      <c r="I21" s="408">
        <v>66</v>
      </c>
      <c r="J21" s="408">
        <v>63</v>
      </c>
      <c r="K21" s="408">
        <v>66</v>
      </c>
      <c r="L21" s="408">
        <v>113</v>
      </c>
      <c r="M21" s="408">
        <v>58</v>
      </c>
      <c r="N21" s="408">
        <v>51</v>
      </c>
      <c r="O21" s="408">
        <v>46</v>
      </c>
      <c r="P21" s="408">
        <v>38</v>
      </c>
      <c r="Q21" s="408">
        <v>37</v>
      </c>
      <c r="R21" s="408">
        <v>41.506199999999993</v>
      </c>
      <c r="T21" s="137"/>
    </row>
    <row r="22" spans="1:20" ht="13.05" customHeight="1" x14ac:dyDescent="0.15">
      <c r="A22" s="129"/>
      <c r="B22" s="29" t="s">
        <v>38</v>
      </c>
      <c r="C22" s="411">
        <v>8</v>
      </c>
      <c r="D22" s="411">
        <v>3</v>
      </c>
      <c r="E22" s="408">
        <v>0</v>
      </c>
      <c r="F22" s="408">
        <v>11</v>
      </c>
      <c r="G22" s="408">
        <v>8</v>
      </c>
      <c r="H22" s="408">
        <v>7</v>
      </c>
      <c r="I22" s="408">
        <v>2</v>
      </c>
      <c r="J22" s="408">
        <v>8</v>
      </c>
      <c r="K22" s="408">
        <v>11</v>
      </c>
      <c r="L22" s="408">
        <v>5</v>
      </c>
      <c r="M22" s="408">
        <v>7</v>
      </c>
      <c r="N22" s="408">
        <v>7</v>
      </c>
      <c r="O22" s="408">
        <v>3</v>
      </c>
      <c r="P22" s="408">
        <v>6</v>
      </c>
      <c r="Q22" s="408">
        <v>6</v>
      </c>
      <c r="R22" s="408">
        <v>6.1148799999999994</v>
      </c>
      <c r="T22" s="137"/>
    </row>
    <row r="23" spans="1:20" ht="13.05" customHeight="1" x14ac:dyDescent="0.15">
      <c r="A23" s="129"/>
      <c r="B23" s="29" t="s">
        <v>39</v>
      </c>
      <c r="C23" s="411">
        <v>0</v>
      </c>
      <c r="D23" s="411">
        <v>0</v>
      </c>
      <c r="E23" s="408">
        <v>11</v>
      </c>
      <c r="F23" s="408" t="s">
        <v>283</v>
      </c>
      <c r="G23" s="408" t="s">
        <v>283</v>
      </c>
      <c r="H23" s="408" t="s">
        <v>283</v>
      </c>
      <c r="I23" s="408" t="s">
        <v>283</v>
      </c>
      <c r="J23" s="408">
        <v>17</v>
      </c>
      <c r="K23" s="408">
        <v>10</v>
      </c>
      <c r="L23" s="408">
        <v>9</v>
      </c>
      <c r="M23" s="408">
        <v>6</v>
      </c>
      <c r="N23" s="408">
        <v>6</v>
      </c>
      <c r="O23" s="408">
        <v>5</v>
      </c>
      <c r="P23" s="408">
        <v>0</v>
      </c>
      <c r="Q23" s="408">
        <v>0</v>
      </c>
      <c r="R23" s="408">
        <v>0</v>
      </c>
      <c r="T23" s="137"/>
    </row>
    <row r="24" spans="1:20" ht="13.05" customHeight="1" x14ac:dyDescent="0.15">
      <c r="A24" s="129"/>
      <c r="B24" s="29" t="s">
        <v>40</v>
      </c>
      <c r="C24" s="411">
        <v>77</v>
      </c>
      <c r="D24" s="411">
        <v>59</v>
      </c>
      <c r="E24" s="408">
        <v>63</v>
      </c>
      <c r="F24" s="408">
        <v>65</v>
      </c>
      <c r="G24" s="408">
        <v>44</v>
      </c>
      <c r="H24" s="408">
        <v>32</v>
      </c>
      <c r="I24" s="408">
        <v>56</v>
      </c>
      <c r="J24" s="408">
        <v>37</v>
      </c>
      <c r="K24" s="408">
        <v>46</v>
      </c>
      <c r="L24" s="408">
        <v>23</v>
      </c>
      <c r="M24" s="408">
        <v>18</v>
      </c>
      <c r="N24" s="408">
        <v>16</v>
      </c>
      <c r="O24" s="408">
        <v>15</v>
      </c>
      <c r="P24" s="408">
        <v>14</v>
      </c>
      <c r="Q24" s="408">
        <v>10</v>
      </c>
      <c r="R24" s="408">
        <v>8.4798000000000009</v>
      </c>
      <c r="T24" s="137"/>
    </row>
    <row r="25" spans="1:20" ht="13.05" customHeight="1" x14ac:dyDescent="0.15">
      <c r="A25" s="129"/>
      <c r="B25" s="29" t="s">
        <v>41</v>
      </c>
      <c r="C25" s="411">
        <v>33</v>
      </c>
      <c r="D25" s="411">
        <v>38</v>
      </c>
      <c r="E25" s="408">
        <v>40</v>
      </c>
      <c r="F25" s="408">
        <v>39</v>
      </c>
      <c r="G25" s="408">
        <v>23</v>
      </c>
      <c r="H25" s="408">
        <v>27</v>
      </c>
      <c r="I25" s="408">
        <v>53</v>
      </c>
      <c r="J25" s="408">
        <v>63</v>
      </c>
      <c r="K25" s="408">
        <v>54</v>
      </c>
      <c r="L25" s="408">
        <v>50</v>
      </c>
      <c r="M25" s="408">
        <v>50</v>
      </c>
      <c r="N25" s="408">
        <v>46</v>
      </c>
      <c r="O25" s="408">
        <v>37</v>
      </c>
      <c r="P25" s="408">
        <v>32</v>
      </c>
      <c r="Q25" s="408">
        <v>31</v>
      </c>
      <c r="R25" s="408">
        <v>31.548151999999995</v>
      </c>
      <c r="T25" s="137"/>
    </row>
    <row r="26" spans="1:20" ht="13.05" customHeight="1" x14ac:dyDescent="0.15">
      <c r="A26" s="129"/>
      <c r="B26" s="29" t="s">
        <v>44</v>
      </c>
      <c r="C26" s="411">
        <v>19</v>
      </c>
      <c r="D26" s="411">
        <v>51</v>
      </c>
      <c r="E26" s="408">
        <v>107</v>
      </c>
      <c r="F26" s="408">
        <v>74</v>
      </c>
      <c r="G26" s="408">
        <v>103</v>
      </c>
      <c r="H26" s="408">
        <v>70</v>
      </c>
      <c r="I26" s="408">
        <v>70</v>
      </c>
      <c r="J26" s="408">
        <v>95</v>
      </c>
      <c r="K26" s="408">
        <v>49</v>
      </c>
      <c r="L26" s="408">
        <v>30</v>
      </c>
      <c r="M26" s="408">
        <v>44</v>
      </c>
      <c r="N26" s="408">
        <v>32</v>
      </c>
      <c r="O26" s="408">
        <v>32</v>
      </c>
      <c r="P26" s="408">
        <v>31</v>
      </c>
      <c r="Q26" s="408">
        <v>30</v>
      </c>
      <c r="R26" s="408">
        <v>27.497232000000004</v>
      </c>
      <c r="T26" s="137"/>
    </row>
    <row r="27" spans="1:20" ht="13.05" customHeight="1" x14ac:dyDescent="0.15">
      <c r="A27" s="129"/>
      <c r="B27" s="29" t="s">
        <v>45</v>
      </c>
      <c r="C27" s="411">
        <v>313</v>
      </c>
      <c r="D27" s="411">
        <v>314</v>
      </c>
      <c r="E27" s="408">
        <v>330</v>
      </c>
      <c r="F27" s="408">
        <v>347</v>
      </c>
      <c r="G27" s="408">
        <v>353</v>
      </c>
      <c r="H27" s="408">
        <v>365</v>
      </c>
      <c r="I27" s="408">
        <v>367</v>
      </c>
      <c r="J27" s="408">
        <v>384</v>
      </c>
      <c r="K27" s="408">
        <v>422</v>
      </c>
      <c r="L27" s="408">
        <v>433</v>
      </c>
      <c r="M27" s="408">
        <v>395</v>
      </c>
      <c r="N27" s="408">
        <v>437</v>
      </c>
      <c r="O27" s="408">
        <v>428</v>
      </c>
      <c r="P27" s="408">
        <v>432</v>
      </c>
      <c r="Q27" s="408">
        <v>438</v>
      </c>
      <c r="R27" s="408">
        <v>444.79669999999993</v>
      </c>
      <c r="T27" s="137"/>
    </row>
    <row r="28" spans="1:20" ht="13.05" customHeight="1" x14ac:dyDescent="0.15">
      <c r="A28" s="129"/>
      <c r="B28" s="128" t="s">
        <v>46</v>
      </c>
      <c r="C28" s="411">
        <v>0</v>
      </c>
      <c r="D28" s="411">
        <v>0</v>
      </c>
      <c r="E28" s="408" t="s">
        <v>283</v>
      </c>
      <c r="F28" s="408" t="s">
        <v>283</v>
      </c>
      <c r="G28" s="408" t="s">
        <v>283</v>
      </c>
      <c r="H28" s="408" t="s">
        <v>283</v>
      </c>
      <c r="I28" s="408" t="s">
        <v>283</v>
      </c>
      <c r="J28" s="408" t="s">
        <v>283</v>
      </c>
      <c r="K28" s="408" t="s">
        <v>283</v>
      </c>
      <c r="L28" s="408" t="s">
        <v>283</v>
      </c>
      <c r="M28" s="408" t="s">
        <v>283</v>
      </c>
      <c r="N28" s="408" t="s">
        <v>283</v>
      </c>
      <c r="O28" s="408" t="s">
        <v>283</v>
      </c>
      <c r="P28" s="408" t="s">
        <v>283</v>
      </c>
      <c r="Q28" s="408" t="s">
        <v>283</v>
      </c>
      <c r="R28" s="408" t="s">
        <v>283</v>
      </c>
      <c r="T28" s="137"/>
    </row>
    <row r="29" spans="1:20" ht="13.05" customHeight="1" x14ac:dyDescent="0.15">
      <c r="A29" s="129"/>
      <c r="B29" s="30" t="s">
        <v>47</v>
      </c>
      <c r="C29" s="411">
        <v>0</v>
      </c>
      <c r="D29" s="411">
        <v>0</v>
      </c>
      <c r="E29" s="408" t="s">
        <v>283</v>
      </c>
      <c r="F29" s="408" t="s">
        <v>283</v>
      </c>
      <c r="G29" s="408" t="s">
        <v>283</v>
      </c>
      <c r="H29" s="408" t="s">
        <v>283</v>
      </c>
      <c r="I29" s="408" t="s">
        <v>283</v>
      </c>
      <c r="J29" s="408" t="s">
        <v>283</v>
      </c>
      <c r="K29" s="408" t="s">
        <v>283</v>
      </c>
      <c r="L29" s="408" t="s">
        <v>283</v>
      </c>
      <c r="M29" s="408" t="s">
        <v>283</v>
      </c>
      <c r="N29" s="408" t="s">
        <v>283</v>
      </c>
      <c r="O29" s="408" t="s">
        <v>283</v>
      </c>
      <c r="P29" s="408" t="s">
        <v>283</v>
      </c>
      <c r="Q29" s="408" t="s">
        <v>283</v>
      </c>
      <c r="R29" s="408" t="s">
        <v>283</v>
      </c>
      <c r="T29" s="137"/>
    </row>
    <row r="30" spans="1:20" ht="13.05" customHeight="1" x14ac:dyDescent="0.15">
      <c r="A30" s="129"/>
      <c r="B30" s="29" t="s">
        <v>48</v>
      </c>
      <c r="C30" s="411">
        <v>0</v>
      </c>
      <c r="D30" s="411">
        <v>0</v>
      </c>
      <c r="E30" s="408" t="s">
        <v>283</v>
      </c>
      <c r="F30" s="408" t="s">
        <v>283</v>
      </c>
      <c r="G30" s="408" t="s">
        <v>283</v>
      </c>
      <c r="H30" s="408" t="s">
        <v>283</v>
      </c>
      <c r="I30" s="408" t="s">
        <v>283</v>
      </c>
      <c r="J30" s="408" t="s">
        <v>283</v>
      </c>
      <c r="K30" s="408" t="s">
        <v>283</v>
      </c>
      <c r="L30" s="408" t="s">
        <v>283</v>
      </c>
      <c r="M30" s="408" t="s">
        <v>283</v>
      </c>
      <c r="N30" s="408" t="s">
        <v>283</v>
      </c>
      <c r="O30" s="408" t="s">
        <v>283</v>
      </c>
      <c r="P30" s="408" t="s">
        <v>283</v>
      </c>
      <c r="Q30" s="408" t="s">
        <v>283</v>
      </c>
      <c r="R30" s="408" t="s">
        <v>283</v>
      </c>
      <c r="T30" s="137"/>
    </row>
    <row r="31" spans="1:20" ht="13.05" customHeight="1" thickBot="1" x14ac:dyDescent="0.2">
      <c r="A31" s="367"/>
      <c r="B31" s="368" t="s">
        <v>49</v>
      </c>
      <c r="C31" s="412">
        <v>0</v>
      </c>
      <c r="D31" s="412">
        <v>0</v>
      </c>
      <c r="E31" s="409" t="s">
        <v>283</v>
      </c>
      <c r="F31" s="409" t="s">
        <v>283</v>
      </c>
      <c r="G31" s="409" t="s">
        <v>283</v>
      </c>
      <c r="H31" s="409" t="s">
        <v>283</v>
      </c>
      <c r="I31" s="409" t="s">
        <v>283</v>
      </c>
      <c r="J31" s="409" t="s">
        <v>283</v>
      </c>
      <c r="K31" s="409" t="s">
        <v>283</v>
      </c>
      <c r="L31" s="409" t="s">
        <v>283</v>
      </c>
      <c r="M31" s="409" t="s">
        <v>283</v>
      </c>
      <c r="N31" s="409" t="s">
        <v>283</v>
      </c>
      <c r="O31" s="409" t="s">
        <v>283</v>
      </c>
      <c r="P31" s="409" t="s">
        <v>283</v>
      </c>
      <c r="Q31" s="409" t="s">
        <v>283</v>
      </c>
      <c r="R31" s="409" t="s">
        <v>283</v>
      </c>
      <c r="T31" s="137"/>
    </row>
    <row r="32" spans="1:20" ht="9" customHeight="1" x14ac:dyDescent="0.15">
      <c r="A32" s="28" t="s">
        <v>544</v>
      </c>
      <c r="B32" s="40"/>
      <c r="C32" s="363"/>
      <c r="D32" s="363"/>
      <c r="E32" s="363"/>
      <c r="F32" s="363"/>
      <c r="G32" s="363"/>
      <c r="H32" s="363"/>
      <c r="I32" s="363"/>
      <c r="J32" s="363"/>
      <c r="K32" s="363"/>
      <c r="L32" s="363"/>
      <c r="M32" s="363"/>
      <c r="N32" s="363"/>
      <c r="O32" s="363"/>
      <c r="P32" s="363"/>
      <c r="Q32" s="363"/>
      <c r="R32" s="363"/>
    </row>
    <row r="33" spans="1:18" ht="9" customHeight="1" x14ac:dyDescent="0.15">
      <c r="A33" s="28" t="s">
        <v>428</v>
      </c>
      <c r="B33" s="40"/>
      <c r="C33" s="363"/>
      <c r="D33" s="363"/>
      <c r="E33" s="363"/>
      <c r="F33" s="363"/>
      <c r="G33" s="363"/>
      <c r="H33" s="376"/>
      <c r="I33" s="376"/>
      <c r="J33" s="376"/>
      <c r="K33" s="376"/>
      <c r="L33" s="376"/>
      <c r="M33" s="376"/>
      <c r="N33" s="376"/>
      <c r="O33" s="376"/>
      <c r="P33" s="377"/>
      <c r="Q33" s="377"/>
      <c r="R33" s="377"/>
    </row>
    <row r="34" spans="1:18" ht="9" customHeight="1" x14ac:dyDescent="0.15">
      <c r="A34" s="40" t="s">
        <v>427</v>
      </c>
      <c r="B34" s="290"/>
      <c r="C34" s="363"/>
      <c r="D34" s="363"/>
      <c r="E34" s="363"/>
      <c r="F34" s="363"/>
      <c r="G34" s="363"/>
      <c r="H34" s="376"/>
      <c r="I34" s="376"/>
      <c r="J34" s="376"/>
      <c r="K34" s="376"/>
      <c r="L34" s="376"/>
      <c r="M34" s="376"/>
      <c r="N34" s="376"/>
      <c r="O34" s="376"/>
      <c r="P34" s="377"/>
      <c r="Q34" s="377"/>
      <c r="R34" s="377"/>
    </row>
    <row r="36" spans="1:18" ht="13.05" customHeight="1" x14ac:dyDescent="0.15"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0">
    <tabColor theme="9" tint="0.59999389629810485"/>
  </sheetPr>
  <dimension ref="A2:R34"/>
  <sheetViews>
    <sheetView showGridLines="0" topLeftCell="A19" zoomScale="150" zoomScaleNormal="150" workbookViewId="0">
      <selection activeCell="A34" sqref="A34"/>
    </sheetView>
  </sheetViews>
  <sheetFormatPr baseColWidth="10" defaultColWidth="7" defaultRowHeight="13.05" customHeight="1" x14ac:dyDescent="0.15"/>
  <cols>
    <col min="1" max="1" width="1.25" style="128" customWidth="1"/>
    <col min="2" max="2" width="9.625" style="128" customWidth="1"/>
    <col min="3" max="4" width="8" style="128" hidden="1" customWidth="1"/>
    <col min="5" max="18" width="8.375" style="128" customWidth="1"/>
    <col min="19" max="19" width="8.25" style="128" customWidth="1"/>
    <col min="20" max="16384" width="7" style="128"/>
  </cols>
  <sheetData>
    <row r="2" spans="1:18" ht="13.05" customHeight="1" x14ac:dyDescent="0.3">
      <c r="A2" s="381" t="s">
        <v>474</v>
      </c>
      <c r="B2" s="382"/>
    </row>
    <row r="3" spans="1:18" ht="13.05" customHeight="1" x14ac:dyDescent="0.15">
      <c r="A3" s="383" t="s">
        <v>277</v>
      </c>
      <c r="B3" s="383"/>
    </row>
    <row r="4" spans="1:18" ht="4.95" customHeight="1" thickBot="1" x14ac:dyDescent="0.2">
      <c r="A4" s="373"/>
      <c r="B4" s="373"/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3"/>
      <c r="P4" s="373"/>
      <c r="Q4" s="373"/>
      <c r="R4" s="373"/>
    </row>
    <row r="5" spans="1:18" ht="15" customHeight="1" x14ac:dyDescent="0.15">
      <c r="A5" s="1128" t="s">
        <v>18</v>
      </c>
      <c r="B5" s="1128"/>
      <c r="C5" s="825">
        <v>2005</v>
      </c>
      <c r="D5" s="825">
        <v>2006</v>
      </c>
      <c r="E5" s="825">
        <v>2007</v>
      </c>
      <c r="F5" s="825">
        <v>2008</v>
      </c>
      <c r="G5" s="825">
        <v>2009</v>
      </c>
      <c r="H5" s="825">
        <v>2010</v>
      </c>
      <c r="I5" s="825">
        <v>2011</v>
      </c>
      <c r="J5" s="825">
        <v>2012</v>
      </c>
      <c r="K5" s="825">
        <v>2013</v>
      </c>
      <c r="L5" s="825">
        <v>2014</v>
      </c>
      <c r="M5" s="825">
        <v>2015</v>
      </c>
      <c r="N5" s="825">
        <v>2016</v>
      </c>
      <c r="O5" s="825">
        <v>2017</v>
      </c>
      <c r="P5" s="825" t="s">
        <v>211</v>
      </c>
      <c r="Q5" s="825" t="s">
        <v>410</v>
      </c>
      <c r="R5" s="825" t="s">
        <v>408</v>
      </c>
    </row>
    <row r="6" spans="1:18" ht="15" customHeight="1" x14ac:dyDescent="0.15">
      <c r="A6" s="1127" t="s">
        <v>113</v>
      </c>
      <c r="B6" s="1127"/>
      <c r="C6" s="850">
        <v>4.91</v>
      </c>
      <c r="D6" s="850">
        <v>5.26</v>
      </c>
      <c r="E6" s="850">
        <v>6.16</v>
      </c>
      <c r="F6" s="850">
        <v>6.45</v>
      </c>
      <c r="G6" s="850">
        <v>5.09</v>
      </c>
      <c r="H6" s="850">
        <v>5.73</v>
      </c>
      <c r="I6" s="850">
        <v>6.23</v>
      </c>
      <c r="J6" s="850">
        <v>6.27</v>
      </c>
      <c r="K6" s="850">
        <v>6.07</v>
      </c>
      <c r="L6" s="850">
        <v>6.27</v>
      </c>
      <c r="M6" s="850">
        <v>6.63</v>
      </c>
      <c r="N6" s="850">
        <v>6.91</v>
      </c>
      <c r="O6" s="850">
        <v>6.84</v>
      </c>
      <c r="P6" s="850">
        <v>7.25</v>
      </c>
      <c r="Q6" s="850">
        <v>6.9</v>
      </c>
      <c r="R6" s="850">
        <v>7.0238079286817845</v>
      </c>
    </row>
    <row r="7" spans="1:18" ht="4.95" customHeight="1" x14ac:dyDescent="0.15">
      <c r="A7" s="129"/>
      <c r="B7" s="130"/>
      <c r="C7" s="403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3"/>
      <c r="O7" s="413"/>
      <c r="P7" s="413"/>
      <c r="Q7" s="413"/>
      <c r="R7" s="413"/>
    </row>
    <row r="8" spans="1:18" ht="13.05" customHeight="1" x14ac:dyDescent="0.15">
      <c r="A8" s="129"/>
      <c r="B8" s="29" t="s">
        <v>21</v>
      </c>
      <c r="C8" s="404" t="s">
        <v>81</v>
      </c>
      <c r="D8" s="404" t="s">
        <v>81</v>
      </c>
      <c r="E8" s="404" t="s">
        <v>81</v>
      </c>
      <c r="F8" s="404" t="s">
        <v>81</v>
      </c>
      <c r="G8" s="404" t="s">
        <v>81</v>
      </c>
      <c r="H8" s="404" t="s">
        <v>81</v>
      </c>
      <c r="I8" s="404" t="s">
        <v>81</v>
      </c>
      <c r="J8" s="404" t="s">
        <v>81</v>
      </c>
      <c r="K8" s="404" t="s">
        <v>81</v>
      </c>
      <c r="L8" s="404" t="s">
        <v>81</v>
      </c>
      <c r="M8" s="404" t="s">
        <v>81</v>
      </c>
      <c r="N8" s="404" t="s">
        <v>81</v>
      </c>
      <c r="O8" s="404" t="s">
        <v>81</v>
      </c>
      <c r="P8" s="404" t="s">
        <v>81</v>
      </c>
      <c r="Q8" s="404" t="s">
        <v>81</v>
      </c>
      <c r="R8" s="404" t="s">
        <v>81</v>
      </c>
    </row>
    <row r="9" spans="1:18" ht="13.05" customHeight="1" x14ac:dyDescent="0.15">
      <c r="A9" s="129"/>
      <c r="B9" s="29" t="s">
        <v>22</v>
      </c>
      <c r="C9" s="404" t="s">
        <v>81</v>
      </c>
      <c r="D9" s="404" t="s">
        <v>81</v>
      </c>
      <c r="E9" s="404" t="s">
        <v>81</v>
      </c>
      <c r="F9" s="404" t="s">
        <v>81</v>
      </c>
      <c r="G9" s="404" t="s">
        <v>81</v>
      </c>
      <c r="H9" s="404" t="s">
        <v>81</v>
      </c>
      <c r="I9" s="404" t="s">
        <v>81</v>
      </c>
      <c r="J9" s="404" t="s">
        <v>81</v>
      </c>
      <c r="K9" s="404" t="s">
        <v>81</v>
      </c>
      <c r="L9" s="404" t="s">
        <v>81</v>
      </c>
      <c r="M9" s="404" t="s">
        <v>81</v>
      </c>
      <c r="N9" s="404" t="s">
        <v>81</v>
      </c>
      <c r="O9" s="404" t="s">
        <v>81</v>
      </c>
      <c r="P9" s="404" t="s">
        <v>81</v>
      </c>
      <c r="Q9" s="404" t="s">
        <v>81</v>
      </c>
      <c r="R9" s="404" t="s">
        <v>81</v>
      </c>
    </row>
    <row r="10" spans="1:18" ht="13.05" customHeight="1" x14ac:dyDescent="0.15">
      <c r="A10" s="129"/>
      <c r="B10" s="29" t="s">
        <v>23</v>
      </c>
      <c r="C10" s="404" t="s">
        <v>81</v>
      </c>
      <c r="D10" s="404" t="s">
        <v>81</v>
      </c>
      <c r="E10" s="404" t="s">
        <v>81</v>
      </c>
      <c r="F10" s="404" t="s">
        <v>81</v>
      </c>
      <c r="G10" s="404" t="s">
        <v>81</v>
      </c>
      <c r="H10" s="404" t="s">
        <v>81</v>
      </c>
      <c r="I10" s="404" t="s">
        <v>81</v>
      </c>
      <c r="J10" s="404" t="s">
        <v>81</v>
      </c>
      <c r="K10" s="404" t="s">
        <v>81</v>
      </c>
      <c r="L10" s="404" t="s">
        <v>81</v>
      </c>
      <c r="M10" s="404" t="s">
        <v>81</v>
      </c>
      <c r="N10" s="404" t="s">
        <v>81</v>
      </c>
      <c r="O10" s="404" t="s">
        <v>81</v>
      </c>
      <c r="P10" s="404" t="s">
        <v>81</v>
      </c>
      <c r="Q10" s="404" t="s">
        <v>81</v>
      </c>
      <c r="R10" s="404" t="s">
        <v>81</v>
      </c>
    </row>
    <row r="11" spans="1:18" ht="13.05" customHeight="1" x14ac:dyDescent="0.15">
      <c r="A11" s="129"/>
      <c r="B11" s="29" t="s">
        <v>24</v>
      </c>
      <c r="C11" s="404" t="s">
        <v>81</v>
      </c>
      <c r="D11" s="404" t="s">
        <v>81</v>
      </c>
      <c r="E11" s="404" t="s">
        <v>81</v>
      </c>
      <c r="F11" s="404" t="s">
        <v>81</v>
      </c>
      <c r="G11" s="404" t="s">
        <v>81</v>
      </c>
      <c r="H11" s="404" t="s">
        <v>81</v>
      </c>
      <c r="I11" s="404" t="s">
        <v>81</v>
      </c>
      <c r="J11" s="404" t="s">
        <v>81</v>
      </c>
      <c r="K11" s="404" t="s">
        <v>81</v>
      </c>
      <c r="L11" s="404" t="s">
        <v>81</v>
      </c>
      <c r="M11" s="404" t="s">
        <v>81</v>
      </c>
      <c r="N11" s="404" t="s">
        <v>81</v>
      </c>
      <c r="O11" s="404" t="s">
        <v>81</v>
      </c>
      <c r="P11" s="404" t="s">
        <v>81</v>
      </c>
      <c r="Q11" s="404" t="s">
        <v>81</v>
      </c>
      <c r="R11" s="404" t="s">
        <v>81</v>
      </c>
    </row>
    <row r="12" spans="1:18" ht="13.05" customHeight="1" x14ac:dyDescent="0.15">
      <c r="A12" s="129"/>
      <c r="B12" s="29" t="s">
        <v>25</v>
      </c>
      <c r="C12" s="404" t="s">
        <v>81</v>
      </c>
      <c r="D12" s="404" t="s">
        <v>81</v>
      </c>
      <c r="E12" s="404" t="s">
        <v>81</v>
      </c>
      <c r="F12" s="404" t="s">
        <v>81</v>
      </c>
      <c r="G12" s="404" t="s">
        <v>81</v>
      </c>
      <c r="H12" s="404" t="s">
        <v>81</v>
      </c>
      <c r="I12" s="404" t="s">
        <v>81</v>
      </c>
      <c r="J12" s="404" t="s">
        <v>81</v>
      </c>
      <c r="K12" s="404" t="s">
        <v>81</v>
      </c>
      <c r="L12" s="404" t="s">
        <v>81</v>
      </c>
      <c r="M12" s="404" t="s">
        <v>81</v>
      </c>
      <c r="N12" s="404" t="s">
        <v>81</v>
      </c>
      <c r="O12" s="404" t="s">
        <v>81</v>
      </c>
      <c r="P12" s="404" t="s">
        <v>81</v>
      </c>
      <c r="Q12" s="404" t="s">
        <v>81</v>
      </c>
      <c r="R12" s="404" t="s">
        <v>81</v>
      </c>
    </row>
    <row r="13" spans="1:18" ht="13.05" customHeight="1" x14ac:dyDescent="0.15">
      <c r="A13" s="129"/>
      <c r="B13" s="29" t="s">
        <v>29</v>
      </c>
      <c r="C13" s="404" t="s">
        <v>81</v>
      </c>
      <c r="D13" s="404" t="s">
        <v>81</v>
      </c>
      <c r="E13" s="404" t="s">
        <v>81</v>
      </c>
      <c r="F13" s="404" t="s">
        <v>81</v>
      </c>
      <c r="G13" s="404" t="s">
        <v>81</v>
      </c>
      <c r="H13" s="404" t="s">
        <v>81</v>
      </c>
      <c r="I13" s="404" t="s">
        <v>81</v>
      </c>
      <c r="J13" s="404" t="s">
        <v>81</v>
      </c>
      <c r="K13" s="404" t="s">
        <v>81</v>
      </c>
      <c r="L13" s="404" t="s">
        <v>81</v>
      </c>
      <c r="M13" s="404" t="s">
        <v>81</v>
      </c>
      <c r="N13" s="404" t="s">
        <v>81</v>
      </c>
      <c r="O13" s="404" t="s">
        <v>81</v>
      </c>
      <c r="P13" s="404" t="s">
        <v>81</v>
      </c>
      <c r="Q13" s="404" t="s">
        <v>81</v>
      </c>
      <c r="R13" s="404" t="s">
        <v>81</v>
      </c>
    </row>
    <row r="14" spans="1:18" ht="13.05" customHeight="1" x14ac:dyDescent="0.15">
      <c r="A14" s="129"/>
      <c r="B14" s="29" t="s">
        <v>30</v>
      </c>
      <c r="C14" s="404" t="s">
        <v>81</v>
      </c>
      <c r="D14" s="404" t="s">
        <v>81</v>
      </c>
      <c r="E14" s="404" t="s">
        <v>81</v>
      </c>
      <c r="F14" s="404" t="s">
        <v>81</v>
      </c>
      <c r="G14" s="404" t="s">
        <v>81</v>
      </c>
      <c r="H14" s="404" t="s">
        <v>81</v>
      </c>
      <c r="I14" s="404" t="s">
        <v>81</v>
      </c>
      <c r="J14" s="404" t="s">
        <v>81</v>
      </c>
      <c r="K14" s="404" t="s">
        <v>81</v>
      </c>
      <c r="L14" s="404" t="s">
        <v>81</v>
      </c>
      <c r="M14" s="404" t="s">
        <v>81</v>
      </c>
      <c r="N14" s="404" t="s">
        <v>81</v>
      </c>
      <c r="O14" s="404" t="s">
        <v>81</v>
      </c>
      <c r="P14" s="404" t="s">
        <v>81</v>
      </c>
      <c r="Q14" s="404" t="s">
        <v>81</v>
      </c>
      <c r="R14" s="404" t="s">
        <v>81</v>
      </c>
    </row>
    <row r="15" spans="1:18" ht="13.05" customHeight="1" x14ac:dyDescent="0.15">
      <c r="A15" s="129"/>
      <c r="B15" s="29" t="s">
        <v>31</v>
      </c>
      <c r="C15" s="404">
        <v>0</v>
      </c>
      <c r="D15" s="404">
        <v>3.53</v>
      </c>
      <c r="E15" s="404">
        <v>3.51</v>
      </c>
      <c r="F15" s="404">
        <v>5.2</v>
      </c>
      <c r="G15" s="404">
        <v>5.0999999999999996</v>
      </c>
      <c r="H15" s="404">
        <v>6.21</v>
      </c>
      <c r="I15" s="404">
        <v>6.06</v>
      </c>
      <c r="J15" s="404">
        <v>6.17</v>
      </c>
      <c r="K15" s="404">
        <v>6.47</v>
      </c>
      <c r="L15" s="404">
        <v>7.7</v>
      </c>
      <c r="M15" s="404">
        <v>7.02</v>
      </c>
      <c r="N15" s="404">
        <v>7.71</v>
      </c>
      <c r="O15" s="404">
        <v>6.01</v>
      </c>
      <c r="P15" s="404">
        <v>5.76</v>
      </c>
      <c r="Q15" s="404">
        <v>6.24</v>
      </c>
      <c r="R15" s="404">
        <v>5.5956351734332168</v>
      </c>
    </row>
    <row r="16" spans="1:18" ht="13.05" customHeight="1" x14ac:dyDescent="0.15">
      <c r="A16" s="129"/>
      <c r="B16" s="29" t="s">
        <v>32</v>
      </c>
      <c r="C16" s="404" t="s">
        <v>81</v>
      </c>
      <c r="D16" s="404" t="s">
        <v>81</v>
      </c>
      <c r="E16" s="404" t="s">
        <v>81</v>
      </c>
      <c r="F16" s="404" t="s">
        <v>81</v>
      </c>
      <c r="G16" s="404" t="s">
        <v>81</v>
      </c>
      <c r="H16" s="404" t="s">
        <v>81</v>
      </c>
      <c r="I16" s="404" t="s">
        <v>81</v>
      </c>
      <c r="J16" s="404" t="s">
        <v>81</v>
      </c>
      <c r="K16" s="404" t="s">
        <v>81</v>
      </c>
      <c r="L16" s="404" t="s">
        <v>81</v>
      </c>
      <c r="M16" s="404" t="s">
        <v>81</v>
      </c>
      <c r="N16" s="404" t="s">
        <v>81</v>
      </c>
      <c r="O16" s="404" t="s">
        <v>81</v>
      </c>
      <c r="P16" s="404" t="s">
        <v>81</v>
      </c>
      <c r="Q16" s="404" t="s">
        <v>81</v>
      </c>
      <c r="R16" s="404" t="s">
        <v>81</v>
      </c>
    </row>
    <row r="17" spans="1:18" ht="13.05" customHeight="1" x14ac:dyDescent="0.15">
      <c r="A17" s="129"/>
      <c r="B17" s="29" t="s">
        <v>33</v>
      </c>
      <c r="C17" s="404" t="s">
        <v>81</v>
      </c>
      <c r="D17" s="404" t="s">
        <v>81</v>
      </c>
      <c r="E17" s="404" t="s">
        <v>81</v>
      </c>
      <c r="F17" s="404" t="s">
        <v>81</v>
      </c>
      <c r="G17" s="404" t="s">
        <v>81</v>
      </c>
      <c r="H17" s="404" t="s">
        <v>81</v>
      </c>
      <c r="I17" s="404" t="s">
        <v>81</v>
      </c>
      <c r="J17" s="404" t="s">
        <v>81</v>
      </c>
      <c r="K17" s="404" t="s">
        <v>81</v>
      </c>
      <c r="L17" s="404" t="s">
        <v>81</v>
      </c>
      <c r="M17" s="404" t="s">
        <v>81</v>
      </c>
      <c r="N17" s="404" t="s">
        <v>81</v>
      </c>
      <c r="O17" s="404" t="s">
        <v>81</v>
      </c>
      <c r="P17" s="404" t="s">
        <v>81</v>
      </c>
      <c r="Q17" s="404" t="s">
        <v>81</v>
      </c>
      <c r="R17" s="404" t="s">
        <v>81</v>
      </c>
    </row>
    <row r="18" spans="1:18" ht="13.05" customHeight="1" x14ac:dyDescent="0.15">
      <c r="A18" s="129"/>
      <c r="B18" s="29" t="s">
        <v>34</v>
      </c>
      <c r="C18" s="404">
        <v>3.31</v>
      </c>
      <c r="D18" s="404">
        <v>3.94</v>
      </c>
      <c r="E18" s="404">
        <v>6.18</v>
      </c>
      <c r="F18" s="404">
        <v>6.78</v>
      </c>
      <c r="G18" s="404">
        <v>4.4800000000000004</v>
      </c>
      <c r="H18" s="404">
        <v>5.47</v>
      </c>
      <c r="I18" s="404">
        <v>5.68</v>
      </c>
      <c r="J18" s="404">
        <v>5.68</v>
      </c>
      <c r="K18" s="404">
        <v>6.92</v>
      </c>
      <c r="L18" s="404">
        <v>7.78</v>
      </c>
      <c r="M18" s="404">
        <v>7.86</v>
      </c>
      <c r="N18" s="404">
        <v>7.7</v>
      </c>
      <c r="O18" s="413">
        <v>7.42</v>
      </c>
      <c r="P18" s="413">
        <v>5.71</v>
      </c>
      <c r="Q18" s="413">
        <v>5.76</v>
      </c>
      <c r="R18" s="413">
        <v>6.5555598081646504</v>
      </c>
    </row>
    <row r="19" spans="1:18" ht="13.05" customHeight="1" x14ac:dyDescent="0.15">
      <c r="A19" s="129"/>
      <c r="B19" s="29" t="s">
        <v>35</v>
      </c>
      <c r="C19" s="404">
        <v>2.56</v>
      </c>
      <c r="D19" s="404">
        <v>2.56</v>
      </c>
      <c r="E19" s="404">
        <v>5.25</v>
      </c>
      <c r="F19" s="404">
        <v>6.14</v>
      </c>
      <c r="G19" s="404">
        <v>4.99</v>
      </c>
      <c r="H19" s="404">
        <v>5.66</v>
      </c>
      <c r="I19" s="404">
        <v>5.59</v>
      </c>
      <c r="J19" s="404">
        <v>6</v>
      </c>
      <c r="K19" s="404">
        <v>5.73</v>
      </c>
      <c r="L19" s="404">
        <v>7.59</v>
      </c>
      <c r="M19" s="404">
        <v>8.8800000000000008</v>
      </c>
      <c r="N19" s="404">
        <v>9.09</v>
      </c>
      <c r="O19" s="413">
        <v>7.92</v>
      </c>
      <c r="P19" s="413">
        <v>7.17</v>
      </c>
      <c r="Q19" s="413">
        <v>6.27</v>
      </c>
      <c r="R19" s="413">
        <v>7.0455909261987975</v>
      </c>
    </row>
    <row r="20" spans="1:18" ht="13.05" customHeight="1" x14ac:dyDescent="0.15">
      <c r="A20" s="129"/>
      <c r="B20" s="29" t="s">
        <v>36</v>
      </c>
      <c r="C20" s="404">
        <v>4.43</v>
      </c>
      <c r="D20" s="404">
        <v>4.74</v>
      </c>
      <c r="E20" s="404">
        <v>5.16</v>
      </c>
      <c r="F20" s="404">
        <v>7</v>
      </c>
      <c r="G20" s="404">
        <v>4.57</v>
      </c>
      <c r="H20" s="404">
        <v>5.0199999999999996</v>
      </c>
      <c r="I20" s="404">
        <v>6.73</v>
      </c>
      <c r="J20" s="404">
        <v>6</v>
      </c>
      <c r="K20" s="404">
        <v>6.79</v>
      </c>
      <c r="L20" s="404">
        <v>6.31</v>
      </c>
      <c r="M20" s="404">
        <v>6.52</v>
      </c>
      <c r="N20" s="404">
        <v>6.78</v>
      </c>
      <c r="O20" s="413">
        <v>5.48</v>
      </c>
      <c r="P20" s="413">
        <v>5.42</v>
      </c>
      <c r="Q20" s="413">
        <v>5.74</v>
      </c>
      <c r="R20" s="413">
        <v>6.9137915862662513</v>
      </c>
    </row>
    <row r="21" spans="1:18" ht="13.05" customHeight="1" x14ac:dyDescent="0.15">
      <c r="A21" s="129"/>
      <c r="B21" s="29" t="s">
        <v>37</v>
      </c>
      <c r="C21" s="404">
        <v>5.56</v>
      </c>
      <c r="D21" s="404">
        <v>4.9000000000000004</v>
      </c>
      <c r="E21" s="404">
        <v>5.67</v>
      </c>
      <c r="F21" s="404">
        <v>6.02</v>
      </c>
      <c r="G21" s="404">
        <v>4.3899999999999997</v>
      </c>
      <c r="H21" s="404">
        <v>4.51</v>
      </c>
      <c r="I21" s="404">
        <v>4.87</v>
      </c>
      <c r="J21" s="404">
        <v>5.4</v>
      </c>
      <c r="K21" s="404">
        <v>6.24</v>
      </c>
      <c r="L21" s="404">
        <v>6.28</v>
      </c>
      <c r="M21" s="404">
        <v>7.36</v>
      </c>
      <c r="N21" s="404">
        <v>7.55</v>
      </c>
      <c r="O21" s="413">
        <v>5.81</v>
      </c>
      <c r="P21" s="413">
        <v>5.81</v>
      </c>
      <c r="Q21" s="413">
        <v>7.15</v>
      </c>
      <c r="R21" s="413">
        <v>7.3692511301511141</v>
      </c>
    </row>
    <row r="22" spans="1:18" ht="13.05" customHeight="1" x14ac:dyDescent="0.15">
      <c r="A22" s="129"/>
      <c r="B22" s="29" t="s">
        <v>38</v>
      </c>
      <c r="C22" s="404">
        <v>6.33</v>
      </c>
      <c r="D22" s="404">
        <v>5.66</v>
      </c>
      <c r="E22" s="404">
        <v>6.62</v>
      </c>
      <c r="F22" s="404">
        <v>7.51</v>
      </c>
      <c r="G22" s="404">
        <v>4.2</v>
      </c>
      <c r="H22" s="404">
        <v>6.21</v>
      </c>
      <c r="I22" s="404">
        <v>6.4</v>
      </c>
      <c r="J22" s="404">
        <v>4.92</v>
      </c>
      <c r="K22" s="404">
        <v>6.84</v>
      </c>
      <c r="L22" s="404">
        <v>7.51</v>
      </c>
      <c r="M22" s="404">
        <v>6.83</v>
      </c>
      <c r="N22" s="404">
        <v>7.28</v>
      </c>
      <c r="O22" s="413">
        <v>6.84</v>
      </c>
      <c r="P22" s="413">
        <v>6.09</v>
      </c>
      <c r="Q22" s="413">
        <v>6.94</v>
      </c>
      <c r="R22" s="413">
        <v>6.9790368490766985</v>
      </c>
    </row>
    <row r="23" spans="1:18" ht="13.05" customHeight="1" x14ac:dyDescent="0.15">
      <c r="A23" s="129"/>
      <c r="B23" s="29" t="s">
        <v>39</v>
      </c>
      <c r="C23" s="404" t="s">
        <v>81</v>
      </c>
      <c r="D23" s="404" t="s">
        <v>81</v>
      </c>
      <c r="E23" s="404" t="s">
        <v>81</v>
      </c>
      <c r="F23" s="404" t="s">
        <v>81</v>
      </c>
      <c r="G23" s="404">
        <v>4.42</v>
      </c>
      <c r="H23" s="404" t="s">
        <v>81</v>
      </c>
      <c r="I23" s="404" t="s">
        <v>81</v>
      </c>
      <c r="J23" s="404">
        <v>5.52</v>
      </c>
      <c r="K23" s="404">
        <v>6.95</v>
      </c>
      <c r="L23" s="404">
        <v>7.84</v>
      </c>
      <c r="M23" s="404">
        <v>7.28</v>
      </c>
      <c r="N23" s="404">
        <v>7.77</v>
      </c>
      <c r="O23" s="413">
        <v>7.73</v>
      </c>
      <c r="P23" s="413">
        <v>0</v>
      </c>
      <c r="Q23" s="413">
        <v>0</v>
      </c>
      <c r="R23" s="413">
        <v>0</v>
      </c>
    </row>
    <row r="24" spans="1:18" ht="13.05" customHeight="1" x14ac:dyDescent="0.15">
      <c r="A24" s="129"/>
      <c r="B24" s="29" t="s">
        <v>40</v>
      </c>
      <c r="C24" s="404">
        <v>4.17</v>
      </c>
      <c r="D24" s="404">
        <v>4.0199999999999996</v>
      </c>
      <c r="E24" s="404">
        <v>5.3</v>
      </c>
      <c r="F24" s="404">
        <v>7.39</v>
      </c>
      <c r="G24" s="404">
        <v>6.88</v>
      </c>
      <c r="H24" s="404">
        <v>7.12</v>
      </c>
      <c r="I24" s="404">
        <v>5.77</v>
      </c>
      <c r="J24" s="404">
        <v>5.97</v>
      </c>
      <c r="K24" s="404">
        <v>6.71</v>
      </c>
      <c r="L24" s="404">
        <v>6.55</v>
      </c>
      <c r="M24" s="404">
        <v>4.84</v>
      </c>
      <c r="N24" s="404">
        <v>5.0599999999999996</v>
      </c>
      <c r="O24" s="413">
        <v>5.54</v>
      </c>
      <c r="P24" s="413">
        <v>5.59</v>
      </c>
      <c r="Q24" s="413">
        <v>5.84</v>
      </c>
      <c r="R24" s="413">
        <v>5.8323332082210477</v>
      </c>
    </row>
    <row r="25" spans="1:18" ht="13.05" customHeight="1" x14ac:dyDescent="0.15">
      <c r="A25" s="129"/>
      <c r="B25" s="128" t="s">
        <v>41</v>
      </c>
      <c r="C25" s="404">
        <v>3.44</v>
      </c>
      <c r="D25" s="404">
        <v>5.04</v>
      </c>
      <c r="E25" s="404">
        <v>5.38</v>
      </c>
      <c r="F25" s="404">
        <v>7.08</v>
      </c>
      <c r="G25" s="404">
        <v>6.14</v>
      </c>
      <c r="H25" s="404">
        <v>6.24</v>
      </c>
      <c r="I25" s="404">
        <v>6.23</v>
      </c>
      <c r="J25" s="404">
        <v>5.95</v>
      </c>
      <c r="K25" s="404">
        <v>6.47</v>
      </c>
      <c r="L25" s="404">
        <v>5.43</v>
      </c>
      <c r="M25" s="404">
        <v>5.39</v>
      </c>
      <c r="N25" s="404">
        <v>5.55</v>
      </c>
      <c r="O25" s="413">
        <v>5.7</v>
      </c>
      <c r="P25" s="413">
        <v>5.94</v>
      </c>
      <c r="Q25" s="413">
        <v>5.94</v>
      </c>
      <c r="R25" s="413">
        <v>5.9135037911173418</v>
      </c>
    </row>
    <row r="26" spans="1:18" ht="13.05" customHeight="1" x14ac:dyDescent="0.15">
      <c r="A26" s="129"/>
      <c r="B26" s="30" t="s">
        <v>44</v>
      </c>
      <c r="C26" s="404">
        <v>4.53</v>
      </c>
      <c r="D26" s="404">
        <v>7.45</v>
      </c>
      <c r="E26" s="404">
        <v>7.11</v>
      </c>
      <c r="F26" s="404">
        <v>7.45</v>
      </c>
      <c r="G26" s="404">
        <v>6.29</v>
      </c>
      <c r="H26" s="404">
        <v>6.37</v>
      </c>
      <c r="I26" s="404">
        <v>6.3</v>
      </c>
      <c r="J26" s="404">
        <v>5.18</v>
      </c>
      <c r="K26" s="404">
        <v>5.35</v>
      </c>
      <c r="L26" s="404">
        <v>5.59</v>
      </c>
      <c r="M26" s="404">
        <v>4.54</v>
      </c>
      <c r="N26" s="404">
        <v>5.76</v>
      </c>
      <c r="O26" s="413">
        <v>5.77</v>
      </c>
      <c r="P26" s="413">
        <v>6.1</v>
      </c>
      <c r="Q26" s="413">
        <v>6.53</v>
      </c>
      <c r="R26" s="413">
        <v>6.7192331194288881</v>
      </c>
    </row>
    <row r="27" spans="1:18" ht="13.05" customHeight="1" x14ac:dyDescent="0.15">
      <c r="A27" s="129"/>
      <c r="B27" s="271" t="s">
        <v>45</v>
      </c>
      <c r="C27" s="404">
        <v>5.57</v>
      </c>
      <c r="D27" s="404">
        <v>5.7</v>
      </c>
      <c r="E27" s="404">
        <v>6.41</v>
      </c>
      <c r="F27" s="404">
        <v>6.08</v>
      </c>
      <c r="G27" s="404">
        <v>4.7</v>
      </c>
      <c r="H27" s="404">
        <v>5.69</v>
      </c>
      <c r="I27" s="404">
        <v>6.6</v>
      </c>
      <c r="J27" s="404">
        <v>6.89</v>
      </c>
      <c r="K27" s="404">
        <v>5.96</v>
      </c>
      <c r="L27" s="404">
        <v>6.11</v>
      </c>
      <c r="M27" s="404">
        <v>6.7</v>
      </c>
      <c r="N27" s="404">
        <v>6.83</v>
      </c>
      <c r="O27" s="413">
        <v>7.1</v>
      </c>
      <c r="P27" s="413">
        <v>7.83</v>
      </c>
      <c r="Q27" s="413">
        <v>7.18</v>
      </c>
      <c r="R27" s="413">
        <v>7.132281636848564</v>
      </c>
    </row>
    <row r="28" spans="1:18" ht="13.05" customHeight="1" x14ac:dyDescent="0.15">
      <c r="A28" s="59"/>
      <c r="B28" s="30" t="s">
        <v>46</v>
      </c>
      <c r="C28" s="404" t="s">
        <v>81</v>
      </c>
      <c r="D28" s="404" t="s">
        <v>81</v>
      </c>
      <c r="E28" s="404" t="s">
        <v>81</v>
      </c>
      <c r="F28" s="404" t="s">
        <v>81</v>
      </c>
      <c r="G28" s="404" t="s">
        <v>81</v>
      </c>
      <c r="H28" s="404" t="s">
        <v>81</v>
      </c>
      <c r="I28" s="404" t="s">
        <v>81</v>
      </c>
      <c r="J28" s="404" t="s">
        <v>81</v>
      </c>
      <c r="K28" s="404" t="s">
        <v>81</v>
      </c>
      <c r="L28" s="404" t="s">
        <v>81</v>
      </c>
      <c r="M28" s="404" t="s">
        <v>81</v>
      </c>
      <c r="N28" s="404" t="s">
        <v>81</v>
      </c>
      <c r="O28" s="404" t="s">
        <v>81</v>
      </c>
      <c r="P28" s="404" t="s">
        <v>81</v>
      </c>
      <c r="Q28" s="404" t="s">
        <v>81</v>
      </c>
      <c r="R28" s="404" t="s">
        <v>81</v>
      </c>
    </row>
    <row r="29" spans="1:18" ht="13.05" customHeight="1" x14ac:dyDescent="0.15">
      <c r="A29" s="60"/>
      <c r="B29" s="61" t="s">
        <v>47</v>
      </c>
      <c r="C29" s="404" t="s">
        <v>81</v>
      </c>
      <c r="D29" s="404" t="s">
        <v>81</v>
      </c>
      <c r="E29" s="404" t="s">
        <v>81</v>
      </c>
      <c r="F29" s="404" t="s">
        <v>81</v>
      </c>
      <c r="G29" s="404" t="s">
        <v>81</v>
      </c>
      <c r="H29" s="404" t="s">
        <v>81</v>
      </c>
      <c r="I29" s="404" t="s">
        <v>81</v>
      </c>
      <c r="J29" s="404" t="s">
        <v>81</v>
      </c>
      <c r="K29" s="404" t="s">
        <v>81</v>
      </c>
      <c r="L29" s="404" t="s">
        <v>81</v>
      </c>
      <c r="M29" s="404" t="s">
        <v>81</v>
      </c>
      <c r="N29" s="404" t="s">
        <v>81</v>
      </c>
      <c r="O29" s="404" t="s">
        <v>81</v>
      </c>
      <c r="P29" s="404" t="s">
        <v>81</v>
      </c>
      <c r="Q29" s="404" t="s">
        <v>81</v>
      </c>
      <c r="R29" s="404" t="s">
        <v>81</v>
      </c>
    </row>
    <row r="30" spans="1:18" ht="13.05" customHeight="1" x14ac:dyDescent="0.15">
      <c r="A30" s="70"/>
      <c r="B30" s="70" t="s">
        <v>48</v>
      </c>
      <c r="C30" s="404" t="s">
        <v>81</v>
      </c>
      <c r="D30" s="404" t="s">
        <v>81</v>
      </c>
      <c r="E30" s="404" t="s">
        <v>81</v>
      </c>
      <c r="F30" s="404" t="s">
        <v>81</v>
      </c>
      <c r="G30" s="404" t="s">
        <v>81</v>
      </c>
      <c r="H30" s="404" t="s">
        <v>81</v>
      </c>
      <c r="I30" s="404" t="s">
        <v>81</v>
      </c>
      <c r="J30" s="404" t="s">
        <v>81</v>
      </c>
      <c r="K30" s="404" t="s">
        <v>81</v>
      </c>
      <c r="L30" s="404" t="s">
        <v>81</v>
      </c>
      <c r="M30" s="404" t="s">
        <v>81</v>
      </c>
      <c r="N30" s="404" t="s">
        <v>81</v>
      </c>
      <c r="O30" s="404" t="s">
        <v>81</v>
      </c>
      <c r="P30" s="404" t="s">
        <v>81</v>
      </c>
      <c r="Q30" s="404" t="s">
        <v>81</v>
      </c>
      <c r="R30" s="404" t="s">
        <v>81</v>
      </c>
    </row>
    <row r="31" spans="1:18" ht="13.05" customHeight="1" thickBot="1" x14ac:dyDescent="0.2">
      <c r="A31" s="384"/>
      <c r="B31" s="385" t="s">
        <v>49</v>
      </c>
      <c r="C31" s="405" t="s">
        <v>81</v>
      </c>
      <c r="D31" s="405" t="s">
        <v>81</v>
      </c>
      <c r="E31" s="405" t="s">
        <v>81</v>
      </c>
      <c r="F31" s="405" t="s">
        <v>81</v>
      </c>
      <c r="G31" s="405" t="s">
        <v>81</v>
      </c>
      <c r="H31" s="405" t="s">
        <v>81</v>
      </c>
      <c r="I31" s="405" t="s">
        <v>81</v>
      </c>
      <c r="J31" s="405" t="s">
        <v>81</v>
      </c>
      <c r="K31" s="405" t="s">
        <v>81</v>
      </c>
      <c r="L31" s="405" t="s">
        <v>81</v>
      </c>
      <c r="M31" s="405" t="s">
        <v>81</v>
      </c>
      <c r="N31" s="405" t="s">
        <v>81</v>
      </c>
      <c r="O31" s="405" t="s">
        <v>81</v>
      </c>
      <c r="P31" s="405" t="s">
        <v>81</v>
      </c>
      <c r="Q31" s="405" t="s">
        <v>81</v>
      </c>
      <c r="R31" s="405" t="s">
        <v>81</v>
      </c>
    </row>
    <row r="32" spans="1:18" ht="9" customHeight="1" x14ac:dyDescent="0.15">
      <c r="A32" s="28" t="s">
        <v>544</v>
      </c>
      <c r="B32" s="40"/>
      <c r="C32" s="40"/>
      <c r="D32" s="40"/>
      <c r="E32" s="40"/>
      <c r="F32" s="377"/>
      <c r="G32" s="377"/>
      <c r="H32" s="377"/>
      <c r="I32" s="377"/>
      <c r="J32" s="377"/>
      <c r="K32" s="377"/>
      <c r="L32" s="377"/>
      <c r="M32" s="377"/>
      <c r="N32" s="377"/>
      <c r="O32" s="377"/>
      <c r="P32" s="377"/>
      <c r="Q32" s="377"/>
      <c r="R32" s="377"/>
    </row>
    <row r="33" spans="1:18" ht="9" customHeight="1" x14ac:dyDescent="0.15">
      <c r="A33" s="28" t="s">
        <v>428</v>
      </c>
      <c r="B33" s="40"/>
      <c r="C33" s="40"/>
      <c r="D33" s="40"/>
      <c r="E33" s="40"/>
      <c r="F33" s="377"/>
      <c r="G33" s="377"/>
      <c r="H33" s="377"/>
      <c r="I33" s="377"/>
      <c r="J33" s="377"/>
      <c r="K33" s="377"/>
      <c r="L33" s="377"/>
      <c r="M33" s="377"/>
      <c r="N33" s="377"/>
      <c r="O33" s="377"/>
      <c r="P33" s="377"/>
      <c r="Q33" s="377"/>
      <c r="R33" s="377"/>
    </row>
    <row r="34" spans="1:18" ht="9" customHeight="1" x14ac:dyDescent="0.15">
      <c r="A34" s="40" t="s">
        <v>427</v>
      </c>
      <c r="B34" s="290"/>
      <c r="C34" s="290"/>
      <c r="D34" s="290"/>
      <c r="E34" s="290"/>
      <c r="F34" s="377"/>
      <c r="G34" s="377"/>
      <c r="H34" s="377"/>
      <c r="I34" s="377"/>
      <c r="J34" s="377"/>
      <c r="K34" s="377"/>
      <c r="L34" s="377"/>
      <c r="M34" s="377"/>
      <c r="N34" s="377"/>
      <c r="O34" s="377"/>
      <c r="P34" s="377"/>
      <c r="Q34" s="377"/>
      <c r="R34" s="377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1">
    <tabColor theme="9" tint="0.59999389629810485"/>
  </sheetPr>
  <dimension ref="A3:O54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0.625" style="190" customWidth="1"/>
    <col min="2" max="2" width="9.625" style="190" customWidth="1"/>
    <col min="3" max="14" width="8.75" style="190" customWidth="1"/>
    <col min="15" max="16384" width="7" style="190"/>
  </cols>
  <sheetData>
    <row r="3" spans="1:15" ht="13.05" customHeight="1" x14ac:dyDescent="0.15"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</row>
    <row r="4" spans="1:15" ht="13.05" customHeight="1" x14ac:dyDescent="0.3">
      <c r="A4" s="418" t="s">
        <v>554</v>
      </c>
      <c r="B4" s="414"/>
    </row>
    <row r="5" spans="1:15" ht="13.05" customHeight="1" x14ac:dyDescent="0.15">
      <c r="A5" s="421" t="s">
        <v>276</v>
      </c>
      <c r="B5" s="414"/>
    </row>
    <row r="6" spans="1:15" ht="4.95" customHeight="1" thickBot="1" x14ac:dyDescent="0.2"/>
    <row r="7" spans="1:15" ht="15" customHeight="1" x14ac:dyDescent="0.15">
      <c r="A7" s="872" t="s">
        <v>18</v>
      </c>
      <c r="B7" s="873" t="s">
        <v>117</v>
      </c>
      <c r="C7" s="872" t="s">
        <v>57</v>
      </c>
      <c r="D7" s="872" t="s">
        <v>58</v>
      </c>
      <c r="E7" s="872" t="s">
        <v>59</v>
      </c>
      <c r="F7" s="872" t="s">
        <v>60</v>
      </c>
      <c r="G7" s="872" t="s">
        <v>61</v>
      </c>
      <c r="H7" s="872" t="s">
        <v>62</v>
      </c>
      <c r="I7" s="872" t="s">
        <v>63</v>
      </c>
      <c r="J7" s="872" t="s">
        <v>64</v>
      </c>
      <c r="K7" s="872" t="s">
        <v>65</v>
      </c>
      <c r="L7" s="872" t="s">
        <v>66</v>
      </c>
      <c r="M7" s="872" t="s">
        <v>67</v>
      </c>
      <c r="N7" s="872" t="s">
        <v>68</v>
      </c>
    </row>
    <row r="8" spans="1:15" ht="15" customHeight="1" x14ac:dyDescent="0.15">
      <c r="A8" s="896" t="s">
        <v>100</v>
      </c>
      <c r="B8" s="897">
        <f t="shared" ref="B8:N8" si="0">(B9+B10+B11+B12+B13+B17+B18+B19+B20+B21+B22+B23+B24+B25+B26+B27+B28+B29+B32+B33+B34+B35+B36+B37)</f>
        <v>753602341.46822238</v>
      </c>
      <c r="C8" s="897">
        <f t="shared" si="0"/>
        <v>64118997.014231227</v>
      </c>
      <c r="D8" s="897">
        <f t="shared" si="0"/>
        <v>58577201.291415647</v>
      </c>
      <c r="E8" s="897">
        <f t="shared" si="0"/>
        <v>64403430.649965093</v>
      </c>
      <c r="F8" s="897">
        <f t="shared" si="0"/>
        <v>64613063.776254974</v>
      </c>
      <c r="G8" s="897">
        <f t="shared" si="0"/>
        <v>62012169.51699999</v>
      </c>
      <c r="H8" s="897">
        <f t="shared" si="0"/>
        <v>62062473.394889995</v>
      </c>
      <c r="I8" s="897">
        <f t="shared" si="0"/>
        <v>64398250.012218378</v>
      </c>
      <c r="J8" s="897">
        <f t="shared" si="0"/>
        <v>61433493.400500007</v>
      </c>
      <c r="K8" s="897">
        <f t="shared" si="0"/>
        <v>61327093.230032921</v>
      </c>
      <c r="L8" s="897">
        <f t="shared" si="0"/>
        <v>63875776.435999997</v>
      </c>
      <c r="M8" s="897">
        <f t="shared" si="0"/>
        <v>60870049.915714294</v>
      </c>
      <c r="N8" s="897">
        <f t="shared" si="0"/>
        <v>65910342.830000006</v>
      </c>
    </row>
    <row r="9" spans="1:15" ht="12" customHeight="1" x14ac:dyDescent="0.15">
      <c r="A9" s="246" t="s">
        <v>21</v>
      </c>
      <c r="B9" s="926">
        <f>SUM(C9:N9)</f>
        <v>100948.6075065078</v>
      </c>
      <c r="C9" s="219">
        <v>5765.45</v>
      </c>
      <c r="D9" s="219">
        <v>5625.4078365078003</v>
      </c>
      <c r="E9" s="219">
        <v>8895.4021699999994</v>
      </c>
      <c r="F9" s="219">
        <v>8777.5224999999991</v>
      </c>
      <c r="G9" s="219">
        <v>5897.23</v>
      </c>
      <c r="H9" s="219">
        <v>6570.4480000000003</v>
      </c>
      <c r="I9" s="219">
        <v>5440.2470000000003</v>
      </c>
      <c r="J9" s="219">
        <v>12290.4</v>
      </c>
      <c r="K9" s="219">
        <v>9890.2999999999993</v>
      </c>
      <c r="L9" s="219">
        <v>5830</v>
      </c>
      <c r="M9" s="219">
        <v>17730.099999999999</v>
      </c>
      <c r="N9" s="219">
        <v>8236.0999999999985</v>
      </c>
      <c r="O9" s="194"/>
    </row>
    <row r="10" spans="1:15" ht="12" customHeight="1" x14ac:dyDescent="0.15">
      <c r="A10" s="246" t="s">
        <v>22</v>
      </c>
      <c r="B10" s="926">
        <f t="shared" ref="B10:B37" si="1">SUM(C10:N10)</f>
        <v>14541834.941241987</v>
      </c>
      <c r="C10" s="219">
        <v>1272410.8896491062</v>
      </c>
      <c r="D10" s="219">
        <v>1176559.399750022</v>
      </c>
      <c r="E10" s="219">
        <v>1103408.84964286</v>
      </c>
      <c r="F10" s="219">
        <v>1166892.0450000002</v>
      </c>
      <c r="G10" s="219">
        <v>1180333.2524999999</v>
      </c>
      <c r="H10" s="219">
        <v>1181446.0540000002</v>
      </c>
      <c r="I10" s="219">
        <v>1157061.8047</v>
      </c>
      <c r="J10" s="219">
        <v>1225295.4759999998</v>
      </c>
      <c r="K10" s="219">
        <v>1222214.2</v>
      </c>
      <c r="L10" s="219">
        <v>1265350.27</v>
      </c>
      <c r="M10" s="219">
        <v>1305747</v>
      </c>
      <c r="N10" s="219">
        <v>1285115.7</v>
      </c>
      <c r="O10" s="194"/>
    </row>
    <row r="11" spans="1:15" ht="12" customHeight="1" x14ac:dyDescent="0.15">
      <c r="A11" s="246" t="s">
        <v>23</v>
      </c>
      <c r="B11" s="926">
        <f t="shared" si="1"/>
        <v>11620616.974909676</v>
      </c>
      <c r="C11" s="219">
        <v>1336687</v>
      </c>
      <c r="D11" s="219">
        <v>741498.95910914638</v>
      </c>
      <c r="E11" s="219">
        <v>939885.07082299993</v>
      </c>
      <c r="F11" s="219">
        <v>1279901.3723999998</v>
      </c>
      <c r="G11" s="219">
        <v>595831.00299999991</v>
      </c>
      <c r="H11" s="219">
        <v>964236.098</v>
      </c>
      <c r="I11" s="219">
        <v>856258.920918377</v>
      </c>
      <c r="J11" s="219">
        <v>946282.09</v>
      </c>
      <c r="K11" s="219">
        <v>1049755.5449448689</v>
      </c>
      <c r="L11" s="219">
        <v>1006288.95</v>
      </c>
      <c r="M11" s="219">
        <v>1206676.3657142855</v>
      </c>
      <c r="N11" s="219">
        <v>697315.59999999986</v>
      </c>
      <c r="O11" s="194"/>
    </row>
    <row r="12" spans="1:15" ht="12" customHeight="1" x14ac:dyDescent="0.15">
      <c r="A12" s="194" t="s">
        <v>24</v>
      </c>
      <c r="B12" s="926">
        <f t="shared" si="1"/>
        <v>137305162.27900863</v>
      </c>
      <c r="C12" s="219">
        <v>12239562.2225</v>
      </c>
      <c r="D12" s="219">
        <v>10428206.693476729</v>
      </c>
      <c r="E12" s="219">
        <v>12181585.087231899</v>
      </c>
      <c r="F12" s="219">
        <v>12368054.1471</v>
      </c>
      <c r="G12" s="219">
        <v>10950203.784</v>
      </c>
      <c r="H12" s="219">
        <v>11009823.675999999</v>
      </c>
      <c r="I12" s="219">
        <v>11273605.830700001</v>
      </c>
      <c r="J12" s="219">
        <v>10652481.388</v>
      </c>
      <c r="K12" s="219">
        <v>12010046.199999999</v>
      </c>
      <c r="L12" s="219">
        <v>11664649.449999999</v>
      </c>
      <c r="M12" s="219">
        <v>11249029.799999999</v>
      </c>
      <c r="N12" s="219">
        <v>11277913.999999998</v>
      </c>
    </row>
    <row r="13" spans="1:15" ht="12" customHeight="1" x14ac:dyDescent="0.15">
      <c r="A13" s="194" t="s">
        <v>25</v>
      </c>
      <c r="B13" s="926">
        <f t="shared" si="1"/>
        <v>1742873.6501045707</v>
      </c>
      <c r="C13" s="219">
        <f>SUM(C14:C16)</f>
        <v>147280</v>
      </c>
      <c r="D13" s="219">
        <f t="shared" ref="D13:N13" si="2">SUM(D14:D16)</f>
        <v>125708.49353457071</v>
      </c>
      <c r="E13" s="219">
        <f t="shared" si="2"/>
        <v>122147.42137000001</v>
      </c>
      <c r="F13" s="219">
        <f t="shared" si="2"/>
        <v>136607.674</v>
      </c>
      <c r="G13" s="219">
        <f t="shared" si="2"/>
        <v>135605.9105</v>
      </c>
      <c r="H13" s="219">
        <f t="shared" si="2"/>
        <v>142634.94870000001</v>
      </c>
      <c r="I13" s="219">
        <f t="shared" si="2"/>
        <v>170890.26200000002</v>
      </c>
      <c r="J13" s="219">
        <f t="shared" si="2"/>
        <v>144867.32999999999</v>
      </c>
      <c r="K13" s="219">
        <f t="shared" si="2"/>
        <v>150149.1</v>
      </c>
      <c r="L13" s="219">
        <f t="shared" si="2"/>
        <v>155819.42000000001</v>
      </c>
      <c r="M13" s="219">
        <f t="shared" si="2"/>
        <v>151396.85999999999</v>
      </c>
      <c r="N13" s="219">
        <f t="shared" si="2"/>
        <v>159766.22999999998</v>
      </c>
    </row>
    <row r="14" spans="1:15" ht="12" customHeight="1" x14ac:dyDescent="0.15">
      <c r="A14" s="248" t="s">
        <v>101</v>
      </c>
      <c r="B14" s="926">
        <f t="shared" si="1"/>
        <v>1105896.5295840141</v>
      </c>
      <c r="C14" s="219">
        <v>90890</v>
      </c>
      <c r="D14" s="219">
        <v>74053.727244013906</v>
      </c>
      <c r="E14" s="219">
        <v>78486.978140000007</v>
      </c>
      <c r="F14" s="219">
        <v>80516.67</v>
      </c>
      <c r="G14" s="219">
        <v>86645.462199999994</v>
      </c>
      <c r="H14" s="219">
        <v>90514.510000000009</v>
      </c>
      <c r="I14" s="219">
        <v>116899.052</v>
      </c>
      <c r="J14" s="219">
        <v>91670.9</v>
      </c>
      <c r="K14" s="219">
        <v>94648.7</v>
      </c>
      <c r="L14" s="219">
        <v>101375.70000000001</v>
      </c>
      <c r="M14" s="219">
        <v>97067.4</v>
      </c>
      <c r="N14" s="219">
        <v>103127.43</v>
      </c>
    </row>
    <row r="15" spans="1:15" ht="12" customHeight="1" x14ac:dyDescent="0.15">
      <c r="A15" s="248" t="s">
        <v>102</v>
      </c>
      <c r="B15" s="926">
        <f t="shared" si="1"/>
        <v>307028.0422976056</v>
      </c>
      <c r="C15" s="219">
        <v>26970</v>
      </c>
      <c r="D15" s="219">
        <v>25253.441297605543</v>
      </c>
      <c r="E15" s="219">
        <v>21340.231</v>
      </c>
      <c r="F15" s="219">
        <v>27450.124</v>
      </c>
      <c r="G15" s="219">
        <v>24180.236000000001</v>
      </c>
      <c r="H15" s="219">
        <v>25670.22</v>
      </c>
      <c r="I15" s="219">
        <v>26340.23</v>
      </c>
      <c r="J15" s="219">
        <v>25056.2</v>
      </c>
      <c r="K15" s="219">
        <v>26050.2</v>
      </c>
      <c r="L15" s="219">
        <v>25879.45</v>
      </c>
      <c r="M15" s="219">
        <v>25879.21</v>
      </c>
      <c r="N15" s="219">
        <v>26958.5</v>
      </c>
    </row>
    <row r="16" spans="1:15" ht="12" customHeight="1" x14ac:dyDescent="0.15">
      <c r="A16" s="248" t="s">
        <v>103</v>
      </c>
      <c r="B16" s="926">
        <f t="shared" si="1"/>
        <v>329949.07822295127</v>
      </c>
      <c r="C16" s="219">
        <v>29420</v>
      </c>
      <c r="D16" s="219">
        <v>26401.324992951249</v>
      </c>
      <c r="E16" s="219">
        <v>22320.212230000001</v>
      </c>
      <c r="F16" s="219">
        <v>28640.880000000001</v>
      </c>
      <c r="G16" s="219">
        <v>24780.212299999999</v>
      </c>
      <c r="H16" s="219">
        <v>26450.218700000001</v>
      </c>
      <c r="I16" s="219">
        <v>27650.98</v>
      </c>
      <c r="J16" s="219">
        <v>28140.23</v>
      </c>
      <c r="K16" s="219">
        <v>29450.2</v>
      </c>
      <c r="L16" s="219">
        <v>28564.27</v>
      </c>
      <c r="M16" s="219">
        <v>28450.25</v>
      </c>
      <c r="N16" s="219">
        <v>29680.3</v>
      </c>
    </row>
    <row r="17" spans="1:14" ht="12" customHeight="1" x14ac:dyDescent="0.15">
      <c r="A17" s="246" t="s">
        <v>29</v>
      </c>
      <c r="B17" s="926">
        <f t="shared" si="1"/>
        <v>394488.31109673815</v>
      </c>
      <c r="C17" s="219">
        <v>37269</v>
      </c>
      <c r="D17" s="219">
        <v>28522.215226044875</v>
      </c>
      <c r="E17" s="219">
        <v>32253.165395710002</v>
      </c>
      <c r="F17" s="219">
        <v>28567.956474983253</v>
      </c>
      <c r="G17" s="219">
        <v>25368.465</v>
      </c>
      <c r="H17" s="219">
        <v>31930.456999999999</v>
      </c>
      <c r="I17" s="219">
        <v>29483.455000000002</v>
      </c>
      <c r="J17" s="219">
        <v>32310.447</v>
      </c>
      <c r="K17" s="219">
        <v>35710.800000000003</v>
      </c>
      <c r="L17" s="219">
        <v>34037.550000000003</v>
      </c>
      <c r="M17" s="219">
        <v>42004.4</v>
      </c>
      <c r="N17" s="219">
        <v>37030.400000000001</v>
      </c>
    </row>
    <row r="18" spans="1:14" ht="12" customHeight="1" x14ac:dyDescent="0.15">
      <c r="A18" s="194" t="s">
        <v>30</v>
      </c>
      <c r="B18" s="926">
        <f t="shared" si="1"/>
        <v>16264594.795912124</v>
      </c>
      <c r="C18" s="219">
        <v>1968969</v>
      </c>
      <c r="D18" s="219">
        <v>1135170.7152878449</v>
      </c>
      <c r="E18" s="219">
        <v>1271386.7019099998</v>
      </c>
      <c r="F18" s="219">
        <v>899709.80599999998</v>
      </c>
      <c r="G18" s="219">
        <v>1715661.7107142799</v>
      </c>
      <c r="H18" s="219">
        <v>1349277.9519999998</v>
      </c>
      <c r="I18" s="219">
        <v>1574916.2600000002</v>
      </c>
      <c r="J18" s="219">
        <v>1077759.08</v>
      </c>
      <c r="K18" s="219">
        <v>1290771.8</v>
      </c>
      <c r="L18" s="219">
        <v>1193158.67</v>
      </c>
      <c r="M18" s="219">
        <v>1047460.3999999999</v>
      </c>
      <c r="N18" s="219">
        <v>1740352.7</v>
      </c>
    </row>
    <row r="19" spans="1:14" ht="12" customHeight="1" x14ac:dyDescent="0.15">
      <c r="A19" s="194" t="s">
        <v>31</v>
      </c>
      <c r="B19" s="926">
        <f t="shared" si="1"/>
        <v>392726284.40050852</v>
      </c>
      <c r="C19" s="219">
        <v>32668931.298494287</v>
      </c>
      <c r="D19" s="219">
        <v>31157835.950548556</v>
      </c>
      <c r="E19" s="219">
        <v>34088538.618593</v>
      </c>
      <c r="F19" s="219">
        <v>32992234.823299997</v>
      </c>
      <c r="G19" s="219">
        <v>32198132.067100003</v>
      </c>
      <c r="H19" s="219">
        <v>32990851.508449994</v>
      </c>
      <c r="I19" s="219">
        <v>33715259.119999997</v>
      </c>
      <c r="J19" s="219">
        <v>32545009.886999998</v>
      </c>
      <c r="K19" s="219">
        <v>31108600.73702262</v>
      </c>
      <c r="L19" s="219">
        <v>33494265.039999999</v>
      </c>
      <c r="M19" s="219">
        <v>31129658.669999998</v>
      </c>
      <c r="N19" s="219">
        <v>34636966.68</v>
      </c>
    </row>
    <row r="20" spans="1:14" ht="12" customHeight="1" x14ac:dyDescent="0.15">
      <c r="A20" s="246" t="s">
        <v>32</v>
      </c>
      <c r="B20" s="926">
        <f t="shared" si="1"/>
        <v>44486452.463457584</v>
      </c>
      <c r="C20" s="219">
        <v>3471336.1071428601</v>
      </c>
      <c r="D20" s="219">
        <v>3307788.3610907211</v>
      </c>
      <c r="E20" s="219">
        <v>3948996.2255239999</v>
      </c>
      <c r="F20" s="219">
        <v>4251254.0329</v>
      </c>
      <c r="G20" s="219">
        <v>3970462.8669999996</v>
      </c>
      <c r="H20" s="219">
        <v>3647883.7748000002</v>
      </c>
      <c r="I20" s="219">
        <v>3860340.7290000003</v>
      </c>
      <c r="J20" s="219">
        <v>3460911.33</v>
      </c>
      <c r="K20" s="219">
        <v>3589664.4</v>
      </c>
      <c r="L20" s="219">
        <v>3565419.236</v>
      </c>
      <c r="M20" s="219">
        <v>3739766.2</v>
      </c>
      <c r="N20" s="219">
        <v>3672629.2</v>
      </c>
    </row>
    <row r="21" spans="1:14" ht="12" customHeight="1" x14ac:dyDescent="0.15">
      <c r="A21" s="246" t="s">
        <v>33</v>
      </c>
      <c r="B21" s="926">
        <f t="shared" si="1"/>
        <v>635672.44649066508</v>
      </c>
      <c r="C21" s="219">
        <v>46209.45</v>
      </c>
      <c r="D21" s="219">
        <v>42453.1113943499</v>
      </c>
      <c r="E21" s="219">
        <v>44459.431142000001</v>
      </c>
      <c r="F21" s="219">
        <v>49955.034</v>
      </c>
      <c r="G21" s="219">
        <v>50305.233</v>
      </c>
      <c r="H21" s="219">
        <v>65730.452300000004</v>
      </c>
      <c r="I21" s="219">
        <v>71690.847999999998</v>
      </c>
      <c r="J21" s="219">
        <v>51706.618000000002</v>
      </c>
      <c r="K21" s="219">
        <v>47470.768654315201</v>
      </c>
      <c r="L21" s="219">
        <v>51029.2</v>
      </c>
      <c r="M21" s="219">
        <v>56044.6</v>
      </c>
      <c r="N21" s="219">
        <v>58617.7</v>
      </c>
    </row>
    <row r="22" spans="1:14" ht="12" customHeight="1" x14ac:dyDescent="0.15">
      <c r="A22" s="246" t="s">
        <v>34</v>
      </c>
      <c r="B22" s="926">
        <f t="shared" si="1"/>
        <v>293306.40510865703</v>
      </c>
      <c r="C22" s="219">
        <v>13990</v>
      </c>
      <c r="D22" s="219">
        <v>10202.48451569164</v>
      </c>
      <c r="E22" s="219">
        <v>10605.7979</v>
      </c>
      <c r="F22" s="219">
        <v>45516.702000000005</v>
      </c>
      <c r="G22" s="219">
        <v>23800.555</v>
      </c>
      <c r="H22" s="219">
        <v>18530.569799999997</v>
      </c>
      <c r="I22" s="219">
        <v>32240.57</v>
      </c>
      <c r="J22" s="219">
        <v>26140.480000000003</v>
      </c>
      <c r="K22" s="219">
        <v>27191.855892965432</v>
      </c>
      <c r="L22" s="219">
        <v>25877.489999999998</v>
      </c>
      <c r="M22" s="219">
        <v>39629.300000000003</v>
      </c>
      <c r="N22" s="219">
        <v>19580.599999999999</v>
      </c>
    </row>
    <row r="23" spans="1:14" ht="12" customHeight="1" x14ac:dyDescent="0.15">
      <c r="A23" s="246" t="s">
        <v>35</v>
      </c>
      <c r="B23" s="926">
        <f t="shared" si="1"/>
        <v>4976720.4926871452</v>
      </c>
      <c r="C23" s="219">
        <v>404298.84285714303</v>
      </c>
      <c r="D23" s="219">
        <v>425456.82322428806</v>
      </c>
      <c r="E23" s="219">
        <v>463035.57081999996</v>
      </c>
      <c r="F23" s="219">
        <v>462116.58050000004</v>
      </c>
      <c r="G23" s="219">
        <v>421941.28428571403</v>
      </c>
      <c r="H23" s="219">
        <v>374866.15600000002</v>
      </c>
      <c r="I23" s="219">
        <v>406797.95500000002</v>
      </c>
      <c r="J23" s="219">
        <v>411116.5</v>
      </c>
      <c r="K23" s="219">
        <v>408039.5</v>
      </c>
      <c r="L23" s="219">
        <v>400738.07999999996</v>
      </c>
      <c r="M23" s="219">
        <v>385982.9</v>
      </c>
      <c r="N23" s="219">
        <v>412330.30000000005</v>
      </c>
    </row>
    <row r="24" spans="1:14" ht="12" customHeight="1" x14ac:dyDescent="0.15">
      <c r="A24" s="246" t="s">
        <v>36</v>
      </c>
      <c r="B24" s="926">
        <f t="shared" si="1"/>
        <v>493340.95226419985</v>
      </c>
      <c r="C24" s="219">
        <v>41010</v>
      </c>
      <c r="D24" s="219">
        <v>42222.386254199802</v>
      </c>
      <c r="E24" s="219">
        <v>36753.462210000005</v>
      </c>
      <c r="F24" s="219">
        <v>45950.232000000004</v>
      </c>
      <c r="G24" s="219">
        <v>41069.256800000003</v>
      </c>
      <c r="H24" s="219">
        <v>41060.555</v>
      </c>
      <c r="I24" s="219">
        <v>44520.23</v>
      </c>
      <c r="J24" s="219">
        <v>40987.230000000003</v>
      </c>
      <c r="K24" s="219">
        <v>35680.199999999997</v>
      </c>
      <c r="L24" s="219">
        <v>35850.199999999997</v>
      </c>
      <c r="M24" s="219">
        <v>42457</v>
      </c>
      <c r="N24" s="219">
        <v>45780.2</v>
      </c>
    </row>
    <row r="25" spans="1:14" ht="12" customHeight="1" x14ac:dyDescent="0.15">
      <c r="A25" s="194" t="s">
        <v>37</v>
      </c>
      <c r="B25" s="926">
        <f t="shared" si="1"/>
        <v>73941193.13366662</v>
      </c>
      <c r="C25" s="219">
        <v>6293107.1111399997</v>
      </c>
      <c r="D25" s="219">
        <v>6129135.2519566193</v>
      </c>
      <c r="E25" s="219">
        <v>5954639.9039700003</v>
      </c>
      <c r="F25" s="219">
        <v>6363009.7359999996</v>
      </c>
      <c r="G25" s="219">
        <v>6223958.6677000001</v>
      </c>
      <c r="H25" s="219">
        <v>5837439.6328999996</v>
      </c>
      <c r="I25" s="219">
        <v>6588936.2200000007</v>
      </c>
      <c r="J25" s="219">
        <v>6146819.4100000001</v>
      </c>
      <c r="K25" s="219">
        <v>5807726.2000000011</v>
      </c>
      <c r="L25" s="219">
        <v>6229761.1000000006</v>
      </c>
      <c r="M25" s="219">
        <v>6093038.8000000007</v>
      </c>
      <c r="N25" s="219">
        <v>6273621.0999999996</v>
      </c>
    </row>
    <row r="26" spans="1:14" ht="12" customHeight="1" x14ac:dyDescent="0.15">
      <c r="A26" s="246" t="s">
        <v>38</v>
      </c>
      <c r="B26" s="926">
        <f t="shared" si="1"/>
        <v>97080.222297159882</v>
      </c>
      <c r="C26" s="219">
        <v>7245</v>
      </c>
      <c r="D26" s="219">
        <v>7626.6407971598801</v>
      </c>
      <c r="E26" s="219">
        <v>6520.7844999999998</v>
      </c>
      <c r="F26" s="219">
        <v>7380.2539999999999</v>
      </c>
      <c r="G26" s="219">
        <v>6589.2309999999998</v>
      </c>
      <c r="H26" s="219">
        <v>5460.2219999999998</v>
      </c>
      <c r="I26" s="219">
        <v>13011.25</v>
      </c>
      <c r="J26" s="219">
        <v>12635.54</v>
      </c>
      <c r="K26" s="219">
        <v>7480.2</v>
      </c>
      <c r="L26" s="219">
        <v>7632</v>
      </c>
      <c r="M26" s="219">
        <v>8060.5</v>
      </c>
      <c r="N26" s="219">
        <v>7438.6</v>
      </c>
    </row>
    <row r="27" spans="1:14" ht="12" customHeight="1" x14ac:dyDescent="0.15">
      <c r="A27" s="246" t="s">
        <v>39</v>
      </c>
      <c r="B27" s="926">
        <f t="shared" si="1"/>
        <v>8739392.7630857453</v>
      </c>
      <c r="C27" s="219">
        <v>803039.56400000001</v>
      </c>
      <c r="D27" s="219">
        <v>629567.15884034382</v>
      </c>
      <c r="E27" s="219">
        <v>726610.6775454001</v>
      </c>
      <c r="F27" s="219">
        <v>772998.48800000001</v>
      </c>
      <c r="G27" s="219">
        <v>787315.93579999998</v>
      </c>
      <c r="H27" s="219">
        <v>740038.76509999996</v>
      </c>
      <c r="I27" s="219">
        <v>771326.72730000003</v>
      </c>
      <c r="J27" s="219">
        <v>731330.20649999997</v>
      </c>
      <c r="K27" s="219">
        <v>624989.04</v>
      </c>
      <c r="L27" s="219">
        <v>726151.1</v>
      </c>
      <c r="M27" s="219">
        <v>676220.6</v>
      </c>
      <c r="N27" s="219">
        <v>749804.5</v>
      </c>
    </row>
    <row r="28" spans="1:14" ht="12" customHeight="1" x14ac:dyDescent="0.15">
      <c r="A28" s="246" t="s">
        <v>40</v>
      </c>
      <c r="B28" s="926">
        <f t="shared" si="1"/>
        <v>531687.40932962601</v>
      </c>
      <c r="C28" s="219">
        <v>36095</v>
      </c>
      <c r="D28" s="219">
        <v>35514.901059625998</v>
      </c>
      <c r="E28" s="219">
        <v>41827.778870000002</v>
      </c>
      <c r="F28" s="219">
        <v>52980.247000000003</v>
      </c>
      <c r="G28" s="219">
        <v>42658.231399999997</v>
      </c>
      <c r="H28" s="219">
        <v>42405.23</v>
      </c>
      <c r="I28" s="219">
        <v>49000.830999999998</v>
      </c>
      <c r="J28" s="219">
        <v>47063.950000000004</v>
      </c>
      <c r="K28" s="219">
        <v>42005.94</v>
      </c>
      <c r="L28" s="219">
        <v>43644.3</v>
      </c>
      <c r="M28" s="219">
        <v>45585.2</v>
      </c>
      <c r="N28" s="219">
        <v>52905.8</v>
      </c>
    </row>
    <row r="29" spans="1:14" ht="12" customHeight="1" x14ac:dyDescent="0.15">
      <c r="A29" s="194" t="s">
        <v>41</v>
      </c>
      <c r="B29" s="926">
        <f t="shared" si="1"/>
        <v>405983.82200719957</v>
      </c>
      <c r="C29" s="219">
        <f>SUM(C30:C31)</f>
        <v>36163</v>
      </c>
      <c r="D29" s="219">
        <f t="shared" ref="D29:N29" si="3">SUM(D30:D31)</f>
        <v>30913.1052071995</v>
      </c>
      <c r="E29" s="219">
        <f t="shared" si="3"/>
        <v>32518.8606</v>
      </c>
      <c r="F29" s="219">
        <f t="shared" si="3"/>
        <v>41100.369699999996</v>
      </c>
      <c r="G29" s="219">
        <f t="shared" si="3"/>
        <v>35295.542499999996</v>
      </c>
      <c r="H29" s="219">
        <f t="shared" si="3"/>
        <v>33989.442000000003</v>
      </c>
      <c r="I29" s="219">
        <f t="shared" si="3"/>
        <v>35440.442000000003</v>
      </c>
      <c r="J29" s="219">
        <f t="shared" si="3"/>
        <v>29879.52</v>
      </c>
      <c r="K29" s="219">
        <f t="shared" si="3"/>
        <v>30537.239999999998</v>
      </c>
      <c r="L29" s="219">
        <f t="shared" si="3"/>
        <v>32760.400000000001</v>
      </c>
      <c r="M29" s="219">
        <f t="shared" si="3"/>
        <v>33410.699999999997</v>
      </c>
      <c r="N29" s="219">
        <f t="shared" si="3"/>
        <v>33975.199999999997</v>
      </c>
    </row>
    <row r="30" spans="1:14" ht="12" customHeight="1" x14ac:dyDescent="0.15">
      <c r="A30" s="248" t="s">
        <v>104</v>
      </c>
      <c r="B30" s="926">
        <f t="shared" si="1"/>
        <v>245319.4330243197</v>
      </c>
      <c r="C30" s="219">
        <v>22040</v>
      </c>
      <c r="D30" s="219">
        <v>19227.863124319701</v>
      </c>
      <c r="E30" s="219">
        <v>21729.6149</v>
      </c>
      <c r="F30" s="219">
        <v>24050.244999999999</v>
      </c>
      <c r="G30" s="219">
        <v>20315.32</v>
      </c>
      <c r="H30" s="219">
        <v>20369.22</v>
      </c>
      <c r="I30" s="219">
        <v>21320.22</v>
      </c>
      <c r="J30" s="219">
        <v>18299.25</v>
      </c>
      <c r="K30" s="219">
        <v>18357</v>
      </c>
      <c r="L30" s="219">
        <v>19870</v>
      </c>
      <c r="M30" s="219">
        <v>19870.5</v>
      </c>
      <c r="N30" s="219">
        <v>19870.2</v>
      </c>
    </row>
    <row r="31" spans="1:14" ht="12" customHeight="1" x14ac:dyDescent="0.15">
      <c r="A31" s="248" t="s">
        <v>105</v>
      </c>
      <c r="B31" s="926">
        <f t="shared" si="1"/>
        <v>160664.38898287981</v>
      </c>
      <c r="C31" s="219">
        <v>14123</v>
      </c>
      <c r="D31" s="219">
        <v>11685.2420828798</v>
      </c>
      <c r="E31" s="219">
        <v>10789.245699999999</v>
      </c>
      <c r="F31" s="219">
        <v>17050.1247</v>
      </c>
      <c r="G31" s="219">
        <v>14980.2225</v>
      </c>
      <c r="H31" s="219">
        <v>13620.222</v>
      </c>
      <c r="I31" s="219">
        <v>14120.222</v>
      </c>
      <c r="J31" s="219">
        <v>11580.27</v>
      </c>
      <c r="K31" s="219">
        <v>12180.24</v>
      </c>
      <c r="L31" s="219">
        <v>12890.4</v>
      </c>
      <c r="M31" s="219">
        <v>13540.2</v>
      </c>
      <c r="N31" s="219">
        <v>14105</v>
      </c>
    </row>
    <row r="32" spans="1:14" ht="12" customHeight="1" x14ac:dyDescent="0.15">
      <c r="A32" s="246" t="s">
        <v>44</v>
      </c>
      <c r="B32" s="926">
        <f t="shared" si="1"/>
        <v>1865477.4692865205</v>
      </c>
      <c r="C32" s="219">
        <v>123790.07844782267</v>
      </c>
      <c r="D32" s="219">
        <v>125384.63298869807</v>
      </c>
      <c r="E32" s="219">
        <v>133500.35254999989</v>
      </c>
      <c r="F32" s="219">
        <v>142770.45449999999</v>
      </c>
      <c r="G32" s="219">
        <v>141040.6698</v>
      </c>
      <c r="H32" s="219">
        <v>164880.63699999999</v>
      </c>
      <c r="I32" s="219">
        <v>172024.93</v>
      </c>
      <c r="J32" s="219">
        <v>157111.04399999999</v>
      </c>
      <c r="K32" s="219">
        <v>185101.05</v>
      </c>
      <c r="L32" s="219">
        <v>173751.9</v>
      </c>
      <c r="M32" s="219">
        <v>172995.9</v>
      </c>
      <c r="N32" s="219">
        <v>173125.82</v>
      </c>
    </row>
    <row r="33" spans="1:14" ht="12" customHeight="1" x14ac:dyDescent="0.15">
      <c r="A33" s="246" t="s">
        <v>45</v>
      </c>
      <c r="B33" s="926">
        <f t="shared" si="1"/>
        <v>1341815.9399836499</v>
      </c>
      <c r="C33" s="219">
        <v>110250</v>
      </c>
      <c r="D33" s="219">
        <v>109689.41498365</v>
      </c>
      <c r="E33" s="219">
        <v>91173.716</v>
      </c>
      <c r="F33" s="219">
        <v>110943.4705</v>
      </c>
      <c r="G33" s="219">
        <v>121005.35950000001</v>
      </c>
      <c r="H33" s="219">
        <v>111771.43</v>
      </c>
      <c r="I33" s="219">
        <v>120560.289</v>
      </c>
      <c r="J33" s="219">
        <v>123227.6</v>
      </c>
      <c r="K33" s="219">
        <v>118330.5</v>
      </c>
      <c r="L33" s="219">
        <v>104258.66</v>
      </c>
      <c r="M33" s="219">
        <v>115618</v>
      </c>
      <c r="N33" s="219">
        <v>104987.5</v>
      </c>
    </row>
    <row r="34" spans="1:14" ht="12" customHeight="1" x14ac:dyDescent="0.15">
      <c r="A34" s="194" t="s">
        <v>46</v>
      </c>
      <c r="B34" s="926">
        <f t="shared" si="1"/>
        <v>17962884.943224095</v>
      </c>
      <c r="C34" s="219">
        <v>1354630</v>
      </c>
      <c r="D34" s="219">
        <v>1475216.0905440948</v>
      </c>
      <c r="E34" s="219">
        <v>1510217.3021</v>
      </c>
      <c r="F34" s="219">
        <v>1594906.25578</v>
      </c>
      <c r="G34" s="219">
        <v>1576181.46</v>
      </c>
      <c r="H34" s="219">
        <v>1467584.7098000003</v>
      </c>
      <c r="I34" s="219">
        <v>1543949.8049999999</v>
      </c>
      <c r="J34" s="219">
        <v>1426810.28</v>
      </c>
      <c r="K34" s="219">
        <v>1530745.3399999999</v>
      </c>
      <c r="L34" s="219">
        <v>1425594.4</v>
      </c>
      <c r="M34" s="219">
        <v>1407631.4</v>
      </c>
      <c r="N34" s="219">
        <v>1649417.9</v>
      </c>
    </row>
    <row r="35" spans="1:14" ht="12" customHeight="1" x14ac:dyDescent="0.15">
      <c r="A35" s="194" t="s">
        <v>47</v>
      </c>
      <c r="B35" s="926">
        <f t="shared" si="1"/>
        <v>11814050.380374953</v>
      </c>
      <c r="C35" s="219">
        <v>909893</v>
      </c>
      <c r="D35" s="219">
        <v>859017.25517680915</v>
      </c>
      <c r="E35" s="219">
        <v>883607.23678000004</v>
      </c>
      <c r="F35" s="219">
        <v>872921.61560000002</v>
      </c>
      <c r="G35" s="219">
        <v>875192.75669999991</v>
      </c>
      <c r="H35" s="219">
        <v>894882.68459999992</v>
      </c>
      <c r="I35" s="219">
        <v>963555.03800000006</v>
      </c>
      <c r="J35" s="219">
        <v>1006755.6699999999</v>
      </c>
      <c r="K35" s="219">
        <v>1044875.6235181444</v>
      </c>
      <c r="L35" s="219">
        <v>1023604.1000000001</v>
      </c>
      <c r="M35" s="219">
        <v>1017891.2</v>
      </c>
      <c r="N35" s="219">
        <v>1461854.2</v>
      </c>
    </row>
    <row r="36" spans="1:14" ht="12" customHeight="1" x14ac:dyDescent="0.15">
      <c r="A36" s="194" t="s">
        <v>48</v>
      </c>
      <c r="B36" s="926">
        <f t="shared" si="1"/>
        <v>7076354.2492311448</v>
      </c>
      <c r="C36" s="219">
        <v>421627</v>
      </c>
      <c r="D36" s="219">
        <v>268042.51292393223</v>
      </c>
      <c r="E36" s="219">
        <v>459544.43556721171</v>
      </c>
      <c r="F36" s="219">
        <v>584489.48899999994</v>
      </c>
      <c r="G36" s="219">
        <v>549313.48569999996</v>
      </c>
      <c r="H36" s="219">
        <v>621036.5504399999</v>
      </c>
      <c r="I36" s="219">
        <v>586633.70559999999</v>
      </c>
      <c r="J36" s="219">
        <v>740054.2</v>
      </c>
      <c r="K36" s="219">
        <v>612049.94999999995</v>
      </c>
      <c r="L36" s="219">
        <v>855075.32</v>
      </c>
      <c r="M36" s="219">
        <v>552305.70000000007</v>
      </c>
      <c r="N36" s="219">
        <v>826181.9</v>
      </c>
    </row>
    <row r="37" spans="1:14" ht="12" customHeight="1" thickBot="1" x14ac:dyDescent="0.2">
      <c r="A37" s="249" t="s">
        <v>49</v>
      </c>
      <c r="B37" s="927">
        <f t="shared" si="1"/>
        <v>4244124.4154388299</v>
      </c>
      <c r="C37" s="255">
        <v>369438</v>
      </c>
      <c r="D37" s="255">
        <v>279843.32568883011</v>
      </c>
      <c r="E37" s="255">
        <v>311318.79674999998</v>
      </c>
      <c r="F37" s="255">
        <v>334025.46799999999</v>
      </c>
      <c r="G37" s="255">
        <v>339005.55800000002</v>
      </c>
      <c r="H37" s="255">
        <v>318141.44099999999</v>
      </c>
      <c r="I37" s="255">
        <v>355304.54199999996</v>
      </c>
      <c r="J37" s="255">
        <v>384647.72399999999</v>
      </c>
      <c r="K37" s="255">
        <v>338066.74</v>
      </c>
      <c r="L37" s="255">
        <v>355229.60000000003</v>
      </c>
      <c r="M37" s="255">
        <v>333708.32</v>
      </c>
      <c r="N37" s="255">
        <v>525394.9</v>
      </c>
    </row>
    <row r="38" spans="1:14" ht="9" customHeight="1" x14ac:dyDescent="0.15">
      <c r="A38" s="28" t="s">
        <v>544</v>
      </c>
      <c r="B38" s="425"/>
      <c r="C38" s="425"/>
      <c r="D38" s="425"/>
      <c r="E38" s="425"/>
      <c r="F38" s="425"/>
    </row>
    <row r="39" spans="1:14" ht="9" customHeight="1" x14ac:dyDescent="0.15">
      <c r="A39" s="28" t="s">
        <v>428</v>
      </c>
      <c r="B39" s="425"/>
      <c r="C39" s="425"/>
      <c r="D39" s="425"/>
      <c r="E39" s="425"/>
      <c r="F39" s="425"/>
    </row>
    <row r="40" spans="1:14" ht="9" customHeight="1" x14ac:dyDescent="0.15">
      <c r="A40" s="40" t="s">
        <v>427</v>
      </c>
      <c r="B40" s="425"/>
      <c r="C40" s="425"/>
      <c r="D40" s="425"/>
      <c r="E40" s="425"/>
      <c r="F40" s="425"/>
    </row>
    <row r="41" spans="1:14" ht="13.05" customHeight="1" x14ac:dyDescent="0.15">
      <c r="A41" s="12"/>
    </row>
    <row r="42" spans="1:14" ht="13.05" customHeight="1" x14ac:dyDescent="0.15">
      <c r="A42" s="119"/>
    </row>
    <row r="43" spans="1:14" ht="13.05" customHeight="1" x14ac:dyDescent="0.15">
      <c r="A43" s="168"/>
    </row>
    <row r="44" spans="1:14" ht="13.05" customHeight="1" x14ac:dyDescent="0.15">
      <c r="A44" s="31"/>
    </row>
    <row r="45" spans="1:14" ht="13.05" customHeight="1" x14ac:dyDescent="0.15">
      <c r="A45" s="58"/>
    </row>
    <row r="46" spans="1:14" ht="13.05" customHeight="1" x14ac:dyDescent="0.15">
      <c r="A46" s="31"/>
    </row>
    <row r="47" spans="1:14" ht="13.05" customHeight="1" x14ac:dyDescent="0.15">
      <c r="A47" s="119"/>
    </row>
    <row r="48" spans="1:14" ht="13.05" customHeight="1" x14ac:dyDescent="0.15">
      <c r="A48" s="119"/>
    </row>
    <row r="49" spans="1:1" ht="13.05" customHeight="1" x14ac:dyDescent="0.15">
      <c r="A49" s="119"/>
    </row>
    <row r="50" spans="1:1" ht="13.05" customHeight="1" x14ac:dyDescent="0.15">
      <c r="A50" s="119"/>
    </row>
    <row r="51" spans="1:1" ht="13.05" customHeight="1" x14ac:dyDescent="0.15">
      <c r="A51" s="119"/>
    </row>
    <row r="52" spans="1:1" ht="13.05" customHeight="1" x14ac:dyDescent="0.15">
      <c r="A52" s="119"/>
    </row>
    <row r="53" spans="1:1" ht="13.05" customHeight="1" x14ac:dyDescent="0.15">
      <c r="A53" s="119"/>
    </row>
    <row r="54" spans="1:1" ht="13.05" customHeight="1" x14ac:dyDescent="0.15">
      <c r="A54" s="119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2">
    <tabColor theme="9" tint="0.59999389629810485"/>
  </sheetPr>
  <dimension ref="A4:N54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1.625" style="190" customWidth="1"/>
    <col min="2" max="2" width="9.625" style="190" customWidth="1"/>
    <col min="3" max="14" width="8.75" style="190" customWidth="1"/>
    <col min="15" max="16384" width="7" style="190"/>
  </cols>
  <sheetData>
    <row r="4" spans="1:14" ht="13.05" customHeight="1" x14ac:dyDescent="0.3">
      <c r="A4" s="419" t="s">
        <v>555</v>
      </c>
      <c r="B4" s="415"/>
    </row>
    <row r="5" spans="1:14" ht="13.05" customHeight="1" x14ac:dyDescent="0.15">
      <c r="A5" s="422" t="s">
        <v>273</v>
      </c>
      <c r="B5" s="415"/>
    </row>
    <row r="6" spans="1:14" ht="4.95" customHeight="1" thickBot="1" x14ac:dyDescent="0.2"/>
    <row r="7" spans="1:14" ht="15" customHeight="1" x14ac:dyDescent="0.15">
      <c r="A7" s="860" t="s">
        <v>18</v>
      </c>
      <c r="B7" s="861" t="s">
        <v>117</v>
      </c>
      <c r="C7" s="860" t="s">
        <v>57</v>
      </c>
      <c r="D7" s="860" t="s">
        <v>58</v>
      </c>
      <c r="E7" s="860" t="s">
        <v>59</v>
      </c>
      <c r="F7" s="860" t="s">
        <v>60</v>
      </c>
      <c r="G7" s="860" t="s">
        <v>61</v>
      </c>
      <c r="H7" s="860" t="s">
        <v>62</v>
      </c>
      <c r="I7" s="860" t="s">
        <v>63</v>
      </c>
      <c r="J7" s="860" t="s">
        <v>64</v>
      </c>
      <c r="K7" s="860" t="s">
        <v>65</v>
      </c>
      <c r="L7" s="860" t="s">
        <v>66</v>
      </c>
      <c r="M7" s="860" t="s">
        <v>67</v>
      </c>
      <c r="N7" s="860" t="s">
        <v>68</v>
      </c>
    </row>
    <row r="8" spans="1:14" ht="15" customHeight="1" x14ac:dyDescent="0.15">
      <c r="A8" s="893" t="s">
        <v>100</v>
      </c>
      <c r="B8" s="895">
        <f>SUM(C8:N8)</f>
        <v>1723497.4685835252</v>
      </c>
      <c r="C8" s="895">
        <f t="shared" ref="C8:N8" si="0">(C9+C10+C11+C12+C13+C17+C18+C19+C20+C21+C22+C23+C24+C25+C26+C27+C28+C29+C32+C33+C34+C35+C36+C37)</f>
        <v>144266.58360572319</v>
      </c>
      <c r="D8" s="895">
        <f t="shared" si="0"/>
        <v>129817.50848608748</v>
      </c>
      <c r="E8" s="895">
        <f t="shared" si="0"/>
        <v>145281.0106153239</v>
      </c>
      <c r="F8" s="895">
        <f t="shared" si="0"/>
        <v>148722.82006077541</v>
      </c>
      <c r="G8" s="895">
        <f t="shared" si="0"/>
        <v>145796.07213341561</v>
      </c>
      <c r="H8" s="895">
        <f t="shared" si="0"/>
        <v>145025.1317817237</v>
      </c>
      <c r="I8" s="895">
        <f t="shared" si="0"/>
        <v>148818.40927740055</v>
      </c>
      <c r="J8" s="895">
        <f t="shared" si="0"/>
        <v>143127.76603863481</v>
      </c>
      <c r="K8" s="895">
        <f t="shared" si="0"/>
        <v>142346.8605160187</v>
      </c>
      <c r="L8" s="895">
        <f t="shared" si="0"/>
        <v>145100.21115088995</v>
      </c>
      <c r="M8" s="895">
        <f t="shared" si="0"/>
        <v>138327.51340999999</v>
      </c>
      <c r="N8" s="895">
        <f t="shared" si="0"/>
        <v>146867.58150753201</v>
      </c>
    </row>
    <row r="9" spans="1:14" ht="12" customHeight="1" x14ac:dyDescent="0.15">
      <c r="A9" s="246" t="s">
        <v>21</v>
      </c>
      <c r="B9" s="915">
        <f t="shared" ref="B9:B37" si="1">SUM(C9:N9)</f>
        <v>253.11027033040531</v>
      </c>
      <c r="C9" s="431">
        <v>11.34918809385924</v>
      </c>
      <c r="D9" s="431">
        <v>10.405704886546062</v>
      </c>
      <c r="E9" s="431">
        <v>17.703868</v>
      </c>
      <c r="F9" s="431">
        <v>20.524614</v>
      </c>
      <c r="G9" s="431">
        <v>13.558108750000001</v>
      </c>
      <c r="H9" s="431">
        <v>14.0107806</v>
      </c>
      <c r="I9" s="431">
        <v>11.2034875</v>
      </c>
      <c r="J9" s="431">
        <v>24.4468125</v>
      </c>
      <c r="K9" s="431">
        <v>39.476644</v>
      </c>
      <c r="L9" s="431">
        <v>12.238762000000001</v>
      </c>
      <c r="M9" s="431">
        <v>48.592700000000001</v>
      </c>
      <c r="N9" s="431">
        <v>29.599599999999999</v>
      </c>
    </row>
    <row r="10" spans="1:14" ht="12" customHeight="1" x14ac:dyDescent="0.15">
      <c r="A10" s="246" t="s">
        <v>22</v>
      </c>
      <c r="B10" s="915">
        <f t="shared" si="1"/>
        <v>32603.80540451303</v>
      </c>
      <c r="C10" s="431">
        <v>2817.551965838737</v>
      </c>
      <c r="D10" s="431">
        <v>2607.1089767242975</v>
      </c>
      <c r="E10" s="431">
        <v>2483.941198</v>
      </c>
      <c r="F10" s="431">
        <v>2641.5120682999996</v>
      </c>
      <c r="G10" s="431">
        <v>2553.1823863499994</v>
      </c>
      <c r="H10" s="431">
        <v>2605.5824859999998</v>
      </c>
      <c r="I10" s="431">
        <v>2555.5359329000003</v>
      </c>
      <c r="J10" s="431">
        <v>2861.0499290000002</v>
      </c>
      <c r="K10" s="431">
        <v>2758.7867079999996</v>
      </c>
      <c r="L10" s="431">
        <v>2840.6497534</v>
      </c>
      <c r="M10" s="431">
        <v>2906.2779999999998</v>
      </c>
      <c r="N10" s="431">
        <v>2972.6259999999997</v>
      </c>
    </row>
    <row r="11" spans="1:14" ht="12" customHeight="1" x14ac:dyDescent="0.15">
      <c r="A11" s="246" t="s">
        <v>23</v>
      </c>
      <c r="B11" s="915">
        <f t="shared" si="1"/>
        <v>25696.714779714966</v>
      </c>
      <c r="C11" s="431">
        <v>2933.1759973690196</v>
      </c>
      <c r="D11" s="431">
        <v>1553.0752653838654</v>
      </c>
      <c r="E11" s="431">
        <v>2112.0878321214</v>
      </c>
      <c r="F11" s="431">
        <v>2901.5535999999997</v>
      </c>
      <c r="G11" s="431">
        <v>1362.9021700000001</v>
      </c>
      <c r="H11" s="431">
        <v>2275.4083071</v>
      </c>
      <c r="I11" s="431">
        <v>1922.9024862406779</v>
      </c>
      <c r="J11" s="431">
        <v>2091.857567</v>
      </c>
      <c r="K11" s="431">
        <v>2299.809248</v>
      </c>
      <c r="L11" s="431">
        <v>2124.7975065000001</v>
      </c>
      <c r="M11" s="431">
        <v>2602.5389999999998</v>
      </c>
      <c r="N11" s="431">
        <v>1516.6058</v>
      </c>
    </row>
    <row r="12" spans="1:14" ht="12" customHeight="1" x14ac:dyDescent="0.15">
      <c r="A12" s="194" t="s">
        <v>24</v>
      </c>
      <c r="B12" s="915">
        <f t="shared" si="1"/>
        <v>309576.6100882715</v>
      </c>
      <c r="C12" s="431">
        <v>26426.304126356768</v>
      </c>
      <c r="D12" s="431">
        <v>23187.108915924717</v>
      </c>
      <c r="E12" s="431">
        <v>27293.094923590001</v>
      </c>
      <c r="F12" s="431">
        <v>27989.154899999998</v>
      </c>
      <c r="G12" s="431">
        <v>25655.076671899998</v>
      </c>
      <c r="H12" s="431">
        <v>25419.098443999999</v>
      </c>
      <c r="I12" s="431">
        <v>25910.291417200002</v>
      </c>
      <c r="J12" s="431">
        <v>25004.46918</v>
      </c>
      <c r="K12" s="431">
        <v>25882.793760299999</v>
      </c>
      <c r="L12" s="431">
        <v>26980.480849</v>
      </c>
      <c r="M12" s="431">
        <v>25198.336900000002</v>
      </c>
      <c r="N12" s="431">
        <v>24630.400000000001</v>
      </c>
    </row>
    <row r="13" spans="1:14" ht="12" customHeight="1" x14ac:dyDescent="0.15">
      <c r="A13" s="194" t="s">
        <v>25</v>
      </c>
      <c r="B13" s="915">
        <f t="shared" si="1"/>
        <v>3679.7746088091367</v>
      </c>
      <c r="C13" s="431">
        <v>298.27961647824469</v>
      </c>
      <c r="D13" s="431">
        <v>266.59308582089199</v>
      </c>
      <c r="E13" s="431">
        <v>258.91753920000002</v>
      </c>
      <c r="F13" s="431">
        <v>294.37090499999999</v>
      </c>
      <c r="G13" s="431">
        <v>296.13148000000001</v>
      </c>
      <c r="H13" s="431">
        <v>301.91176999999999</v>
      </c>
      <c r="I13" s="431">
        <v>351.88010960999998</v>
      </c>
      <c r="J13" s="431">
        <v>291.98778820000001</v>
      </c>
      <c r="K13" s="431">
        <v>310.0330525</v>
      </c>
      <c r="L13" s="431">
        <v>324.39926200000002</v>
      </c>
      <c r="M13" s="431">
        <v>339.32400000000001</v>
      </c>
      <c r="N13" s="431">
        <v>345.94599999999997</v>
      </c>
    </row>
    <row r="14" spans="1:14" ht="12" customHeight="1" x14ac:dyDescent="0.15">
      <c r="A14" s="248" t="s">
        <v>101</v>
      </c>
      <c r="B14" s="915">
        <f t="shared" si="1"/>
        <v>2373.7828747794479</v>
      </c>
      <c r="C14" s="431">
        <v>190.09354865164261</v>
      </c>
      <c r="D14" s="431">
        <v>157.0994004178049</v>
      </c>
      <c r="E14" s="431">
        <v>167.48390000000001</v>
      </c>
      <c r="F14" s="431">
        <v>181.00044</v>
      </c>
      <c r="G14" s="431">
        <v>194.547021</v>
      </c>
      <c r="H14" s="431">
        <v>192.35547</v>
      </c>
      <c r="I14" s="431">
        <v>239.56612301000001</v>
      </c>
      <c r="J14" s="431">
        <v>183.29910820000001</v>
      </c>
      <c r="K14" s="431">
        <v>197.5640525</v>
      </c>
      <c r="L14" s="431">
        <v>213.364811</v>
      </c>
      <c r="M14" s="431">
        <v>229.82900000000001</v>
      </c>
      <c r="N14" s="431">
        <v>227.58</v>
      </c>
    </row>
    <row r="15" spans="1:14" ht="12" customHeight="1" x14ac:dyDescent="0.15">
      <c r="A15" s="248" t="s">
        <v>102</v>
      </c>
      <c r="B15" s="915">
        <f t="shared" si="1"/>
        <v>632.48004929007038</v>
      </c>
      <c r="C15" s="431">
        <v>52.890966493005479</v>
      </c>
      <c r="D15" s="431">
        <v>53.530246197064805</v>
      </c>
      <c r="E15" s="431">
        <v>44.981507000000001</v>
      </c>
      <c r="F15" s="431">
        <v>55.124589999999998</v>
      </c>
      <c r="G15" s="431">
        <v>49.125489000000002</v>
      </c>
      <c r="H15" s="431">
        <v>53.232999999999997</v>
      </c>
      <c r="I15" s="431">
        <v>54.856999600000002</v>
      </c>
      <c r="J15" s="431">
        <v>53.456800000000001</v>
      </c>
      <c r="K15" s="431">
        <v>54.234000000000002</v>
      </c>
      <c r="L15" s="431">
        <v>53.789451</v>
      </c>
      <c r="M15" s="431">
        <v>50.244999999999997</v>
      </c>
      <c r="N15" s="431">
        <v>57.012</v>
      </c>
    </row>
    <row r="16" spans="1:14" ht="12" customHeight="1" x14ac:dyDescent="0.15">
      <c r="A16" s="248" t="s">
        <v>103</v>
      </c>
      <c r="B16" s="915">
        <f t="shared" si="1"/>
        <v>673.511684739619</v>
      </c>
      <c r="C16" s="431">
        <v>55.295101333596634</v>
      </c>
      <c r="D16" s="431">
        <v>55.963439206022301</v>
      </c>
      <c r="E16" s="431">
        <v>46.452132200000001</v>
      </c>
      <c r="F16" s="431">
        <v>58.245874999999998</v>
      </c>
      <c r="G16" s="431">
        <v>52.458970000000001</v>
      </c>
      <c r="H16" s="431">
        <v>56.323300000000003</v>
      </c>
      <c r="I16" s="431">
        <v>57.456986999999998</v>
      </c>
      <c r="J16" s="431">
        <v>55.231879999999997</v>
      </c>
      <c r="K16" s="431">
        <v>58.234999999999999</v>
      </c>
      <c r="L16" s="431">
        <v>57.244999999999997</v>
      </c>
      <c r="M16" s="431">
        <v>59.25</v>
      </c>
      <c r="N16" s="431">
        <v>61.353999999999999</v>
      </c>
    </row>
    <row r="17" spans="1:14" ht="12" customHeight="1" x14ac:dyDescent="0.15">
      <c r="A17" s="246" t="s">
        <v>29</v>
      </c>
      <c r="B17" s="915">
        <f t="shared" si="1"/>
        <v>816.72477345818697</v>
      </c>
      <c r="C17" s="431">
        <v>74.979507725019801</v>
      </c>
      <c r="D17" s="431">
        <v>58.834471533166997</v>
      </c>
      <c r="E17" s="431">
        <v>65.994990000000001</v>
      </c>
      <c r="F17" s="431">
        <v>60.2072</v>
      </c>
      <c r="G17" s="431">
        <v>53.746197300000006</v>
      </c>
      <c r="H17" s="431">
        <v>65.332102399999997</v>
      </c>
      <c r="I17" s="431">
        <v>61.364909499999996</v>
      </c>
      <c r="J17" s="431">
        <v>66.104280000000003</v>
      </c>
      <c r="K17" s="431">
        <v>74.126400000000004</v>
      </c>
      <c r="L17" s="431">
        <v>71.254715000000004</v>
      </c>
      <c r="M17" s="431">
        <v>88.915999999999997</v>
      </c>
      <c r="N17" s="431">
        <v>75.864000000000004</v>
      </c>
    </row>
    <row r="18" spans="1:14" ht="12" customHeight="1" x14ac:dyDescent="0.15">
      <c r="A18" s="194" t="s">
        <v>30</v>
      </c>
      <c r="B18" s="915">
        <f t="shared" si="1"/>
        <v>37251.834545703845</v>
      </c>
      <c r="C18" s="431">
        <v>4562.5353132078708</v>
      </c>
      <c r="D18" s="431">
        <v>2633.4770119902587</v>
      </c>
      <c r="E18" s="431">
        <v>2887.1136483</v>
      </c>
      <c r="F18" s="431">
        <v>2108.7068600000002</v>
      </c>
      <c r="G18" s="431">
        <v>4173.9889857857097</v>
      </c>
      <c r="H18" s="431">
        <v>3060.6035069999998</v>
      </c>
      <c r="I18" s="431">
        <v>3631.2684979999999</v>
      </c>
      <c r="J18" s="431">
        <v>2366.37984142</v>
      </c>
      <c r="K18" s="431">
        <v>2833.6659</v>
      </c>
      <c r="L18" s="431">
        <v>2782.6943799999999</v>
      </c>
      <c r="M18" s="431">
        <v>2344.6394</v>
      </c>
      <c r="N18" s="431">
        <v>3866.7611999999999</v>
      </c>
    </row>
    <row r="19" spans="1:14" ht="12" customHeight="1" x14ac:dyDescent="0.15">
      <c r="A19" s="194" t="s">
        <v>31</v>
      </c>
      <c r="B19" s="915">
        <f t="shared" si="1"/>
        <v>920320.72358804708</v>
      </c>
      <c r="C19" s="431">
        <v>74898.19389476387</v>
      </c>
      <c r="D19" s="431">
        <v>69947.702287786873</v>
      </c>
      <c r="E19" s="431">
        <v>78257.498469527025</v>
      </c>
      <c r="F19" s="431">
        <v>77882.737050116441</v>
      </c>
      <c r="G19" s="431">
        <v>77295.811131882918</v>
      </c>
      <c r="H19" s="431">
        <v>78685.249065173659</v>
      </c>
      <c r="I19" s="431">
        <v>79762.659738197748</v>
      </c>
      <c r="J19" s="431">
        <v>77515.029610214784</v>
      </c>
      <c r="K19" s="431">
        <v>77311.025628118688</v>
      </c>
      <c r="L19" s="431">
        <v>77053.77796803294</v>
      </c>
      <c r="M19" s="431">
        <v>72751.472699999998</v>
      </c>
      <c r="N19" s="431">
        <v>78959.566044232008</v>
      </c>
    </row>
    <row r="20" spans="1:14" ht="12" customHeight="1" x14ac:dyDescent="0.15">
      <c r="A20" s="246" t="s">
        <v>32</v>
      </c>
      <c r="B20" s="915">
        <f t="shared" si="1"/>
        <v>96610.451475731039</v>
      </c>
      <c r="C20" s="431">
        <v>7624.7492514322539</v>
      </c>
      <c r="D20" s="431">
        <v>6948.0379813339287</v>
      </c>
      <c r="E20" s="431">
        <v>8394.7974661400003</v>
      </c>
      <c r="F20" s="431">
        <v>9251.0735299999997</v>
      </c>
      <c r="G20" s="431">
        <v>8857.0176150000007</v>
      </c>
      <c r="H20" s="431">
        <v>8104.7205670000003</v>
      </c>
      <c r="I20" s="431">
        <v>8116.6252729999997</v>
      </c>
      <c r="J20" s="431">
        <v>7767.5277552999996</v>
      </c>
      <c r="K20" s="431">
        <v>7521.8111799999997</v>
      </c>
      <c r="L20" s="431">
        <v>7946.7482565248611</v>
      </c>
      <c r="M20" s="431">
        <v>8292.7056000000011</v>
      </c>
      <c r="N20" s="431">
        <v>7784.6370000000006</v>
      </c>
    </row>
    <row r="21" spans="1:14" ht="12" customHeight="1" x14ac:dyDescent="0.15">
      <c r="A21" s="246" t="s">
        <v>33</v>
      </c>
      <c r="B21" s="915">
        <f t="shared" si="1"/>
        <v>1319.7059523321002</v>
      </c>
      <c r="C21" s="431">
        <v>96.700944749524581</v>
      </c>
      <c r="D21" s="431">
        <v>88.520822136875495</v>
      </c>
      <c r="E21" s="431">
        <v>90.091947645700003</v>
      </c>
      <c r="F21" s="431">
        <v>103.97359599999999</v>
      </c>
      <c r="G21" s="431">
        <v>104.471013</v>
      </c>
      <c r="H21" s="431">
        <v>137.63477599999999</v>
      </c>
      <c r="I21" s="431">
        <v>139.53364160000001</v>
      </c>
      <c r="J21" s="431">
        <v>110.693095</v>
      </c>
      <c r="K21" s="431">
        <v>94.520482000000001</v>
      </c>
      <c r="L21" s="431">
        <v>113.45309420000001</v>
      </c>
      <c r="M21" s="431">
        <v>113.32934</v>
      </c>
      <c r="N21" s="431">
        <v>126.78319999999999</v>
      </c>
    </row>
    <row r="22" spans="1:14" ht="12" customHeight="1" x14ac:dyDescent="0.15">
      <c r="A22" s="246" t="s">
        <v>34</v>
      </c>
      <c r="B22" s="915">
        <f t="shared" si="1"/>
        <v>627.70163366570341</v>
      </c>
      <c r="C22" s="431">
        <v>29.071390367341891</v>
      </c>
      <c r="D22" s="431">
        <v>21.553605338361514</v>
      </c>
      <c r="E22" s="431">
        <v>22.046925850000001</v>
      </c>
      <c r="F22" s="431">
        <v>95.377547010000001</v>
      </c>
      <c r="G22" s="431">
        <v>51.782816800000006</v>
      </c>
      <c r="H22" s="431">
        <v>40.877758</v>
      </c>
      <c r="I22" s="431">
        <v>71.011995999999996</v>
      </c>
      <c r="J22" s="431">
        <v>56.436751999999998</v>
      </c>
      <c r="K22" s="431">
        <v>58.909964299999999</v>
      </c>
      <c r="L22" s="431">
        <v>55.362077999999997</v>
      </c>
      <c r="M22" s="431">
        <v>84.029799999999994</v>
      </c>
      <c r="N22" s="431">
        <v>41.241</v>
      </c>
    </row>
    <row r="23" spans="1:14" ht="12" customHeight="1" x14ac:dyDescent="0.15">
      <c r="A23" s="246" t="s">
        <v>35</v>
      </c>
      <c r="B23" s="915">
        <f t="shared" si="1"/>
        <v>11113.075539816226</v>
      </c>
      <c r="C23" s="431">
        <v>892.10506915114229</v>
      </c>
      <c r="D23" s="431">
        <v>896.15641786519757</v>
      </c>
      <c r="E23" s="431">
        <v>1028.206639</v>
      </c>
      <c r="F23" s="431">
        <v>1016.423841</v>
      </c>
      <c r="G23" s="431">
        <v>942.2414</v>
      </c>
      <c r="H23" s="431">
        <v>847.70644800000002</v>
      </c>
      <c r="I23" s="431">
        <v>895.43010618860001</v>
      </c>
      <c r="J23" s="431">
        <v>936.84885439999994</v>
      </c>
      <c r="K23" s="431">
        <v>920.87915080000005</v>
      </c>
      <c r="L23" s="431">
        <v>897.19497841128509</v>
      </c>
      <c r="M23" s="431">
        <v>872.61419000000001</v>
      </c>
      <c r="N23" s="431">
        <v>967.26844500000004</v>
      </c>
    </row>
    <row r="24" spans="1:14" ht="12" customHeight="1" x14ac:dyDescent="0.15">
      <c r="A24" s="246" t="s">
        <v>36</v>
      </c>
      <c r="B24" s="915">
        <f t="shared" si="1"/>
        <v>1003.8846890826403</v>
      </c>
      <c r="C24" s="431">
        <v>83.228601340195297</v>
      </c>
      <c r="D24" s="431">
        <v>87.796802742444996</v>
      </c>
      <c r="E24" s="431">
        <v>80.784270000000006</v>
      </c>
      <c r="F24" s="431">
        <v>93.125410000000002</v>
      </c>
      <c r="G24" s="431">
        <v>83.425899000000001</v>
      </c>
      <c r="H24" s="431">
        <v>82.658967000000004</v>
      </c>
      <c r="I24" s="431">
        <v>85.568982000000005</v>
      </c>
      <c r="J24" s="431">
        <v>86.254840000000002</v>
      </c>
      <c r="K24" s="431">
        <v>72.425458000000006</v>
      </c>
      <c r="L24" s="431">
        <v>73.021458999999993</v>
      </c>
      <c r="M24" s="431">
        <v>80.123000000000005</v>
      </c>
      <c r="N24" s="431">
        <v>95.471000000000004</v>
      </c>
    </row>
    <row r="25" spans="1:14" ht="12" customHeight="1" x14ac:dyDescent="0.15">
      <c r="A25" s="194" t="s">
        <v>37</v>
      </c>
      <c r="B25" s="915">
        <f t="shared" si="1"/>
        <v>163506.8449343247</v>
      </c>
      <c r="C25" s="431">
        <v>14381.796884364989</v>
      </c>
      <c r="D25" s="431">
        <v>13098.752867959711</v>
      </c>
      <c r="E25" s="431">
        <v>13066.621123000001</v>
      </c>
      <c r="F25" s="431">
        <v>14231.707425200002</v>
      </c>
      <c r="G25" s="431">
        <v>14316.05747</v>
      </c>
      <c r="H25" s="431">
        <v>13588.0947216</v>
      </c>
      <c r="I25" s="431">
        <v>14874.956470199999</v>
      </c>
      <c r="J25" s="431">
        <v>13323.281989999998</v>
      </c>
      <c r="K25" s="431">
        <v>12482.077499999999</v>
      </c>
      <c r="L25" s="431">
        <v>13445.271581999999</v>
      </c>
      <c r="M25" s="431">
        <v>13198.9609</v>
      </c>
      <c r="N25" s="431">
        <v>13499.266000000001</v>
      </c>
    </row>
    <row r="26" spans="1:14" ht="12" customHeight="1" x14ac:dyDescent="0.15">
      <c r="A26" s="246" t="s">
        <v>38</v>
      </c>
      <c r="B26" s="915">
        <f t="shared" si="1"/>
        <v>200.33395633076947</v>
      </c>
      <c r="C26" s="431">
        <v>13.951874279995403</v>
      </c>
      <c r="D26" s="431">
        <v>14.682544957774063</v>
      </c>
      <c r="E26" s="431">
        <v>13.45552</v>
      </c>
      <c r="F26" s="431">
        <v>14.523798093</v>
      </c>
      <c r="G26" s="431">
        <v>12.653261000000001</v>
      </c>
      <c r="H26" s="431">
        <v>11.56484</v>
      </c>
      <c r="I26" s="431">
        <v>24.464438999999999</v>
      </c>
      <c r="J26" s="431">
        <v>24.002755999999998</v>
      </c>
      <c r="K26" s="431">
        <v>15.045133</v>
      </c>
      <c r="L26" s="431">
        <v>17.514900000000001</v>
      </c>
      <c r="M26" s="431">
        <v>23.018889999999999</v>
      </c>
      <c r="N26" s="431">
        <v>15.456</v>
      </c>
    </row>
    <row r="27" spans="1:14" ht="12" customHeight="1" x14ac:dyDescent="0.15">
      <c r="A27" s="246" t="s">
        <v>39</v>
      </c>
      <c r="B27" s="915">
        <f t="shared" si="1"/>
        <v>20025.962454030872</v>
      </c>
      <c r="C27" s="431">
        <v>1789.2573591782491</v>
      </c>
      <c r="D27" s="431">
        <v>1503.7701004328389</v>
      </c>
      <c r="E27" s="431">
        <v>1660.2892717197858</v>
      </c>
      <c r="F27" s="431">
        <v>1764.7073015999999</v>
      </c>
      <c r="G27" s="431">
        <v>1757.82924</v>
      </c>
      <c r="H27" s="431">
        <v>1694.9119440000002</v>
      </c>
      <c r="I27" s="431">
        <v>1739.1584741000001</v>
      </c>
      <c r="J27" s="431">
        <v>1759.1560599999998</v>
      </c>
      <c r="K27" s="431">
        <v>1465.0561479999999</v>
      </c>
      <c r="L27" s="431">
        <v>1679.2935049999999</v>
      </c>
      <c r="M27" s="431">
        <v>1512.9690499999999</v>
      </c>
      <c r="N27" s="431">
        <v>1699.5640000000001</v>
      </c>
    </row>
    <row r="28" spans="1:14" ht="12" customHeight="1" x14ac:dyDescent="0.15">
      <c r="A28" s="246" t="s">
        <v>40</v>
      </c>
      <c r="B28" s="915">
        <f t="shared" si="1"/>
        <v>1096.7099079330526</v>
      </c>
      <c r="C28" s="431">
        <v>73.535745463718982</v>
      </c>
      <c r="D28" s="431">
        <v>75.607527705833604</v>
      </c>
      <c r="E28" s="431">
        <v>89.556427999999997</v>
      </c>
      <c r="F28" s="431">
        <v>108.124762</v>
      </c>
      <c r="G28" s="431">
        <v>88.125665999999995</v>
      </c>
      <c r="H28" s="431">
        <v>85.871266999999989</v>
      </c>
      <c r="I28" s="431">
        <v>96.542324763500005</v>
      </c>
      <c r="J28" s="431">
        <v>93.832239999999999</v>
      </c>
      <c r="K28" s="431">
        <v>82.944655000000012</v>
      </c>
      <c r="L28" s="431">
        <v>85.404392000000001</v>
      </c>
      <c r="M28" s="431">
        <v>90.49839999999999</v>
      </c>
      <c r="N28" s="431">
        <v>126.6665</v>
      </c>
    </row>
    <row r="29" spans="1:14" ht="12" customHeight="1" x14ac:dyDescent="0.15">
      <c r="A29" s="194" t="s">
        <v>41</v>
      </c>
      <c r="B29" s="915">
        <f t="shared" si="1"/>
        <v>812.52827135659209</v>
      </c>
      <c r="C29" s="431">
        <v>65.35115273860626</v>
      </c>
      <c r="D29" s="431">
        <v>57.282790934985798</v>
      </c>
      <c r="E29" s="431">
        <v>66.901454000000001</v>
      </c>
      <c r="F29" s="431">
        <v>83.577538226000001</v>
      </c>
      <c r="G29" s="431">
        <v>71.153567456999994</v>
      </c>
      <c r="H29" s="431">
        <v>70.246364999999997</v>
      </c>
      <c r="I29" s="431">
        <v>70.783414999999991</v>
      </c>
      <c r="J29" s="431">
        <v>62.323838000000009</v>
      </c>
      <c r="K29" s="431">
        <v>64.640720000000002</v>
      </c>
      <c r="L29" s="431">
        <v>66.570430000000002</v>
      </c>
      <c r="M29" s="431">
        <v>65.106999999999999</v>
      </c>
      <c r="N29" s="431">
        <v>68.59</v>
      </c>
    </row>
    <row r="30" spans="1:14" ht="12" customHeight="1" x14ac:dyDescent="0.15">
      <c r="A30" s="248" t="s">
        <v>104</v>
      </c>
      <c r="B30" s="915">
        <f t="shared" si="1"/>
        <v>493.16648210415525</v>
      </c>
      <c r="C30" s="431">
        <v>39.210691643163756</v>
      </c>
      <c r="D30" s="431">
        <v>34.9696745609915</v>
      </c>
      <c r="E30" s="431">
        <v>43.046854000000003</v>
      </c>
      <c r="F30" s="431">
        <v>50.125412900000001</v>
      </c>
      <c r="G30" s="431">
        <v>40.898885999999997</v>
      </c>
      <c r="H30" s="431">
        <v>41.456665000000001</v>
      </c>
      <c r="I30" s="431">
        <v>41.659829999999999</v>
      </c>
      <c r="J30" s="431">
        <v>38.378198000000005</v>
      </c>
      <c r="K30" s="431">
        <v>40.590720000000005</v>
      </c>
      <c r="L30" s="431">
        <v>41.024549999999998</v>
      </c>
      <c r="M30" s="431">
        <v>40.56</v>
      </c>
      <c r="N30" s="431">
        <v>41.244999999999997</v>
      </c>
    </row>
    <row r="31" spans="1:14" ht="12" customHeight="1" x14ac:dyDescent="0.15">
      <c r="A31" s="248" t="s">
        <v>105</v>
      </c>
      <c r="B31" s="915">
        <f t="shared" si="1"/>
        <v>319.36178925243689</v>
      </c>
      <c r="C31" s="431">
        <v>26.140461095442504</v>
      </c>
      <c r="D31" s="431">
        <v>22.313116373994301</v>
      </c>
      <c r="E31" s="431">
        <v>23.854600000000001</v>
      </c>
      <c r="F31" s="431">
        <v>33.452125326000001</v>
      </c>
      <c r="G31" s="431">
        <v>30.254681457</v>
      </c>
      <c r="H31" s="431">
        <v>28.7897</v>
      </c>
      <c r="I31" s="431">
        <v>29.123584999999999</v>
      </c>
      <c r="J31" s="431">
        <v>23.945640000000001</v>
      </c>
      <c r="K31" s="431">
        <v>24.05</v>
      </c>
      <c r="L31" s="431">
        <v>25.54588</v>
      </c>
      <c r="M31" s="431">
        <v>24.547000000000001</v>
      </c>
      <c r="N31" s="431">
        <v>27.344999999999999</v>
      </c>
    </row>
    <row r="32" spans="1:14" ht="12" customHeight="1" x14ac:dyDescent="0.15">
      <c r="A32" s="246" t="s">
        <v>44</v>
      </c>
      <c r="B32" s="915">
        <f t="shared" si="1"/>
        <v>4016.7408582831799</v>
      </c>
      <c r="C32" s="431">
        <v>258.08808649878398</v>
      </c>
      <c r="D32" s="431">
        <v>275.49752534439665</v>
      </c>
      <c r="E32" s="431">
        <v>285.76204954000002</v>
      </c>
      <c r="F32" s="431">
        <v>307.71876799999995</v>
      </c>
      <c r="G32" s="431">
        <v>304.90602000000001</v>
      </c>
      <c r="H32" s="431">
        <v>367.05604600000004</v>
      </c>
      <c r="I32" s="431">
        <v>370.38953709999998</v>
      </c>
      <c r="J32" s="431">
        <v>340.69085010000003</v>
      </c>
      <c r="K32" s="431">
        <v>392.48726499999998</v>
      </c>
      <c r="L32" s="431">
        <v>365.95638969999999</v>
      </c>
      <c r="M32" s="431">
        <v>380.95490000000001</v>
      </c>
      <c r="N32" s="431">
        <v>367.23342100000002</v>
      </c>
    </row>
    <row r="33" spans="1:14" ht="12" customHeight="1" x14ac:dyDescent="0.15">
      <c r="A33" s="246" t="s">
        <v>45</v>
      </c>
      <c r="B33" s="915">
        <f t="shared" si="1"/>
        <v>2684.2128332179191</v>
      </c>
      <c r="C33" s="431">
        <v>205.26507283831398</v>
      </c>
      <c r="D33" s="431">
        <v>206.71781927960501</v>
      </c>
      <c r="E33" s="431">
        <v>182.33431714</v>
      </c>
      <c r="F33" s="431">
        <v>224.27083383000002</v>
      </c>
      <c r="G33" s="431">
        <v>246.52247688</v>
      </c>
      <c r="H33" s="431">
        <v>227.81893185000001</v>
      </c>
      <c r="I33" s="431">
        <v>234.52359999999999</v>
      </c>
      <c r="J33" s="431">
        <v>258.98304999999999</v>
      </c>
      <c r="K33" s="431">
        <v>238.021389</v>
      </c>
      <c r="L33" s="431">
        <v>223.72290240000001</v>
      </c>
      <c r="M33" s="431">
        <v>219.06044</v>
      </c>
      <c r="N33" s="431">
        <v>216.97199999999998</v>
      </c>
    </row>
    <row r="34" spans="1:14" ht="12" customHeight="1" x14ac:dyDescent="0.15">
      <c r="A34" s="194" t="s">
        <v>46</v>
      </c>
      <c r="B34" s="915">
        <f t="shared" si="1"/>
        <v>39499.354735434674</v>
      </c>
      <c r="C34" s="431">
        <v>3039.6826322998913</v>
      </c>
      <c r="D34" s="431">
        <v>3238.3748718838683</v>
      </c>
      <c r="E34" s="431">
        <v>3230.0301419999996</v>
      </c>
      <c r="F34" s="431">
        <v>3536.741301</v>
      </c>
      <c r="G34" s="431">
        <v>3600.90858781</v>
      </c>
      <c r="H34" s="431">
        <v>3248.5673959999999</v>
      </c>
      <c r="I34" s="431">
        <v>3557.5704349000002</v>
      </c>
      <c r="J34" s="431">
        <v>3274.4750799999997</v>
      </c>
      <c r="K34" s="431">
        <v>3216.7968550000001</v>
      </c>
      <c r="L34" s="431">
        <v>3036.6154845409123</v>
      </c>
      <c r="M34" s="431">
        <v>2963.5218000000004</v>
      </c>
      <c r="N34" s="431">
        <v>3556.0701499999996</v>
      </c>
    </row>
    <row r="35" spans="1:14" ht="12" customHeight="1" x14ac:dyDescent="0.15">
      <c r="A35" s="194" t="s">
        <v>47</v>
      </c>
      <c r="B35" s="915">
        <f t="shared" si="1"/>
        <v>26127.555822593233</v>
      </c>
      <c r="C35" s="431">
        <v>2011.8213696106727</v>
      </c>
      <c r="D35" s="431">
        <v>1806.2025942825651</v>
      </c>
      <c r="E35" s="431">
        <v>1958.9831097000001</v>
      </c>
      <c r="F35" s="431">
        <v>1953.786173</v>
      </c>
      <c r="G35" s="431">
        <v>1945.5050310000001</v>
      </c>
      <c r="H35" s="431">
        <v>2041.14428</v>
      </c>
      <c r="I35" s="431">
        <v>2169.1903030000003</v>
      </c>
      <c r="J35" s="431">
        <v>2351.8743099999997</v>
      </c>
      <c r="K35" s="431">
        <v>2292.900079</v>
      </c>
      <c r="L35" s="431">
        <v>2278.8694257000002</v>
      </c>
      <c r="M35" s="431">
        <v>2232.1434999999997</v>
      </c>
      <c r="N35" s="431">
        <v>3085.1356472999996</v>
      </c>
    </row>
    <row r="36" spans="1:14" ht="12" customHeight="1" x14ac:dyDescent="0.15">
      <c r="A36" s="194" t="s">
        <v>48</v>
      </c>
      <c r="B36" s="915">
        <f t="shared" si="1"/>
        <v>15240.625402129468</v>
      </c>
      <c r="C36" s="431">
        <v>896.91784147592398</v>
      </c>
      <c r="D36" s="431">
        <v>601.80694262354632</v>
      </c>
      <c r="E36" s="431">
        <v>1018.01711785</v>
      </c>
      <c r="F36" s="431">
        <v>1288.5387684</v>
      </c>
      <c r="G36" s="431">
        <v>1228.6948299000001</v>
      </c>
      <c r="H36" s="431">
        <v>1340.7052900000001</v>
      </c>
      <c r="I36" s="431">
        <v>1315.1925093999998</v>
      </c>
      <c r="J36" s="431">
        <v>1586.258775</v>
      </c>
      <c r="K36" s="431">
        <v>1201.34655</v>
      </c>
      <c r="L36" s="431">
        <v>1837.51677748</v>
      </c>
      <c r="M36" s="431">
        <v>1194.327</v>
      </c>
      <c r="N36" s="431">
        <v>1731.3029999999999</v>
      </c>
    </row>
    <row r="37" spans="1:14" ht="12" customHeight="1" thickBot="1" x14ac:dyDescent="0.2">
      <c r="A37" s="249" t="s">
        <v>49</v>
      </c>
      <c r="B37" s="916">
        <f t="shared" si="1"/>
        <v>9412.4820584151184</v>
      </c>
      <c r="C37" s="432">
        <v>782.69072010020011</v>
      </c>
      <c r="D37" s="432">
        <v>632.44155121491713</v>
      </c>
      <c r="E37" s="432">
        <v>716.78036499999996</v>
      </c>
      <c r="F37" s="432">
        <v>750.38227000000006</v>
      </c>
      <c r="G37" s="432">
        <v>780.38010760000009</v>
      </c>
      <c r="H37" s="432">
        <v>708.35572200000001</v>
      </c>
      <c r="I37" s="432">
        <v>850.36119199999996</v>
      </c>
      <c r="J37" s="432">
        <v>873.80078449999996</v>
      </c>
      <c r="K37" s="432">
        <v>717.28064599999993</v>
      </c>
      <c r="L37" s="432">
        <v>787.40229999999997</v>
      </c>
      <c r="M37" s="432">
        <v>724.05089999999996</v>
      </c>
      <c r="N37" s="432">
        <v>1088.5554999999999</v>
      </c>
    </row>
    <row r="38" spans="1:14" ht="9" customHeight="1" x14ac:dyDescent="0.15">
      <c r="A38" s="28" t="s">
        <v>544</v>
      </c>
      <c r="B38" s="425"/>
      <c r="C38" s="425"/>
      <c r="D38" s="425"/>
      <c r="E38" s="425"/>
      <c r="F38" s="425"/>
    </row>
    <row r="39" spans="1:14" ht="9" customHeight="1" x14ac:dyDescent="0.15">
      <c r="A39" s="28" t="s">
        <v>428</v>
      </c>
      <c r="B39" s="425"/>
      <c r="C39" s="425"/>
      <c r="D39" s="425"/>
      <c r="E39" s="425"/>
      <c r="F39" s="425"/>
    </row>
    <row r="40" spans="1:14" ht="9" customHeight="1" x14ac:dyDescent="0.15">
      <c r="A40" s="40" t="s">
        <v>427</v>
      </c>
      <c r="B40" s="425"/>
      <c r="C40" s="425"/>
      <c r="D40" s="425"/>
      <c r="E40" s="425"/>
      <c r="F40" s="425"/>
    </row>
    <row r="41" spans="1:14" ht="13.05" customHeight="1" x14ac:dyDescent="0.15">
      <c r="A41" s="12"/>
    </row>
    <row r="42" spans="1:14" ht="13.05" customHeight="1" x14ac:dyDescent="0.15">
      <c r="A42" s="119"/>
    </row>
    <row r="43" spans="1:14" ht="13.05" customHeight="1" x14ac:dyDescent="0.15">
      <c r="A43" s="168"/>
    </row>
    <row r="44" spans="1:14" ht="13.05" customHeight="1" x14ac:dyDescent="0.15">
      <c r="A44" s="31"/>
    </row>
    <row r="45" spans="1:14" ht="13.05" customHeight="1" x14ac:dyDescent="0.15">
      <c r="A45" s="58"/>
    </row>
    <row r="46" spans="1:14" ht="13.05" customHeight="1" x14ac:dyDescent="0.15">
      <c r="A46" s="31"/>
    </row>
    <row r="47" spans="1:14" ht="13.05" customHeight="1" x14ac:dyDescent="0.15">
      <c r="A47" s="119"/>
    </row>
    <row r="48" spans="1:14" ht="13.05" customHeight="1" x14ac:dyDescent="0.15">
      <c r="A48" s="119"/>
    </row>
    <row r="49" spans="1:1" ht="13.05" customHeight="1" x14ac:dyDescent="0.15">
      <c r="A49" s="119"/>
    </row>
    <row r="50" spans="1:1" ht="13.05" customHeight="1" x14ac:dyDescent="0.15">
      <c r="A50" s="119"/>
    </row>
    <row r="51" spans="1:1" ht="13.05" customHeight="1" x14ac:dyDescent="0.15">
      <c r="A51" s="119"/>
    </row>
    <row r="52" spans="1:1" ht="13.05" customHeight="1" x14ac:dyDescent="0.15">
      <c r="A52" s="119"/>
    </row>
    <row r="53" spans="1:1" ht="13.05" customHeight="1" x14ac:dyDescent="0.15">
      <c r="A53" s="119"/>
    </row>
    <row r="54" spans="1:1" ht="13.05" customHeight="1" x14ac:dyDescent="0.15">
      <c r="A54" s="119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3">
    <tabColor theme="9" tint="0.59999389629810485"/>
  </sheetPr>
  <dimension ref="A4:N54"/>
  <sheetViews>
    <sheetView showGridLines="0" topLeftCell="A15" zoomScale="150" zoomScaleNormal="150" workbookViewId="0">
      <selection activeCell="A40" sqref="A40"/>
    </sheetView>
  </sheetViews>
  <sheetFormatPr baseColWidth="10" defaultColWidth="7" defaultRowHeight="13.05" customHeight="1" x14ac:dyDescent="0.15"/>
  <cols>
    <col min="1" max="1" width="11.625" style="190" customWidth="1"/>
    <col min="2" max="2" width="9.625" style="190" customWidth="1"/>
    <col min="3" max="14" width="8.75" style="190" customWidth="1"/>
    <col min="15" max="16384" width="7" style="190"/>
  </cols>
  <sheetData>
    <row r="4" spans="1:14" ht="13.05" customHeight="1" x14ac:dyDescent="0.3">
      <c r="A4" s="419" t="s">
        <v>556</v>
      </c>
      <c r="B4" s="415"/>
    </row>
    <row r="5" spans="1:14" ht="13.05" customHeight="1" x14ac:dyDescent="0.15">
      <c r="A5" s="422" t="s">
        <v>425</v>
      </c>
      <c r="B5" s="415"/>
    </row>
    <row r="6" spans="1:14" ht="4.95" customHeight="1" thickBot="1" x14ac:dyDescent="0.2"/>
    <row r="7" spans="1:14" ht="15" customHeight="1" x14ac:dyDescent="0.15">
      <c r="A7" s="860" t="s">
        <v>18</v>
      </c>
      <c r="B7" s="861" t="s">
        <v>117</v>
      </c>
      <c r="C7" s="860" t="s">
        <v>57</v>
      </c>
      <c r="D7" s="860" t="s">
        <v>58</v>
      </c>
      <c r="E7" s="860" t="s">
        <v>59</v>
      </c>
      <c r="F7" s="860" t="s">
        <v>60</v>
      </c>
      <c r="G7" s="860" t="s">
        <v>61</v>
      </c>
      <c r="H7" s="860" t="s">
        <v>62</v>
      </c>
      <c r="I7" s="860" t="s">
        <v>63</v>
      </c>
      <c r="J7" s="860" t="s">
        <v>64</v>
      </c>
      <c r="K7" s="860" t="s">
        <v>65</v>
      </c>
      <c r="L7" s="860" t="s">
        <v>66</v>
      </c>
      <c r="M7" s="860" t="s">
        <v>67</v>
      </c>
      <c r="N7" s="860" t="s">
        <v>68</v>
      </c>
    </row>
    <row r="8" spans="1:14" ht="15" customHeight="1" x14ac:dyDescent="0.15">
      <c r="A8" s="893" t="s">
        <v>100</v>
      </c>
      <c r="B8" s="894">
        <f>('C-51'!B8/'C-50'!B8)*1000</f>
        <v>2.2870118280493705</v>
      </c>
      <c r="C8" s="894">
        <f>('C-51'!C8/'C-50'!C8)*1000</f>
        <v>2.2499819136862542</v>
      </c>
      <c r="D8" s="894">
        <f>('C-51'!D8/'C-50'!D8)*1000</f>
        <v>2.2161780628654228</v>
      </c>
      <c r="E8" s="894">
        <f>('C-51'!E8/'C-50'!E8)*1000</f>
        <v>2.2557961454713693</v>
      </c>
      <c r="F8" s="894">
        <f>('C-51'!F8/'C-50'!F8)*1000</f>
        <v>2.3017453649277413</v>
      </c>
      <c r="G8" s="894">
        <f>('C-51'!G8/'C-50'!G8)*1000</f>
        <v>2.351088073018428</v>
      </c>
      <c r="H8" s="894">
        <f>('C-51'!H8/'C-50'!H8)*1000</f>
        <v>2.3367604262073214</v>
      </c>
      <c r="I8" s="894">
        <f>('C-51'!I8/'C-50'!I8)*1000</f>
        <v>2.3109076605212873</v>
      </c>
      <c r="J8" s="894">
        <f>('C-51'!J8/'C-50'!J8)*1000</f>
        <v>2.3298002134690572</v>
      </c>
      <c r="K8" s="894">
        <f>('C-51'!K8/'C-50'!K8)*1000</f>
        <v>2.3211088773127928</v>
      </c>
      <c r="L8" s="894">
        <f>('C-51'!L8/'C-50'!L8)*1000</f>
        <v>2.2715999592783405</v>
      </c>
      <c r="M8" s="894">
        <f>('C-51'!M8/'C-50'!M8)*1000</f>
        <v>2.2725053388577749</v>
      </c>
      <c r="N8" s="894">
        <f>('C-51'!N8/'C-50'!N8)*1000</f>
        <v>2.2282933937446185</v>
      </c>
    </row>
    <row r="9" spans="1:14" ht="12" customHeight="1" x14ac:dyDescent="0.15">
      <c r="A9" s="246" t="s">
        <v>21</v>
      </c>
      <c r="B9" s="882">
        <f>('C-51'!B9/'C-50'!B9)*1000</f>
        <v>2.5073180956368137</v>
      </c>
      <c r="C9" s="433">
        <f>('C-51'!C9/'C-50'!C9)*1000</f>
        <v>1.9684826152094357</v>
      </c>
      <c r="D9" s="433">
        <f>('C-51'!D9/'C-50'!D9)*1000</f>
        <v>1.8497689747959365</v>
      </c>
      <c r="E9" s="433">
        <f>('C-51'!E9/'C-50'!E9)*1000</f>
        <v>1.9902268229880382</v>
      </c>
      <c r="F9" s="433">
        <f>('C-51'!F9/'C-50'!F9)*1000</f>
        <v>2.3383151680898568</v>
      </c>
      <c r="G9" s="433">
        <f>('C-51'!G9/'C-50'!G9)*1000</f>
        <v>2.2990639249274665</v>
      </c>
      <c r="H9" s="433">
        <f>('C-51'!H9/'C-50'!H9)*1000</f>
        <v>2.1323934988907909</v>
      </c>
      <c r="I9" s="433">
        <f>('C-51'!I9/'C-50'!I9)*1000</f>
        <v>2.0593711094367588</v>
      </c>
      <c r="J9" s="433">
        <f>('C-51'!J9/'C-50'!J9)*1000</f>
        <v>1.9890981985940248</v>
      </c>
      <c r="K9" s="433">
        <f>('C-51'!K9/'C-50'!K9)*1000</f>
        <v>3.9914506132271015</v>
      </c>
      <c r="L9" s="433">
        <f>('C-51'!L9/'C-50'!L9)*1000</f>
        <v>2.0992730703259008</v>
      </c>
      <c r="M9" s="433">
        <f>('C-51'!M9/'C-50'!M9)*1000</f>
        <v>2.7406895618186025</v>
      </c>
      <c r="N9" s="433">
        <f>('C-51'!N9/'C-50'!N9)*1000</f>
        <v>3.5938854554947128</v>
      </c>
    </row>
    <row r="10" spans="1:14" ht="12" customHeight="1" x14ac:dyDescent="0.15">
      <c r="A10" s="246" t="s">
        <v>22</v>
      </c>
      <c r="B10" s="882">
        <f>('C-51'!B10/'C-50'!B10)*1000</f>
        <v>2.2420695556133445</v>
      </c>
      <c r="C10" s="433">
        <f>('C-51'!C10/'C-50'!C10)*1000</f>
        <v>2.2143412861043146</v>
      </c>
      <c r="D10" s="433">
        <f>('C-51'!D10/'C-50'!D10)*1000</f>
        <v>2.2158753542559921</v>
      </c>
      <c r="E10" s="433">
        <f>('C-51'!E10/'C-50'!E10)*1000</f>
        <v>2.2511521443787377</v>
      </c>
      <c r="F10" s="433">
        <f>('C-51'!F10/'C-50'!F10)*1000</f>
        <v>2.2637158935298074</v>
      </c>
      <c r="G10" s="433">
        <f>('C-51'!G10/'C-50'!G10)*1000</f>
        <v>2.1631029888738982</v>
      </c>
      <c r="H10" s="433">
        <f>('C-51'!H10/'C-50'!H10)*1000</f>
        <v>2.2054180782764705</v>
      </c>
      <c r="I10" s="433">
        <f>('C-51'!I10/'C-50'!I10)*1000</f>
        <v>2.2086425483231578</v>
      </c>
      <c r="J10" s="433">
        <f>('C-51'!J10/'C-50'!J10)*1000</f>
        <v>2.3349877519665312</v>
      </c>
      <c r="K10" s="433">
        <f>('C-51'!K10/'C-50'!K10)*1000</f>
        <v>2.2572039401931345</v>
      </c>
      <c r="L10" s="433">
        <f>('C-51'!L10/'C-50'!L10)*1000</f>
        <v>2.2449513156542813</v>
      </c>
      <c r="M10" s="433">
        <f>('C-51'!M10/'C-50'!M10)*1000</f>
        <v>2.2257588950998932</v>
      </c>
      <c r="N10" s="433">
        <f>('C-51'!N10/'C-50'!N10)*1000</f>
        <v>2.3131193557124856</v>
      </c>
    </row>
    <row r="11" spans="1:14" ht="12" customHeight="1" x14ac:dyDescent="0.15">
      <c r="A11" s="246" t="s">
        <v>23</v>
      </c>
      <c r="B11" s="882">
        <f>('C-51'!B11/'C-50'!B11)*1000</f>
        <v>2.2113038262251732</v>
      </c>
      <c r="C11" s="433">
        <f>('C-51'!C11/'C-50'!C11)*1000</f>
        <v>2.1943626274281258</v>
      </c>
      <c r="D11" s="433">
        <f>('C-51'!D11/'C-50'!D11)*1000</f>
        <v>2.0945076811028365</v>
      </c>
      <c r="E11" s="433">
        <f>('C-51'!E11/'C-50'!E11)*1000</f>
        <v>2.2471767003086596</v>
      </c>
      <c r="F11" s="433">
        <f>('C-51'!F11/'C-50'!F11)*1000</f>
        <v>2.2670134297607389</v>
      </c>
      <c r="G11" s="433">
        <f>('C-51'!G11/'C-50'!G11)*1000</f>
        <v>2.2873972034650913</v>
      </c>
      <c r="H11" s="433">
        <f>('C-51'!H11/'C-50'!H11)*1000</f>
        <v>2.3598041100303218</v>
      </c>
      <c r="I11" s="433">
        <f>('C-51'!I11/'C-50'!I11)*1000</f>
        <v>2.2457021343243664</v>
      </c>
      <c r="J11" s="433">
        <f>('C-51'!J11/'C-50'!J11)*1000</f>
        <v>2.2106067409560715</v>
      </c>
      <c r="K11" s="433">
        <f>('C-51'!K11/'C-50'!K11)*1000</f>
        <v>2.1908045726215062</v>
      </c>
      <c r="L11" s="433">
        <f>('C-51'!L11/'C-50'!L11)*1000</f>
        <v>2.1115182736529108</v>
      </c>
      <c r="M11" s="433">
        <f>('C-51'!M11/'C-50'!M11)*1000</f>
        <v>2.1567829402703524</v>
      </c>
      <c r="N11" s="433">
        <f>('C-51'!N11/'C-50'!N11)*1000</f>
        <v>2.1749202226366373</v>
      </c>
    </row>
    <row r="12" spans="1:14" ht="12" customHeight="1" x14ac:dyDescent="0.15">
      <c r="A12" s="194" t="s">
        <v>24</v>
      </c>
      <c r="B12" s="882">
        <f>('C-51'!B12/'C-50'!B12)*1000</f>
        <v>2.254661113609127</v>
      </c>
      <c r="C12" s="433">
        <f>('C-51'!C12/'C-50'!C12)*1000</f>
        <v>2.159088997299043</v>
      </c>
      <c r="D12" s="433">
        <f>('C-51'!D12/'C-50'!D12)*1000</f>
        <v>2.2234991688867467</v>
      </c>
      <c r="E12" s="433">
        <f>('C-51'!E12/'C-50'!E12)*1000</f>
        <v>2.2405208130259826</v>
      </c>
      <c r="F12" s="433">
        <f>('C-51'!F12/'C-50'!F12)*1000</f>
        <v>2.263020081179282</v>
      </c>
      <c r="G12" s="433">
        <f>('C-51'!G12/'C-50'!G12)*1000</f>
        <v>2.342885774362133</v>
      </c>
      <c r="H12" s="433">
        <f>('C-51'!H12/'C-50'!H12)*1000</f>
        <v>2.3087652620096333</v>
      </c>
      <c r="I12" s="433">
        <f>('C-51'!I12/'C-50'!I12)*1000</f>
        <v>2.2983144706586911</v>
      </c>
      <c r="J12" s="433">
        <f>('C-51'!J12/'C-50'!J12)*1000</f>
        <v>2.3472905766507588</v>
      </c>
      <c r="K12" s="433">
        <f>('C-51'!K12/'C-50'!K12)*1000</f>
        <v>2.1550952701830575</v>
      </c>
      <c r="L12" s="433">
        <f>('C-51'!L12/'C-50'!L12)*1000</f>
        <v>2.3130125739869536</v>
      </c>
      <c r="M12" s="433">
        <f>('C-51'!M12/'C-50'!M12)*1000</f>
        <v>2.240045350399908</v>
      </c>
      <c r="N12" s="433">
        <f>('C-51'!N12/'C-50'!N12)*1000</f>
        <v>2.1839499751461133</v>
      </c>
    </row>
    <row r="13" spans="1:14" ht="12" customHeight="1" x14ac:dyDescent="0.15">
      <c r="A13" s="194" t="s">
        <v>25</v>
      </c>
      <c r="B13" s="882">
        <f>('C-51'!B13/'C-50'!B13)*1000</f>
        <v>2.111326089867934</v>
      </c>
      <c r="C13" s="433">
        <f>('C-51'!C13/'C-50'!C13)*1000</f>
        <v>2.0252554079185545</v>
      </c>
      <c r="D13" s="433">
        <f>('C-51'!D13/'C-50'!D13)*1000</f>
        <v>2.1207245296243808</v>
      </c>
      <c r="E13" s="433">
        <f>('C-51'!E13/'C-50'!E13)*1000</f>
        <v>2.1197135092660369</v>
      </c>
      <c r="F13" s="433">
        <f>('C-51'!F13/'C-50'!F13)*1000</f>
        <v>2.1548636059786803</v>
      </c>
      <c r="G13" s="433">
        <f>('C-51'!G13/'C-50'!G13)*1000</f>
        <v>2.1837652865433181</v>
      </c>
      <c r="H13" s="433">
        <f>('C-51'!H13/'C-50'!H13)*1000</f>
        <v>2.1166745790682922</v>
      </c>
      <c r="I13" s="433">
        <f>('C-51'!I13/'C-50'!I13)*1000</f>
        <v>2.059099831036598</v>
      </c>
      <c r="J13" s="433">
        <f>('C-51'!J13/'C-50'!J13)*1000</f>
        <v>2.0155530456728927</v>
      </c>
      <c r="K13" s="433">
        <f>('C-51'!K13/'C-50'!K13)*1000</f>
        <v>2.0648345711029901</v>
      </c>
      <c r="L13" s="433">
        <f>('C-51'!L13/'C-50'!L13)*1000</f>
        <v>2.0818923725938649</v>
      </c>
      <c r="M13" s="433">
        <f>('C-51'!M13/'C-50'!M13)*1000</f>
        <v>2.2412882275101351</v>
      </c>
      <c r="N13" s="433">
        <f>('C-51'!N13/'C-50'!N13)*1000</f>
        <v>2.1653261768773042</v>
      </c>
    </row>
    <row r="14" spans="1:14" ht="12" customHeight="1" x14ac:dyDescent="0.15">
      <c r="A14" s="248" t="s">
        <v>101</v>
      </c>
      <c r="B14" s="882">
        <f>('C-51'!B14/'C-50'!B14)*1000</f>
        <v>2.1464782746649478</v>
      </c>
      <c r="C14" s="433">
        <f>('C-51'!C14/'C-50'!C14)*1000</f>
        <v>2.0914682434992033</v>
      </c>
      <c r="D14" s="433">
        <f>('C-51'!D14/'C-50'!D14)*1000</f>
        <v>2.1214246232353409</v>
      </c>
      <c r="E14" s="433">
        <f>('C-51'!E14/'C-50'!E14)*1000</f>
        <v>2.1339068463210933</v>
      </c>
      <c r="F14" s="433">
        <f>('C-51'!F14/'C-50'!F14)*1000</f>
        <v>2.2479871559516806</v>
      </c>
      <c r="G14" s="433">
        <f>('C-51'!G14/'C-50'!G14)*1000</f>
        <v>2.2453226754210793</v>
      </c>
      <c r="H14" s="433">
        <f>('C-51'!H14/'C-50'!H14)*1000</f>
        <v>2.1251340807125838</v>
      </c>
      <c r="I14" s="433">
        <f>('C-51'!I14/'C-50'!I14)*1000</f>
        <v>2.049341880120636</v>
      </c>
      <c r="J14" s="433">
        <f>('C-51'!J14/'C-50'!J14)*1000</f>
        <v>1.9995342927799338</v>
      </c>
      <c r="K14" s="433">
        <f>('C-51'!K14/'C-50'!K14)*1000</f>
        <v>2.0873403702322375</v>
      </c>
      <c r="L14" s="433">
        <f>('C-51'!L14/'C-50'!L14)*1000</f>
        <v>2.1046938368859598</v>
      </c>
      <c r="M14" s="433">
        <f>('C-51'!M14/'C-50'!M14)*1000</f>
        <v>2.3677259306420075</v>
      </c>
      <c r="N14" s="433">
        <f>('C-51'!N14/'C-50'!N14)*1000</f>
        <v>2.206784363772083</v>
      </c>
    </row>
    <row r="15" spans="1:14" ht="12" customHeight="1" x14ac:dyDescent="0.15">
      <c r="A15" s="248" t="s">
        <v>102</v>
      </c>
      <c r="B15" s="882">
        <f>('C-51'!B15/'C-50'!B15)*1000</f>
        <v>2.060007433057208</v>
      </c>
      <c r="C15" s="433">
        <f>('C-51'!C15/'C-50'!C15)*1000</f>
        <v>1.9611036890250455</v>
      </c>
      <c r="D15" s="433">
        <f>('C-51'!D15/'C-50'!D15)*1000</f>
        <v>2.1197208557132523</v>
      </c>
      <c r="E15" s="433">
        <f>('C-51'!E15/'C-50'!E15)*1000</f>
        <v>2.1078266209958083</v>
      </c>
      <c r="F15" s="433">
        <f>('C-51'!F15/'C-50'!F15)*1000</f>
        <v>2.0081727135367404</v>
      </c>
      <c r="G15" s="433">
        <f>('C-51'!G15/'C-50'!G15)*1000</f>
        <v>2.0316381113898148</v>
      </c>
      <c r="H15" s="433">
        <f>('C-51'!H15/'C-50'!H15)*1000</f>
        <v>2.0737258971680026</v>
      </c>
      <c r="I15" s="433">
        <f>('C-51'!I15/'C-50'!I15)*1000</f>
        <v>2.0826317613779377</v>
      </c>
      <c r="J15" s="433">
        <f>('C-51'!J15/'C-50'!J15)*1000</f>
        <v>2.1334759460732271</v>
      </c>
      <c r="K15" s="433">
        <f>('C-51'!K15/'C-50'!K15)*1000</f>
        <v>2.0819034018932676</v>
      </c>
      <c r="L15" s="433">
        <f>('C-51'!L15/'C-50'!L15)*1000</f>
        <v>2.0784619070343457</v>
      </c>
      <c r="M15" s="433">
        <f>('C-51'!M15/'C-50'!M15)*1000</f>
        <v>1.9415198531949005</v>
      </c>
      <c r="N15" s="433">
        <f>('C-51'!N15/'C-50'!N15)*1000</f>
        <v>2.114806090843333</v>
      </c>
    </row>
    <row r="16" spans="1:14" ht="12" customHeight="1" x14ac:dyDescent="0.15">
      <c r="A16" s="248" t="s">
        <v>103</v>
      </c>
      <c r="B16" s="882">
        <f>('C-51'!B16/'C-50'!B16)*1000</f>
        <v>2.0412594827269603</v>
      </c>
      <c r="C16" s="433">
        <f>('C-51'!C16/'C-50'!C16)*1000</f>
        <v>1.8795071833309529</v>
      </c>
      <c r="D16" s="433">
        <f>('C-51'!D16/'C-50'!D16)*1000</f>
        <v>2.1197208557132523</v>
      </c>
      <c r="E16" s="433">
        <f>('C-51'!E16/'C-50'!E16)*1000</f>
        <v>2.0811689298171157</v>
      </c>
      <c r="F16" s="433">
        <f>('C-51'!F16/'C-50'!F16)*1000</f>
        <v>2.0336621989268484</v>
      </c>
      <c r="G16" s="433">
        <f>('C-51'!G16/'C-50'!G16)*1000</f>
        <v>2.1169701600982651</v>
      </c>
      <c r="H16" s="433">
        <f>('C-51'!H16/'C-50'!H16)*1000</f>
        <v>2.1294077239520139</v>
      </c>
      <c r="I16" s="433">
        <f>('C-51'!I16/'C-50'!I16)*1000</f>
        <v>2.077936731356357</v>
      </c>
      <c r="J16" s="433">
        <f>('C-51'!J16/'C-50'!J16)*1000</f>
        <v>1.9627373337033849</v>
      </c>
      <c r="K16" s="433">
        <f>('C-51'!K16/'C-50'!K16)*1000</f>
        <v>1.9774059259359869</v>
      </c>
      <c r="L16" s="433">
        <f>('C-51'!L16/'C-50'!L16)*1000</f>
        <v>2.0040771215227973</v>
      </c>
      <c r="M16" s="433">
        <f>('C-51'!M16/'C-50'!M16)*1000</f>
        <v>2.0825827541058515</v>
      </c>
      <c r="N16" s="433">
        <f>('C-51'!N16/'C-50'!N16)*1000</f>
        <v>2.0671623939111128</v>
      </c>
    </row>
    <row r="17" spans="1:14" ht="12" customHeight="1" x14ac:dyDescent="0.15">
      <c r="A17" s="246" t="s">
        <v>29</v>
      </c>
      <c r="B17" s="882">
        <f>('C-51'!B17/'C-50'!B17)*1000</f>
        <v>2.0703396031876498</v>
      </c>
      <c r="C17" s="433">
        <f>('C-51'!C17/'C-50'!C17)*1000</f>
        <v>2.0118465138592341</v>
      </c>
      <c r="D17" s="433">
        <f>('C-51'!D17/'C-50'!D17)*1000</f>
        <v>2.0627595390782512</v>
      </c>
      <c r="E17" s="433">
        <f>('C-51'!E17/'C-50'!E17)*1000</f>
        <v>2.0461554452195876</v>
      </c>
      <c r="F17" s="433">
        <f>('C-51'!F17/'C-50'!F17)*1000</f>
        <v>2.1075081114997847</v>
      </c>
      <c r="G17" s="433">
        <f>('C-51'!G17/'C-50'!G17)*1000</f>
        <v>2.118622364419763</v>
      </c>
      <c r="H17" s="433">
        <f>('C-51'!H17/'C-50'!H17)*1000</f>
        <v>2.0460747680498277</v>
      </c>
      <c r="I17" s="433">
        <f>('C-51'!I17/'C-50'!I17)*1000</f>
        <v>2.0813337344622598</v>
      </c>
      <c r="J17" s="433">
        <f>('C-51'!J17/'C-50'!J17)*1000</f>
        <v>2.0459104140527673</v>
      </c>
      <c r="K17" s="433">
        <f>('C-51'!K17/'C-50'!K17)*1000</f>
        <v>2.0757417923989379</v>
      </c>
      <c r="L17" s="433">
        <f>('C-51'!L17/'C-50'!L17)*1000</f>
        <v>2.0934149196989793</v>
      </c>
      <c r="M17" s="433">
        <f>('C-51'!M17/'C-50'!M17)*1000</f>
        <v>2.1168258563388598</v>
      </c>
      <c r="N17" s="433">
        <f>('C-51'!N17/'C-50'!N17)*1000</f>
        <v>2.0486951261666091</v>
      </c>
    </row>
    <row r="18" spans="1:14" ht="12" customHeight="1" x14ac:dyDescent="0.15">
      <c r="A18" s="194" t="s">
        <v>30</v>
      </c>
      <c r="B18" s="882">
        <f>('C-51'!B18/'C-50'!B18)*1000</f>
        <v>2.2903635173909507</v>
      </c>
      <c r="C18" s="433">
        <f>('C-51'!C18/'C-50'!C18)*1000</f>
        <v>2.317220491134127</v>
      </c>
      <c r="D18" s="433">
        <f>('C-51'!D18/'C-50'!D18)*1000</f>
        <v>2.3198951281283615</v>
      </c>
      <c r="E18" s="433">
        <f>('C-51'!E18/'C-50'!E18)*1000</f>
        <v>2.2708383247698745</v>
      </c>
      <c r="F18" s="433">
        <f>('C-51'!F18/'C-50'!F18)*1000</f>
        <v>2.3437633400652302</v>
      </c>
      <c r="G18" s="433">
        <f>('C-51'!G18/'C-50'!G18)*1000</f>
        <v>2.4328741264779739</v>
      </c>
      <c r="H18" s="433">
        <f>('C-51'!H18/'C-50'!H18)*1000</f>
        <v>2.268326924384517</v>
      </c>
      <c r="I18" s="433">
        <f>('C-51'!I18/'C-50'!I18)*1000</f>
        <v>2.3056898898230944</v>
      </c>
      <c r="J18" s="433">
        <f>('C-51'!J18/'C-50'!J18)*1000</f>
        <v>2.1956482532441295</v>
      </c>
      <c r="K18" s="433">
        <f>('C-51'!K18/'C-50'!K18)*1000</f>
        <v>2.1953267804580174</v>
      </c>
      <c r="L18" s="433">
        <f>('C-51'!L18/'C-50'!L18)*1000</f>
        <v>2.3322081546790421</v>
      </c>
      <c r="M18" s="433">
        <f>('C-51'!M18/'C-50'!M18)*1000</f>
        <v>2.23840385755872</v>
      </c>
      <c r="N18" s="433">
        <f>('C-51'!N18/'C-50'!N18)*1000</f>
        <v>2.2218261850026151</v>
      </c>
    </row>
    <row r="19" spans="1:14" ht="12" customHeight="1" x14ac:dyDescent="0.15">
      <c r="A19" s="194" t="s">
        <v>31</v>
      </c>
      <c r="B19" s="882">
        <f>('C-51'!B19/'C-50'!B19)*1000</f>
        <v>2.3434151472517417</v>
      </c>
      <c r="C19" s="433">
        <f>('C-51'!C19/'C-50'!C19)*1000</f>
        <v>2.2926429153871934</v>
      </c>
      <c r="D19" s="433">
        <f>('C-51'!D19/'C-50'!D19)*1000</f>
        <v>2.2449473833421156</v>
      </c>
      <c r="E19" s="433">
        <f>('C-51'!E19/'C-50'!E19)*1000</f>
        <v>2.2957129182077294</v>
      </c>
      <c r="F19" s="433">
        <f>('C-51'!F19/'C-50'!F19)*1000</f>
        <v>2.3606384189261882</v>
      </c>
      <c r="G19" s="433">
        <f>('C-51'!G19/'C-50'!G19)*1000</f>
        <v>2.40063029031624</v>
      </c>
      <c r="H19" s="433">
        <f>('C-51'!H19/'C-50'!H19)*1000</f>
        <v>2.3850626906377332</v>
      </c>
      <c r="I19" s="433">
        <f>('C-51'!I19/'C-50'!I19)*1000</f>
        <v>2.3657732973163563</v>
      </c>
      <c r="J19" s="433">
        <f>('C-51'!J19/'C-50'!J19)*1000</f>
        <v>2.3817792613784983</v>
      </c>
      <c r="K19" s="433">
        <f>('C-51'!K19/'C-50'!K19)*1000</f>
        <v>2.4851977844220476</v>
      </c>
      <c r="L19" s="433">
        <f>('C-51'!L19/'C-50'!L19)*1000</f>
        <v>2.300506605414768</v>
      </c>
      <c r="M19" s="433">
        <f>('C-51'!M19/'C-50'!M19)*1000</f>
        <v>2.3370469130813634</v>
      </c>
      <c r="N19" s="433">
        <f>('C-51'!N19/'C-50'!N19)*1000</f>
        <v>2.2796328204404994</v>
      </c>
    </row>
    <row r="20" spans="1:14" ht="12" customHeight="1" x14ac:dyDescent="0.15">
      <c r="A20" s="246" t="s">
        <v>32</v>
      </c>
      <c r="B20" s="882">
        <f>('C-51'!B20/'C-50'!B20)*1000</f>
        <v>2.1716825263846236</v>
      </c>
      <c r="C20" s="433">
        <f>('C-51'!C20/'C-50'!C20)*1000</f>
        <v>2.1964883307447658</v>
      </c>
      <c r="D20" s="433">
        <f>('C-51'!D20/'C-50'!D20)*1000</f>
        <v>2.1005086247545957</v>
      </c>
      <c r="E20" s="433">
        <f>('C-51'!E20/'C-50'!E20)*1000</f>
        <v>2.1258053912234565</v>
      </c>
      <c r="F20" s="433">
        <f>('C-51'!F20/'C-50'!F20)*1000</f>
        <v>2.1760810947562605</v>
      </c>
      <c r="G20" s="433">
        <f>('C-51'!G20/'C-50'!G20)*1000</f>
        <v>2.2307267217164988</v>
      </c>
      <c r="H20" s="433">
        <f>('C-51'!H20/'C-50'!H20)*1000</f>
        <v>2.2217595371289893</v>
      </c>
      <c r="I20" s="433">
        <f>('C-51'!I20/'C-50'!I20)*1000</f>
        <v>2.1025670641002114</v>
      </c>
      <c r="J20" s="433">
        <f>('C-51'!J20/'C-50'!J20)*1000</f>
        <v>2.2443590761685304</v>
      </c>
      <c r="K20" s="433">
        <f>('C-51'!K20/'C-50'!K20)*1000</f>
        <v>2.0954079105556498</v>
      </c>
      <c r="L20" s="433">
        <f>('C-51'!L20/'C-50'!L20)*1000</f>
        <v>2.2288397886808453</v>
      </c>
      <c r="M20" s="433">
        <f>('C-51'!M20/'C-50'!M20)*1000</f>
        <v>2.2174395821856461</v>
      </c>
      <c r="N20" s="433">
        <f>('C-51'!N20/'C-50'!N20)*1000</f>
        <v>2.1196359817647803</v>
      </c>
    </row>
    <row r="21" spans="1:14" ht="12" customHeight="1" x14ac:dyDescent="0.15">
      <c r="A21" s="246" t="s">
        <v>33</v>
      </c>
      <c r="B21" s="882">
        <f>('C-51'!B21/'C-50'!B21)*1000</f>
        <v>2.0760785835814581</v>
      </c>
      <c r="C21" s="433">
        <f>('C-51'!C21/'C-50'!C21)*1000</f>
        <v>2.0926659968799584</v>
      </c>
      <c r="D21" s="433">
        <f>('C-51'!D21/'C-50'!D21)*1000</f>
        <v>2.0851433317713615</v>
      </c>
      <c r="E21" s="433">
        <f>('C-51'!E21/'C-50'!E21)*1000</f>
        <v>2.0263855234214141</v>
      </c>
      <c r="F21" s="433">
        <f>('C-51'!F21/'C-50'!F21)*1000</f>
        <v>2.0813437140288999</v>
      </c>
      <c r="G21" s="433">
        <f>('C-51'!G21/'C-50'!G21)*1000</f>
        <v>2.0767424534143393</v>
      </c>
      <c r="H21" s="433">
        <f>('C-51'!H21/'C-50'!H21)*1000</f>
        <v>2.0939271096419945</v>
      </c>
      <c r="I21" s="433">
        <f>('C-51'!I21/'C-50'!I21)*1000</f>
        <v>1.9463243285949139</v>
      </c>
      <c r="J21" s="433">
        <f>('C-51'!J21/'C-50'!J21)*1000</f>
        <v>2.1407916294196614</v>
      </c>
      <c r="K21" s="433">
        <f>('C-51'!K21/'C-50'!K21)*1000</f>
        <v>1.9911302192788041</v>
      </c>
      <c r="L21" s="433">
        <f>('C-51'!L21/'C-50'!L21)*1000</f>
        <v>2.2232975276900286</v>
      </c>
      <c r="M21" s="433">
        <f>('C-51'!M21/'C-50'!M21)*1000</f>
        <v>2.0221277339832922</v>
      </c>
      <c r="N21" s="433">
        <f>('C-51'!N21/'C-50'!N21)*1000</f>
        <v>2.1628825423037754</v>
      </c>
    </row>
    <row r="22" spans="1:14" ht="12" customHeight="1" x14ac:dyDescent="0.15">
      <c r="A22" s="246" t="s">
        <v>34</v>
      </c>
      <c r="B22" s="882">
        <f>('C-51'!B22/'C-50'!B22)*1000</f>
        <v>2.1400883947050788</v>
      </c>
      <c r="C22" s="433">
        <f>('C-51'!C22/'C-50'!C22)*1000</f>
        <v>2.0780121777942737</v>
      </c>
      <c r="D22" s="433">
        <f>('C-51'!D22/'C-50'!D22)*1000</f>
        <v>2.1125839794426158</v>
      </c>
      <c r="E22" s="433">
        <f>('C-51'!E22/'C-50'!E22)*1000</f>
        <v>2.0787616413094203</v>
      </c>
      <c r="F22" s="433">
        <f>('C-51'!F22/'C-50'!F22)*1000</f>
        <v>2.0954406364942697</v>
      </c>
      <c r="G22" s="433">
        <f>('C-51'!G22/'C-50'!G22)*1000</f>
        <v>2.1756978692303606</v>
      </c>
      <c r="H22" s="433">
        <f>('C-51'!H22/'C-50'!H22)*1000</f>
        <v>2.2059633589896412</v>
      </c>
      <c r="I22" s="433">
        <f>('C-51'!I22/'C-50'!I22)*1000</f>
        <v>2.2025663938323667</v>
      </c>
      <c r="J22" s="433">
        <f>('C-51'!J22/'C-50'!J22)*1000</f>
        <v>2.1589791771229905</v>
      </c>
      <c r="K22" s="433">
        <f>('C-51'!K22/'C-50'!K22)*1000</f>
        <v>2.1664561820232389</v>
      </c>
      <c r="L22" s="433">
        <f>('C-51'!L22/'C-50'!L22)*1000</f>
        <v>2.1393913397319451</v>
      </c>
      <c r="M22" s="433">
        <f>('C-51'!M22/'C-50'!M22)*1000</f>
        <v>2.1203957677778815</v>
      </c>
      <c r="N22" s="433">
        <f>('C-51'!N22/'C-50'!N22)*1000</f>
        <v>2.1062173784255847</v>
      </c>
    </row>
    <row r="23" spans="1:14" ht="12" customHeight="1" x14ac:dyDescent="0.15">
      <c r="A23" s="246" t="s">
        <v>35</v>
      </c>
      <c r="B23" s="882">
        <f>('C-51'!B23/'C-50'!B23)*1000</f>
        <v>2.2330117908260902</v>
      </c>
      <c r="C23" s="433">
        <f>('C-51'!C23/'C-50'!C23)*1000</f>
        <v>2.2065486580340354</v>
      </c>
      <c r="D23" s="433">
        <f>('C-51'!D23/'C-50'!D23)*1000</f>
        <v>2.1063392780347319</v>
      </c>
      <c r="E23" s="433">
        <f>('C-51'!E23/'C-50'!E23)*1000</f>
        <v>2.220578080381872</v>
      </c>
      <c r="F23" s="433">
        <f>('C-51'!F23/'C-50'!F23)*1000</f>
        <v>2.1994965856889439</v>
      </c>
      <c r="G23" s="433">
        <f>('C-51'!G23/'C-50'!G23)*1000</f>
        <v>2.2331102337972908</v>
      </c>
      <c r="H23" s="433">
        <f>('C-51'!H23/'C-50'!H23)*1000</f>
        <v>2.2613576457406306</v>
      </c>
      <c r="I23" s="433">
        <f>('C-51'!I23/'C-50'!I23)*1000</f>
        <v>2.2011666852863114</v>
      </c>
      <c r="J23" s="433">
        <f>('C-51'!J23/'C-50'!J23)*1000</f>
        <v>2.2787916670822015</v>
      </c>
      <c r="K23" s="433">
        <f>('C-51'!K23/'C-50'!K23)*1000</f>
        <v>2.2568382492381254</v>
      </c>
      <c r="L23" s="433">
        <f>('C-51'!L23/'C-50'!L23)*1000</f>
        <v>2.2388563083680122</v>
      </c>
      <c r="M23" s="433">
        <f>('C-51'!M23/'C-50'!M23)*1000</f>
        <v>2.260758676096791</v>
      </c>
      <c r="N23" s="433">
        <f>('C-51'!N23/'C-50'!N23)*1000</f>
        <v>2.3458582718757266</v>
      </c>
    </row>
    <row r="24" spans="1:14" ht="12" customHeight="1" x14ac:dyDescent="0.15">
      <c r="A24" s="246" t="s">
        <v>36</v>
      </c>
      <c r="B24" s="882">
        <f>('C-51'!B24/'C-50'!B24)*1000</f>
        <v>2.0348699707074549</v>
      </c>
      <c r="C24" s="433">
        <f>('C-51'!C24/'C-50'!C24)*1000</f>
        <v>2.0294708934453864</v>
      </c>
      <c r="D24" s="433">
        <f>('C-51'!D24/'C-50'!D24)*1000</f>
        <v>2.0793898813265668</v>
      </c>
      <c r="E24" s="433">
        <f>('C-51'!E24/'C-50'!E24)*1000</f>
        <v>2.1980043550297133</v>
      </c>
      <c r="F24" s="433">
        <f>('C-51'!F24/'C-50'!F24)*1000</f>
        <v>2.0266581026185024</v>
      </c>
      <c r="G24" s="433">
        <f>('C-51'!G24/'C-50'!G24)*1000</f>
        <v>2.0313466933738131</v>
      </c>
      <c r="H24" s="433">
        <f>('C-51'!H24/'C-50'!H24)*1000</f>
        <v>2.013099116658311</v>
      </c>
      <c r="I24" s="433">
        <f>('C-51'!I24/'C-50'!I24)*1000</f>
        <v>1.9220247065210578</v>
      </c>
      <c r="J24" s="433">
        <f>('C-51'!J24/'C-50'!J24)*1000</f>
        <v>2.1044320389545721</v>
      </c>
      <c r="K24" s="433">
        <f>('C-51'!K24/'C-50'!K24)*1000</f>
        <v>2.0298501129477975</v>
      </c>
      <c r="L24" s="433">
        <f>('C-51'!L24/'C-50'!L24)*1000</f>
        <v>2.0368494178554095</v>
      </c>
      <c r="M24" s="433">
        <f>('C-51'!M24/'C-50'!M24)*1000</f>
        <v>1.8871564170808113</v>
      </c>
      <c r="N24" s="433">
        <f>('C-51'!N24/'C-50'!N24)*1000</f>
        <v>2.0854212082952897</v>
      </c>
    </row>
    <row r="25" spans="1:14" ht="12" customHeight="1" x14ac:dyDescent="0.15">
      <c r="A25" s="194" t="s">
        <v>37</v>
      </c>
      <c r="B25" s="882">
        <f>('C-51'!B25/'C-50'!B25)*1000</f>
        <v>2.2113092581390519</v>
      </c>
      <c r="C25" s="433">
        <f>('C-51'!C25/'C-50'!C25)*1000</f>
        <v>2.2853252980402106</v>
      </c>
      <c r="D25" s="433">
        <f>('C-51'!D25/'C-50'!D25)*1000</f>
        <v>2.1371290287285083</v>
      </c>
      <c r="E25" s="433">
        <f>('C-51'!E25/'C-50'!E25)*1000</f>
        <v>2.1943595807176171</v>
      </c>
      <c r="F25" s="433">
        <f>('C-51'!F25/'C-50'!F25)*1000</f>
        <v>2.2366314080397003</v>
      </c>
      <c r="G25" s="433">
        <f>('C-51'!G25/'C-50'!G25)*1000</f>
        <v>2.3001530431580375</v>
      </c>
      <c r="H25" s="433">
        <f>('C-51'!H25/'C-50'!H25)*1000</f>
        <v>2.3277490776978755</v>
      </c>
      <c r="I25" s="433">
        <f>('C-51'!I25/'C-50'!I25)*1000</f>
        <v>2.2575657091730048</v>
      </c>
      <c r="J25" s="433">
        <f>('C-51'!J25/'C-50'!J25)*1000</f>
        <v>2.1675082837678481</v>
      </c>
      <c r="K25" s="433">
        <f>('C-51'!K25/'C-50'!K25)*1000</f>
        <v>2.149219345085517</v>
      </c>
      <c r="L25" s="433">
        <f>('C-51'!L25/'C-50'!L25)*1000</f>
        <v>2.1582322927278863</v>
      </c>
      <c r="M25" s="433">
        <f>('C-51'!M25/'C-50'!M25)*1000</f>
        <v>2.16623614804488</v>
      </c>
      <c r="N25" s="433">
        <f>('C-51'!N25/'C-50'!N25)*1000</f>
        <v>2.1517502866087979</v>
      </c>
    </row>
    <row r="26" spans="1:14" ht="12" customHeight="1" x14ac:dyDescent="0.15">
      <c r="A26" s="246" t="s">
        <v>38</v>
      </c>
      <c r="B26" s="882">
        <f>('C-51'!B26/'C-50'!B26)*1000</f>
        <v>2.0635918582628783</v>
      </c>
      <c r="C26" s="433">
        <f>('C-51'!C26/'C-50'!C26)*1000</f>
        <v>1.925724538301643</v>
      </c>
      <c r="D26" s="433">
        <f>('C-51'!D26/'C-50'!D26)*1000</f>
        <v>1.9251653969650391</v>
      </c>
      <c r="E26" s="433">
        <f>('C-51'!E26/'C-50'!E26)*1000</f>
        <v>2.063481778917859</v>
      </c>
      <c r="F26" s="433">
        <f>('C-51'!F26/'C-50'!F26)*1000</f>
        <v>1.967926590737934</v>
      </c>
      <c r="G26" s="433">
        <f>('C-51'!G26/'C-50'!G26)*1000</f>
        <v>1.920294037346695</v>
      </c>
      <c r="H26" s="433">
        <f>('C-51'!H26/'C-50'!H26)*1000</f>
        <v>2.1180164469503255</v>
      </c>
      <c r="I26" s="433">
        <f>('C-51'!I26/'C-50'!I26)*1000</f>
        <v>1.8802527812469976</v>
      </c>
      <c r="J26" s="433">
        <f>('C-51'!J26/'C-50'!J26)*1000</f>
        <v>1.8996224933797841</v>
      </c>
      <c r="K26" s="433">
        <f>('C-51'!K26/'C-50'!K26)*1000</f>
        <v>2.0113276382984413</v>
      </c>
      <c r="L26" s="433">
        <f>('C-51'!L26/'C-50'!L26)*1000</f>
        <v>2.294929245283019</v>
      </c>
      <c r="M26" s="433">
        <f>('C-51'!M26/'C-50'!M26)*1000</f>
        <v>2.8557645307363067</v>
      </c>
      <c r="N26" s="433">
        <f>('C-51'!N26/'C-50'!N26)*1000</f>
        <v>2.0778103406554997</v>
      </c>
    </row>
    <row r="27" spans="1:14" ht="12" customHeight="1" x14ac:dyDescent="0.15">
      <c r="A27" s="246" t="s">
        <v>39</v>
      </c>
      <c r="B27" s="882">
        <f>('C-51'!B27/'C-50'!B27)*1000</f>
        <v>2.291459257743671</v>
      </c>
      <c r="C27" s="433">
        <f>('C-51'!C27/'C-50'!C27)*1000</f>
        <v>2.2281061100723663</v>
      </c>
      <c r="D27" s="433">
        <f>('C-51'!D27/'C-50'!D27)*1000</f>
        <v>2.3885777383985021</v>
      </c>
      <c r="E27" s="433">
        <f>('C-51'!E27/'C-50'!E27)*1000</f>
        <v>2.2849778058980528</v>
      </c>
      <c r="F27" s="433">
        <f>('C-51'!F27/'C-50'!F27)*1000</f>
        <v>2.2829375852543712</v>
      </c>
      <c r="G27" s="433">
        <f>('C-51'!G27/'C-50'!G27)*1000</f>
        <v>2.2326859651505102</v>
      </c>
      <c r="H27" s="433">
        <f>('C-51'!H27/'C-50'!H27)*1000</f>
        <v>2.2903015678793124</v>
      </c>
      <c r="I27" s="433">
        <f>('C-51'!I27/'C-50'!I27)*1000</f>
        <v>2.2547623627510722</v>
      </c>
      <c r="J27" s="433">
        <f>('C-51'!J27/'C-50'!J27)*1000</f>
        <v>2.4054196645575034</v>
      </c>
      <c r="K27" s="433">
        <f>('C-51'!K27/'C-50'!K27)*1000</f>
        <v>2.3441309434802249</v>
      </c>
      <c r="L27" s="433">
        <f>('C-51'!L27/'C-50'!L27)*1000</f>
        <v>2.3125951403227232</v>
      </c>
      <c r="M27" s="433">
        <f>('C-51'!M27/'C-50'!M27)*1000</f>
        <v>2.2373897660023965</v>
      </c>
      <c r="N27" s="433">
        <f>('C-51'!N27/'C-50'!N27)*1000</f>
        <v>2.266676180257654</v>
      </c>
    </row>
    <row r="28" spans="1:14" ht="12" customHeight="1" x14ac:dyDescent="0.15">
      <c r="A28" s="246" t="s">
        <v>40</v>
      </c>
      <c r="B28" s="882">
        <f>('C-51'!B28/'C-50'!B28)*1000</f>
        <v>2.0626967813961041</v>
      </c>
      <c r="C28" s="433">
        <f>('C-51'!C28/'C-50'!C28)*1000</f>
        <v>2.0372834316032411</v>
      </c>
      <c r="D28" s="433">
        <f>('C-51'!D28/'C-50'!D28)*1000</f>
        <v>2.1288959127014335</v>
      </c>
      <c r="E28" s="433">
        <f>('C-51'!E28/'C-50'!E28)*1000</f>
        <v>2.1410753910299611</v>
      </c>
      <c r="F28" s="433">
        <f>('C-51'!F28/'C-50'!F28)*1000</f>
        <v>2.0408504701761769</v>
      </c>
      <c r="G28" s="433">
        <f>('C-51'!G28/'C-50'!G28)*1000</f>
        <v>2.0658537193832185</v>
      </c>
      <c r="H28" s="433">
        <f>('C-51'!H28/'C-50'!H28)*1000</f>
        <v>2.0250159473253651</v>
      </c>
      <c r="I28" s="433">
        <f>('C-51'!I28/'C-50'!I28)*1000</f>
        <v>1.9702181124948677</v>
      </c>
      <c r="J28" s="433">
        <f>('C-51'!J28/'C-50'!J28)*1000</f>
        <v>1.9937179093552495</v>
      </c>
      <c r="K28" s="433">
        <f>('C-51'!K28/'C-50'!K28)*1000</f>
        <v>1.9745934741610354</v>
      </c>
      <c r="L28" s="433">
        <f>('C-51'!L28/'C-50'!L28)*1000</f>
        <v>1.9568280852253328</v>
      </c>
      <c r="M28" s="433">
        <f>('C-51'!M28/'C-50'!M28)*1000</f>
        <v>1.9852583733316951</v>
      </c>
      <c r="N28" s="433">
        <f>('C-51'!N28/'C-50'!N28)*1000</f>
        <v>2.3941892949355266</v>
      </c>
    </row>
    <row r="29" spans="1:14" ht="12" customHeight="1" x14ac:dyDescent="0.15">
      <c r="A29" s="194" t="s">
        <v>41</v>
      </c>
      <c r="B29" s="882">
        <f>('C-51'!B29/'C-50'!B29)*1000</f>
        <v>2.0013809105481619</v>
      </c>
      <c r="C29" s="433">
        <f>('C-51'!C29/'C-50'!C29)*1000</f>
        <v>1.807127526438798</v>
      </c>
      <c r="D29" s="433">
        <f>('C-51'!D29/'C-50'!D29)*1000</f>
        <v>1.8530261049816805</v>
      </c>
      <c r="E29" s="433">
        <f>('C-51'!E29/'C-50'!E29)*1000</f>
        <v>2.0573123647511804</v>
      </c>
      <c r="F29" s="433">
        <f>('C-51'!F29/'C-50'!F29)*1000</f>
        <v>2.0334984535674385</v>
      </c>
      <c r="G29" s="433">
        <f>('C-51'!G29/'C-50'!G29)*1000</f>
        <v>2.015936359584217</v>
      </c>
      <c r="H29" s="433">
        <f>('C-51'!H29/'C-50'!H29)*1000</f>
        <v>2.0667113334782017</v>
      </c>
      <c r="I29" s="433">
        <f>('C-51'!I29/'C-50'!I29)*1000</f>
        <v>1.9972497803498044</v>
      </c>
      <c r="J29" s="433">
        <f>('C-51'!J29/'C-50'!J29)*1000</f>
        <v>2.0858379920427108</v>
      </c>
      <c r="K29" s="433">
        <f>('C-51'!K29/'C-50'!K29)*1000</f>
        <v>2.1167833111309342</v>
      </c>
      <c r="L29" s="433">
        <f>('C-51'!L29/'C-50'!L29)*1000</f>
        <v>2.0320395965861224</v>
      </c>
      <c r="M29" s="433">
        <f>('C-51'!M29/'C-50'!M29)*1000</f>
        <v>1.9486870972472892</v>
      </c>
      <c r="N29" s="433">
        <f>('C-51'!N29/'C-50'!N29)*1000</f>
        <v>2.0188254962443195</v>
      </c>
    </row>
    <row r="30" spans="1:14" ht="12" customHeight="1" x14ac:dyDescent="0.15">
      <c r="A30" s="248" t="s">
        <v>104</v>
      </c>
      <c r="B30" s="882">
        <f>('C-51'!B30/'C-50'!B30)*1000</f>
        <v>2.0103033666120744</v>
      </c>
      <c r="C30" s="433">
        <f>('C-51'!C30/'C-50'!C30)*1000</f>
        <v>1.7790694937914591</v>
      </c>
      <c r="D30" s="433">
        <f>('C-51'!D30/'C-50'!D30)*1000</f>
        <v>1.8186979143179622</v>
      </c>
      <c r="E30" s="433">
        <f>('C-51'!E30/'C-50'!E30)*1000</f>
        <v>1.9810224064302218</v>
      </c>
      <c r="F30" s="433">
        <f>('C-51'!F30/'C-50'!F30)*1000</f>
        <v>2.0841955206693323</v>
      </c>
      <c r="G30" s="433">
        <f>('C-51'!G30/'C-50'!G30)*1000</f>
        <v>2.0132041237844147</v>
      </c>
      <c r="H30" s="433">
        <f>('C-51'!H30/'C-50'!H30)*1000</f>
        <v>2.035260309427656</v>
      </c>
      <c r="I30" s="433">
        <f>('C-51'!I30/'C-50'!I30)*1000</f>
        <v>1.9540056340882033</v>
      </c>
      <c r="J30" s="433">
        <f>('C-51'!J30/'C-50'!J30)*1000</f>
        <v>2.0972552427012037</v>
      </c>
      <c r="K30" s="433">
        <f>('C-51'!K30/'C-50'!K30)*1000</f>
        <v>2.2111848341232228</v>
      </c>
      <c r="L30" s="433">
        <f>('C-51'!L30/'C-50'!L30)*1000</f>
        <v>2.0646477101157523</v>
      </c>
      <c r="M30" s="433">
        <f>('C-51'!M30/'C-50'!M30)*1000</f>
        <v>2.0412168792934251</v>
      </c>
      <c r="N30" s="433">
        <f>('C-51'!N30/'C-50'!N30)*1000</f>
        <v>2.0757214320942916</v>
      </c>
    </row>
    <row r="31" spans="1:14" ht="12" customHeight="1" x14ac:dyDescent="0.15">
      <c r="A31" s="248" t="s">
        <v>105</v>
      </c>
      <c r="B31" s="882">
        <f>('C-51'!B31/'C-50'!B31)*1000</f>
        <v>1.9877571580997184</v>
      </c>
      <c r="C31" s="433">
        <f>('C-51'!C31/'C-50'!C31)*1000</f>
        <v>1.8509141892970689</v>
      </c>
      <c r="D31" s="433">
        <f>('C-51'!D31/'C-50'!D31)*1000</f>
        <v>1.909512547171405</v>
      </c>
      <c r="E31" s="433">
        <f>('C-51'!E31/'C-50'!E31)*1000</f>
        <v>2.210960864483789</v>
      </c>
      <c r="F31" s="433">
        <f>('C-51'!F31/'C-50'!F31)*1000</f>
        <v>1.9619871358477512</v>
      </c>
      <c r="G31" s="433">
        <f>('C-51'!G31/'C-50'!G31)*1000</f>
        <v>2.0196416613304642</v>
      </c>
      <c r="H31" s="433">
        <f>('C-51'!H31/'C-50'!H31)*1000</f>
        <v>2.113746750970726</v>
      </c>
      <c r="I31" s="433">
        <f>('C-51'!I31/'C-50'!I31)*1000</f>
        <v>2.0625444132535593</v>
      </c>
      <c r="J31" s="433">
        <f>('C-51'!J31/'C-50'!J31)*1000</f>
        <v>2.0677963467173042</v>
      </c>
      <c r="K31" s="433">
        <f>('C-51'!K31/'C-50'!K31)*1000</f>
        <v>1.9745095334738889</v>
      </c>
      <c r="L31" s="433">
        <f>('C-51'!L31/'C-50'!L31)*1000</f>
        <v>1.9817755849314218</v>
      </c>
      <c r="M31" s="433">
        <f>('C-51'!M31/'C-50'!M31)*1000</f>
        <v>1.8128978892483123</v>
      </c>
      <c r="N31" s="433">
        <f>('C-51'!N31/'C-50'!N31)*1000</f>
        <v>1.9386742289968095</v>
      </c>
    </row>
    <row r="32" spans="1:14" ht="12" customHeight="1" x14ac:dyDescent="0.15">
      <c r="A32" s="246" t="s">
        <v>44</v>
      </c>
      <c r="B32" s="882">
        <f>('C-51'!B32/'C-50'!B32)*1000</f>
        <v>2.1531971971869712</v>
      </c>
      <c r="C32" s="433">
        <f>('C-51'!C32/'C-50'!C32)*1000</f>
        <v>2.0848850710403881</v>
      </c>
      <c r="D32" s="433">
        <f>('C-51'!D32/'C-50'!D32)*1000</f>
        <v>2.1972192187955719</v>
      </c>
      <c r="E32" s="433">
        <f>('C-51'!E32/'C-50'!E32)*1000</f>
        <v>2.1405340441552285</v>
      </c>
      <c r="F32" s="433">
        <f>('C-51'!F32/'C-50'!F32)*1000</f>
        <v>2.1553392757462992</v>
      </c>
      <c r="G32" s="433">
        <f>('C-51'!G32/'C-50'!G32)*1000</f>
        <v>2.1618304878469887</v>
      </c>
      <c r="H32" s="433">
        <f>('C-51'!H32/'C-50'!H32)*1000</f>
        <v>2.2261925516457102</v>
      </c>
      <c r="I32" s="433">
        <f>('C-51'!I32/'C-50'!I32)*1000</f>
        <v>2.1531154647178172</v>
      </c>
      <c r="J32" s="433">
        <f>('C-51'!J32/'C-50'!J32)*1000</f>
        <v>2.1684716836328839</v>
      </c>
      <c r="K32" s="433">
        <f>('C-51'!K32/'C-50'!K32)*1000</f>
        <v>2.1203945898740177</v>
      </c>
      <c r="L32" s="433">
        <f>('C-51'!L32/'C-50'!L32)*1000</f>
        <v>2.1062007937754927</v>
      </c>
      <c r="M32" s="433">
        <f>('C-51'!M32/'C-50'!M32)*1000</f>
        <v>2.2021036336699313</v>
      </c>
      <c r="N32" s="433">
        <f>('C-51'!N32/'C-50'!N32)*1000</f>
        <v>2.12119382885811</v>
      </c>
    </row>
    <row r="33" spans="1:14" ht="12" customHeight="1" x14ac:dyDescent="0.15">
      <c r="A33" s="246" t="s">
        <v>45</v>
      </c>
      <c r="B33" s="882">
        <f>('C-51'!B33/'C-50'!B33)*1000</f>
        <v>2.0004329604629878</v>
      </c>
      <c r="C33" s="433">
        <f>('C-51'!C33/'C-50'!C33)*1000</f>
        <v>1.8618147196218955</v>
      </c>
      <c r="D33" s="433">
        <f>('C-51'!D33/'C-50'!D33)*1000</f>
        <v>1.8845739975039324</v>
      </c>
      <c r="E33" s="433">
        <f>('C-51'!E33/'C-50'!E33)*1000</f>
        <v>1.9998561552542182</v>
      </c>
      <c r="F33" s="433">
        <f>('C-51'!F33/'C-50'!F33)*1000</f>
        <v>2.0214874550007882</v>
      </c>
      <c r="G33" s="433">
        <f>('C-51'!G33/'C-50'!G33)*1000</f>
        <v>2.0372856037008837</v>
      </c>
      <c r="H33" s="433">
        <f>('C-51'!H33/'C-50'!H33)*1000</f>
        <v>2.0382572885575501</v>
      </c>
      <c r="I33" s="433">
        <f>('C-51'!I33/'C-50'!I33)*1000</f>
        <v>1.945280671979809</v>
      </c>
      <c r="J33" s="433">
        <f>('C-51'!J33/'C-50'!J33)*1000</f>
        <v>2.1016643187078219</v>
      </c>
      <c r="K33" s="433">
        <f>('C-51'!K33/'C-50'!K33)*1000</f>
        <v>2.0114965203392194</v>
      </c>
      <c r="L33" s="433">
        <f>('C-51'!L33/'C-50'!L33)*1000</f>
        <v>2.1458447902553131</v>
      </c>
      <c r="M33" s="433">
        <f>('C-51'!M33/'C-50'!M33)*1000</f>
        <v>1.8946914840249787</v>
      </c>
      <c r="N33" s="433">
        <f>('C-51'!N33/'C-50'!N33)*1000</f>
        <v>2.0666460292892008</v>
      </c>
    </row>
    <row r="34" spans="1:14" ht="12" customHeight="1" x14ac:dyDescent="0.15">
      <c r="A34" s="194" t="s">
        <v>46</v>
      </c>
      <c r="B34" s="882">
        <f>('C-51'!B34/'C-50'!B34)*1000</f>
        <v>2.1989427010350306</v>
      </c>
      <c r="C34" s="433">
        <f>('C-51'!C34/'C-50'!C34)*1000</f>
        <v>2.2439209469005497</v>
      </c>
      <c r="D34" s="433">
        <f>('C-51'!D34/'C-50'!D34)*1000</f>
        <v>2.1951867883229763</v>
      </c>
      <c r="E34" s="433">
        <f>('C-51'!E34/'C-50'!E34)*1000</f>
        <v>2.1387850195521869</v>
      </c>
      <c r="F34" s="433">
        <f>('C-51'!F34/'C-50'!F34)*1000</f>
        <v>2.2175229974694228</v>
      </c>
      <c r="G34" s="433">
        <f>('C-51'!G34/'C-50'!G34)*1000</f>
        <v>2.2845774291812826</v>
      </c>
      <c r="H34" s="433">
        <f>('C-51'!H34/'C-50'!H34)*1000</f>
        <v>2.2135467713088324</v>
      </c>
      <c r="I34" s="433">
        <f>('C-51'!I34/'C-50'!I34)*1000</f>
        <v>2.3042008382519925</v>
      </c>
      <c r="J34" s="433">
        <f>('C-51'!J34/'C-50'!J34)*1000</f>
        <v>2.2949617940795886</v>
      </c>
      <c r="K34" s="433">
        <f>('C-51'!K34/'C-50'!K34)*1000</f>
        <v>2.1014578786828126</v>
      </c>
      <c r="L34" s="433">
        <f>('C-51'!L34/'C-50'!L34)*1000</f>
        <v>2.1300697340989223</v>
      </c>
      <c r="M34" s="433">
        <f>('C-51'!M34/'C-50'!M34)*1000</f>
        <v>2.1053251582765209</v>
      </c>
      <c r="N34" s="433">
        <f>('C-51'!N34/'C-50'!N34)*1000</f>
        <v>2.1559546249619332</v>
      </c>
    </row>
    <row r="35" spans="1:14" ht="12" customHeight="1" x14ac:dyDescent="0.15">
      <c r="A35" s="194" t="s">
        <v>47</v>
      </c>
      <c r="B35" s="882">
        <f>('C-51'!B35/'C-50'!B35)*1000</f>
        <v>2.2115663114146971</v>
      </c>
      <c r="C35" s="433">
        <f>('C-51'!C35/'C-50'!C35)*1000</f>
        <v>2.2110526947791365</v>
      </c>
      <c r="D35" s="433">
        <f>('C-51'!D35/'C-50'!D35)*1000</f>
        <v>2.1026383153511854</v>
      </c>
      <c r="E35" s="433">
        <f>('C-51'!E35/'C-50'!E35)*1000</f>
        <v>2.2170292729140995</v>
      </c>
      <c r="F35" s="433">
        <f>('C-51'!F35/'C-50'!F35)*1000</f>
        <v>2.2382149073683677</v>
      </c>
      <c r="G35" s="433">
        <f>('C-51'!G35/'C-50'!G35)*1000</f>
        <v>2.222944621177759</v>
      </c>
      <c r="H35" s="433">
        <f>('C-51'!H35/'C-50'!H35)*1000</f>
        <v>2.2809071123242965</v>
      </c>
      <c r="I35" s="433">
        <f>('C-51'!I35/'C-50'!I35)*1000</f>
        <v>2.2512365328943464</v>
      </c>
      <c r="J35" s="433">
        <f>('C-51'!J35/'C-50'!J35)*1000</f>
        <v>2.3360924403832759</v>
      </c>
      <c r="K35" s="433">
        <f>('C-51'!K35/'C-50'!K35)*1000</f>
        <v>2.1944239365827101</v>
      </c>
      <c r="L35" s="433">
        <f>('C-51'!L35/'C-50'!L35)*1000</f>
        <v>2.2263191654859531</v>
      </c>
      <c r="M35" s="433">
        <f>('C-51'!M35/'C-50'!M35)*1000</f>
        <v>2.1929097137297187</v>
      </c>
      <c r="N35" s="433">
        <f>('C-51'!N35/'C-50'!N35)*1000</f>
        <v>2.1104263662545826</v>
      </c>
    </row>
    <row r="36" spans="1:14" ht="12" customHeight="1" x14ac:dyDescent="0.15">
      <c r="A36" s="194" t="s">
        <v>48</v>
      </c>
      <c r="B36" s="882">
        <f>('C-51'!B36/'C-50'!B36)*1000</f>
        <v>2.153739745828211</v>
      </c>
      <c r="C36" s="433">
        <f>('C-51'!C36/'C-50'!C36)*1000</f>
        <v>2.1272780004030198</v>
      </c>
      <c r="D36" s="433">
        <f>('C-51'!D36/'C-50'!D36)*1000</f>
        <v>2.2451921378394668</v>
      </c>
      <c r="E36" s="433">
        <f>('C-51'!E36/'C-50'!E36)*1000</f>
        <v>2.2152746047147112</v>
      </c>
      <c r="F36" s="433">
        <f>('C-51'!F36/'C-50'!F36)*1000</f>
        <v>2.2045542180827824</v>
      </c>
      <c r="G36" s="433">
        <f>('C-51'!G36/'C-50'!G36)*1000</f>
        <v>2.2367825693087662</v>
      </c>
      <c r="H36" s="433">
        <f>('C-51'!H36/'C-50'!H36)*1000</f>
        <v>2.1588186541518692</v>
      </c>
      <c r="I36" s="433">
        <f>('C-51'!I36/'C-50'!I36)*1000</f>
        <v>2.2419313736070468</v>
      </c>
      <c r="J36" s="433">
        <f>('C-51'!J36/'C-50'!J36)*1000</f>
        <v>2.1434359469887476</v>
      </c>
      <c r="K36" s="433">
        <f>('C-51'!K36/'C-50'!K36)*1000</f>
        <v>1.9628243577178628</v>
      </c>
      <c r="L36" s="433">
        <f>('C-51'!L36/'C-50'!L36)*1000</f>
        <v>2.1489531208548978</v>
      </c>
      <c r="M36" s="433">
        <f>('C-51'!M36/'C-50'!M36)*1000</f>
        <v>2.1624383018317572</v>
      </c>
      <c r="N36" s="433">
        <f>('C-51'!N36/'C-50'!N36)*1000</f>
        <v>2.0955469975800725</v>
      </c>
    </row>
    <row r="37" spans="1:14" ht="12" customHeight="1" thickBot="1" x14ac:dyDescent="0.2">
      <c r="A37" s="249" t="s">
        <v>49</v>
      </c>
      <c r="B37" s="898">
        <f>('C-51'!B37/'C-50'!B37)*1000</f>
        <v>2.2177677035516159</v>
      </c>
      <c r="C37" s="434">
        <f>('C-51'!C37/'C-50'!C37)*1000</f>
        <v>2.1185983036401241</v>
      </c>
      <c r="D37" s="434">
        <f>('C-51'!D37/'C-50'!D37)*1000</f>
        <v>2.2599844025515772</v>
      </c>
      <c r="E37" s="434">
        <f>('C-51'!E37/'C-50'!E37)*1000</f>
        <v>2.3023998951646982</v>
      </c>
      <c r="F37" s="434">
        <f>('C-51'!F37/'C-50'!F37)*1000</f>
        <v>2.2464822053628559</v>
      </c>
      <c r="G37" s="434">
        <f>('C-51'!G37/'C-50'!G37)*1000</f>
        <v>2.3019684756908911</v>
      </c>
      <c r="H37" s="434">
        <f>('C-51'!H37/'C-50'!H37)*1000</f>
        <v>2.226543388291248</v>
      </c>
      <c r="I37" s="434">
        <f>('C-51'!I37/'C-50'!I37)*1000</f>
        <v>2.3933304854853219</v>
      </c>
      <c r="J37" s="434">
        <f>('C-51'!J37/'C-50'!J37)*1000</f>
        <v>2.2716910304661</v>
      </c>
      <c r="K37" s="434">
        <f>('C-51'!K37/'C-50'!K37)*1000</f>
        <v>2.1217131445702111</v>
      </c>
      <c r="L37" s="434">
        <f>('C-51'!L37/'C-50'!L37)*1000</f>
        <v>2.2166010377513583</v>
      </c>
      <c r="M37" s="434">
        <f>('C-51'!M37/'C-50'!M37)*1000</f>
        <v>2.1697118609449113</v>
      </c>
      <c r="N37" s="434">
        <f>('C-51'!N37/'C-50'!N37)*1000</f>
        <v>2.0718805987648525</v>
      </c>
    </row>
    <row r="38" spans="1:14" ht="9" customHeight="1" x14ac:dyDescent="0.15">
      <c r="A38" s="28" t="s">
        <v>544</v>
      </c>
      <c r="B38" s="430"/>
      <c r="C38" s="425"/>
      <c r="D38" s="425"/>
      <c r="E38" s="425"/>
      <c r="F38" s="425"/>
    </row>
    <row r="39" spans="1:14" ht="9" customHeight="1" x14ac:dyDescent="0.15">
      <c r="A39" s="28" t="s">
        <v>428</v>
      </c>
      <c r="B39" s="425"/>
      <c r="C39" s="425"/>
      <c r="D39" s="425"/>
      <c r="E39" s="425"/>
      <c r="F39" s="425"/>
    </row>
    <row r="40" spans="1:14" ht="9" customHeight="1" x14ac:dyDescent="0.15">
      <c r="A40" s="40" t="s">
        <v>427</v>
      </c>
      <c r="B40" s="427"/>
      <c r="C40" s="425"/>
      <c r="D40" s="425"/>
      <c r="E40" s="425"/>
      <c r="F40" s="425"/>
    </row>
    <row r="41" spans="1:14" ht="13.05" customHeight="1" x14ac:dyDescent="0.15">
      <c r="A41" s="12"/>
    </row>
    <row r="42" spans="1:14" ht="13.05" customHeight="1" x14ac:dyDescent="0.15">
      <c r="A42" s="119"/>
    </row>
    <row r="43" spans="1:14" ht="13.05" customHeight="1" x14ac:dyDescent="0.15">
      <c r="A43" s="168"/>
    </row>
    <row r="44" spans="1:14" ht="13.05" customHeight="1" x14ac:dyDescent="0.15">
      <c r="A44" s="31"/>
    </row>
    <row r="45" spans="1:14" ht="13.05" customHeight="1" x14ac:dyDescent="0.15">
      <c r="A45" s="58"/>
    </row>
    <row r="46" spans="1:14" ht="13.05" customHeight="1" x14ac:dyDescent="0.15">
      <c r="A46" s="31"/>
    </row>
    <row r="47" spans="1:14" ht="13.05" customHeight="1" x14ac:dyDescent="0.15">
      <c r="A47" s="119"/>
    </row>
    <row r="48" spans="1:14" ht="13.05" customHeight="1" x14ac:dyDescent="0.15">
      <c r="A48" s="119"/>
    </row>
    <row r="49" spans="1:1" ht="13.05" customHeight="1" x14ac:dyDescent="0.15">
      <c r="A49" s="119"/>
    </row>
    <row r="50" spans="1:1" ht="13.05" customHeight="1" x14ac:dyDescent="0.15">
      <c r="A50" s="119"/>
    </row>
    <row r="51" spans="1:1" ht="13.05" customHeight="1" x14ac:dyDescent="0.15">
      <c r="A51" s="119"/>
    </row>
    <row r="52" spans="1:1" ht="13.05" customHeight="1" x14ac:dyDescent="0.15">
      <c r="A52" s="119"/>
    </row>
    <row r="53" spans="1:1" ht="13.05" customHeight="1" x14ac:dyDescent="0.15">
      <c r="A53" s="119"/>
    </row>
    <row r="54" spans="1:1" ht="13.05" customHeight="1" x14ac:dyDescent="0.15">
      <c r="A54" s="119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4">
    <tabColor theme="9" tint="0.59999389629810485"/>
  </sheetPr>
  <dimension ref="A4:O62"/>
  <sheetViews>
    <sheetView showGridLines="0" topLeftCell="A14" zoomScale="150" zoomScaleNormal="150" workbookViewId="0">
      <selection activeCell="A40" sqref="A40"/>
    </sheetView>
  </sheetViews>
  <sheetFormatPr baseColWidth="10" defaultColWidth="7" defaultRowHeight="13.05" customHeight="1" x14ac:dyDescent="0.15"/>
  <cols>
    <col min="1" max="1" width="11.625" style="190" customWidth="1"/>
    <col min="2" max="2" width="9.625" style="254" customWidth="1"/>
    <col min="3" max="14" width="8.75" style="254" customWidth="1"/>
    <col min="15" max="16384" width="7" style="190"/>
  </cols>
  <sheetData>
    <row r="4" spans="1:15" ht="13.05" customHeight="1" x14ac:dyDescent="0.3">
      <c r="A4" s="419" t="s">
        <v>557</v>
      </c>
      <c r="B4" s="415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</row>
    <row r="5" spans="1:15" ht="13.05" customHeight="1" x14ac:dyDescent="0.15">
      <c r="A5" s="422" t="s">
        <v>276</v>
      </c>
      <c r="B5" s="415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</row>
    <row r="6" spans="1:15" ht="4.95" customHeight="1" thickBot="1" x14ac:dyDescent="0.2"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</row>
    <row r="7" spans="1:15" ht="15" customHeight="1" x14ac:dyDescent="0.15">
      <c r="A7" s="860" t="s">
        <v>18</v>
      </c>
      <c r="B7" s="870" t="s">
        <v>117</v>
      </c>
      <c r="C7" s="871" t="s">
        <v>57</v>
      </c>
      <c r="D7" s="871" t="s">
        <v>58</v>
      </c>
      <c r="E7" s="871" t="s">
        <v>59</v>
      </c>
      <c r="F7" s="871" t="s">
        <v>60</v>
      </c>
      <c r="G7" s="871" t="s">
        <v>61</v>
      </c>
      <c r="H7" s="871" t="s">
        <v>62</v>
      </c>
      <c r="I7" s="871" t="s">
        <v>63</v>
      </c>
      <c r="J7" s="871" t="s">
        <v>64</v>
      </c>
      <c r="K7" s="871" t="s">
        <v>65</v>
      </c>
      <c r="L7" s="871" t="s">
        <v>66</v>
      </c>
      <c r="M7" s="871" t="s">
        <v>67</v>
      </c>
      <c r="N7" s="871" t="s">
        <v>68</v>
      </c>
    </row>
    <row r="8" spans="1:15" ht="15" customHeight="1" x14ac:dyDescent="0.15">
      <c r="A8" s="874" t="s">
        <v>106</v>
      </c>
      <c r="B8" s="879">
        <f t="shared" ref="B8:B37" si="0">SUM(C8:N8)</f>
        <v>2544650.7307854076</v>
      </c>
      <c r="C8" s="879">
        <f t="shared" ref="C8:N8" si="1">(C9+C10+C11+C12+C13+C17+C18+C19+C20+C21+C22+C23+C24+C25+C26+C27+C28+C29+C32+C33+C34+C35+C36+C37)</f>
        <v>189001.38078540721</v>
      </c>
      <c r="D8" s="879">
        <f t="shared" si="1"/>
        <v>200339</v>
      </c>
      <c r="E8" s="879">
        <f t="shared" si="1"/>
        <v>203461.30000000002</v>
      </c>
      <c r="F8" s="879">
        <f t="shared" si="1"/>
        <v>216344.2</v>
      </c>
      <c r="G8" s="879">
        <f t="shared" si="1"/>
        <v>226159.66</v>
      </c>
      <c r="H8" s="879">
        <f t="shared" si="1"/>
        <v>235601.05</v>
      </c>
      <c r="I8" s="879">
        <f t="shared" si="1"/>
        <v>229788.6</v>
      </c>
      <c r="J8" s="879">
        <f t="shared" si="1"/>
        <v>228044.79999999999</v>
      </c>
      <c r="K8" s="879">
        <f t="shared" si="1"/>
        <v>210860.09999999998</v>
      </c>
      <c r="L8" s="879">
        <f t="shared" si="1"/>
        <v>201767.14</v>
      </c>
      <c r="M8" s="879">
        <f t="shared" si="1"/>
        <v>202013</v>
      </c>
      <c r="N8" s="879">
        <f t="shared" si="1"/>
        <v>201270.5</v>
      </c>
      <c r="O8" s="219"/>
    </row>
    <row r="9" spans="1:15" ht="12" customHeight="1" x14ac:dyDescent="0.15">
      <c r="A9" s="267" t="s">
        <v>21</v>
      </c>
      <c r="B9" s="915">
        <f t="shared" si="0"/>
        <v>2585</v>
      </c>
      <c r="C9" s="431">
        <f>+'[2]OVI 04-99'!E1376</f>
        <v>180</v>
      </c>
      <c r="D9" s="431">
        <f>+'[2]OVI 04-99'!F1376</f>
        <v>220</v>
      </c>
      <c r="E9" s="431">
        <f>+'[2]OVI 04-99'!G1376</f>
        <v>258</v>
      </c>
      <c r="F9" s="431">
        <f>+'[2]OVI 04-99'!H1376</f>
        <v>239</v>
      </c>
      <c r="G9" s="431">
        <f>+'[2]OVI 04-99'!I1376</f>
        <v>203</v>
      </c>
      <c r="H9" s="431">
        <f>+'[2]OVI 04-99'!J1376</f>
        <v>201</v>
      </c>
      <c r="I9" s="431">
        <f>+'[2]OVI 04-99'!K1376</f>
        <v>194</v>
      </c>
      <c r="J9" s="431">
        <f>+'[2]OVI 04-99'!L1376</f>
        <v>230</v>
      </c>
      <c r="K9" s="431">
        <f>+'[2]OVI 04-99'!M1376</f>
        <v>215</v>
      </c>
      <c r="L9" s="431">
        <f>+'[2]OVI 04-99'!N1376</f>
        <v>221</v>
      </c>
      <c r="M9" s="431">
        <f>+'[2]OVI 04-99'!O1376</f>
        <v>225</v>
      </c>
      <c r="N9" s="431">
        <f>+'[2]OVI 04-99'!P1376</f>
        <v>199</v>
      </c>
      <c r="O9" s="219"/>
    </row>
    <row r="10" spans="1:15" ht="12" customHeight="1" x14ac:dyDescent="0.15">
      <c r="A10" s="267" t="s">
        <v>22</v>
      </c>
      <c r="B10" s="915">
        <f t="shared" si="0"/>
        <v>115546.38078540721</v>
      </c>
      <c r="C10" s="431">
        <f>+'[2]OVI 04-99'!E1379</f>
        <v>8579.3807854072002</v>
      </c>
      <c r="D10" s="431">
        <f>+'[2]OVI 04-99'!F1379</f>
        <v>8720</v>
      </c>
      <c r="E10" s="431">
        <f>+'[2]OVI 04-99'!G1379</f>
        <v>9359</v>
      </c>
      <c r="F10" s="431">
        <f>+'[2]OVI 04-99'!H1379</f>
        <v>9717</v>
      </c>
      <c r="G10" s="431">
        <f>+'[2]OVI 04-99'!I1379</f>
        <v>10079</v>
      </c>
      <c r="H10" s="431">
        <f>+'[2]OVI 04-99'!J1379</f>
        <v>12150</v>
      </c>
      <c r="I10" s="431">
        <f>+'[2]OVI 04-99'!K1379</f>
        <v>11799</v>
      </c>
      <c r="J10" s="431">
        <f>+'[2]OVI 04-99'!L1379</f>
        <v>10439</v>
      </c>
      <c r="K10" s="431">
        <f>+'[2]OVI 04-99'!M1379</f>
        <v>9826</v>
      </c>
      <c r="L10" s="431">
        <f>+'[2]OVI 04-99'!N1379</f>
        <v>8480</v>
      </c>
      <c r="M10" s="431">
        <f>+'[2]OVI 04-99'!O1379</f>
        <v>7839</v>
      </c>
      <c r="N10" s="431">
        <f>+'[2]OVI 04-99'!P1379</f>
        <v>8559</v>
      </c>
      <c r="O10" s="219"/>
    </row>
    <row r="11" spans="1:15" ht="12" customHeight="1" x14ac:dyDescent="0.15">
      <c r="A11" s="267" t="s">
        <v>23</v>
      </c>
      <c r="B11" s="915">
        <f t="shared" si="0"/>
        <v>29877.520000000004</v>
      </c>
      <c r="C11" s="431">
        <f>+'[2]OVI 04-99'!E1382</f>
        <v>2397</v>
      </c>
      <c r="D11" s="431">
        <f>+'[2]OVI 04-99'!F1382</f>
        <v>2740</v>
      </c>
      <c r="E11" s="431">
        <f>+'[2]OVI 04-99'!G1382</f>
        <v>2642.12</v>
      </c>
      <c r="F11" s="431">
        <f>+'[2]OVI 04-99'!H1382</f>
        <v>2428</v>
      </c>
      <c r="G11" s="431">
        <f>+'[2]OVI 04-99'!I1382</f>
        <v>2303</v>
      </c>
      <c r="H11" s="431">
        <f>+'[2]OVI 04-99'!J1382</f>
        <v>2312.1999999999998</v>
      </c>
      <c r="I11" s="431">
        <f>+'[2]OVI 04-99'!K1382</f>
        <v>2388</v>
      </c>
      <c r="J11" s="431">
        <f>+'[2]OVI 04-99'!L1382</f>
        <v>2310.4</v>
      </c>
      <c r="K11" s="431">
        <f>+'[2]OVI 04-99'!M1382</f>
        <v>2380.4</v>
      </c>
      <c r="L11" s="431">
        <f>+'[2]OVI 04-99'!N1382</f>
        <v>2610.1999999999998</v>
      </c>
      <c r="M11" s="431">
        <f>+'[2]OVI 04-99'!O1382</f>
        <v>2625.2</v>
      </c>
      <c r="N11" s="431">
        <f>+'[2]OVI 04-99'!P1382</f>
        <v>2741</v>
      </c>
      <c r="O11" s="219"/>
    </row>
    <row r="12" spans="1:15" ht="12" customHeight="1" x14ac:dyDescent="0.15">
      <c r="A12" s="188" t="s">
        <v>24</v>
      </c>
      <c r="B12" s="915">
        <f t="shared" si="0"/>
        <v>192047</v>
      </c>
      <c r="C12" s="431">
        <f>+'[2]OVI 04-99'!E1385</f>
        <v>15006</v>
      </c>
      <c r="D12" s="431">
        <f>+'[2]OVI 04-99'!F1385</f>
        <v>15586</v>
      </c>
      <c r="E12" s="431">
        <f>+'[2]OVI 04-99'!G1385</f>
        <v>15407</v>
      </c>
      <c r="F12" s="431">
        <f>+'[2]OVI 04-99'!H1385</f>
        <v>16295</v>
      </c>
      <c r="G12" s="431">
        <f>+'[2]OVI 04-99'!I1385</f>
        <v>16485</v>
      </c>
      <c r="H12" s="431">
        <f>+'[2]OVI 04-99'!J1385</f>
        <v>16874</v>
      </c>
      <c r="I12" s="431">
        <f>+'[2]OVI 04-99'!K1385</f>
        <v>16499</v>
      </c>
      <c r="J12" s="431">
        <f>+'[2]OVI 04-99'!L1385</f>
        <v>16329</v>
      </c>
      <c r="K12" s="431">
        <f>+'[2]OVI 04-99'!M1385</f>
        <v>15986</v>
      </c>
      <c r="L12" s="431">
        <f>+'[2]OVI 04-99'!N1385</f>
        <v>15936</v>
      </c>
      <c r="M12" s="431">
        <f>+'[2]OVI 04-99'!O1385</f>
        <v>15772</v>
      </c>
      <c r="N12" s="431">
        <f>+'[2]OVI 04-99'!P1385</f>
        <v>15872</v>
      </c>
      <c r="O12" s="219"/>
    </row>
    <row r="13" spans="1:15" ht="12" customHeight="1" x14ac:dyDescent="0.15">
      <c r="A13" s="268" t="s">
        <v>25</v>
      </c>
      <c r="B13" s="915">
        <f t="shared" si="0"/>
        <v>79719</v>
      </c>
      <c r="C13" s="431">
        <f>+'[2]OVI 04-99'!E1388</f>
        <v>7829</v>
      </c>
      <c r="D13" s="431">
        <f>+'[2]OVI 04-99'!F1388</f>
        <v>8320</v>
      </c>
      <c r="E13" s="431">
        <f>+'[2]OVI 04-99'!G1388</f>
        <v>6336</v>
      </c>
      <c r="F13" s="431">
        <f>+'[2]OVI 04-99'!H1388</f>
        <v>4706</v>
      </c>
      <c r="G13" s="431">
        <f>+'[2]OVI 04-99'!I1388</f>
        <v>5145</v>
      </c>
      <c r="H13" s="431">
        <f>+'[2]OVI 04-99'!J1388</f>
        <v>6312</v>
      </c>
      <c r="I13" s="431">
        <f>+'[2]OVI 04-99'!K1388</f>
        <v>6370</v>
      </c>
      <c r="J13" s="431">
        <f>+'[2]OVI 04-99'!L1388</f>
        <v>6830</v>
      </c>
      <c r="K13" s="431">
        <f>+'[2]OVI 04-99'!M1388</f>
        <v>6560</v>
      </c>
      <c r="L13" s="431">
        <f>+'[2]OVI 04-99'!N1388</f>
        <v>6875</v>
      </c>
      <c r="M13" s="431">
        <f>+'[2]OVI 04-99'!O1388</f>
        <v>7008</v>
      </c>
      <c r="N13" s="431">
        <f>+'[2]OVI 04-99'!P1388</f>
        <v>7428</v>
      </c>
      <c r="O13" s="219"/>
    </row>
    <row r="14" spans="1:15" ht="12" customHeight="1" x14ac:dyDescent="0.15">
      <c r="A14" s="203" t="s">
        <v>107</v>
      </c>
      <c r="B14" s="915">
        <f t="shared" si="0"/>
        <v>55394</v>
      </c>
      <c r="C14" s="431">
        <f>+'[2]OVI 04-99'!E1391</f>
        <v>5395</v>
      </c>
      <c r="D14" s="431">
        <f>+'[2]OVI 04-99'!F1391</f>
        <v>5971</v>
      </c>
      <c r="E14" s="431">
        <f>+'[2]OVI 04-99'!G1391</f>
        <v>4920</v>
      </c>
      <c r="F14" s="431">
        <f>+'[2]OVI 04-99'!H1391</f>
        <v>3796</v>
      </c>
      <c r="G14" s="431">
        <f>+'[2]OVI 04-99'!I1391</f>
        <v>3881</v>
      </c>
      <c r="H14" s="431">
        <f>+'[2]OVI 04-99'!J1391</f>
        <v>4150</v>
      </c>
      <c r="I14" s="431">
        <f>+'[2]OVI 04-99'!K1391</f>
        <v>4497</v>
      </c>
      <c r="J14" s="431">
        <f>+'[2]OVI 04-99'!L1391</f>
        <v>4437</v>
      </c>
      <c r="K14" s="431">
        <f>+'[2]OVI 04-99'!M1391</f>
        <v>4175</v>
      </c>
      <c r="L14" s="431">
        <f>+'[2]OVI 04-99'!N1391</f>
        <v>4521</v>
      </c>
      <c r="M14" s="431">
        <f>+'[2]OVI 04-99'!O1391</f>
        <v>4649</v>
      </c>
      <c r="N14" s="431">
        <f>+'[2]OVI 04-99'!P1391</f>
        <v>5002</v>
      </c>
      <c r="O14" s="219"/>
    </row>
    <row r="15" spans="1:15" ht="12" customHeight="1" x14ac:dyDescent="0.15">
      <c r="A15" s="203" t="s">
        <v>108</v>
      </c>
      <c r="B15" s="915">
        <f t="shared" si="0"/>
        <v>19568</v>
      </c>
      <c r="C15" s="431">
        <f>+'[2]OVI 04-99'!E1394</f>
        <v>2119</v>
      </c>
      <c r="D15" s="431">
        <f>+'[2]OVI 04-99'!F1394</f>
        <v>1973</v>
      </c>
      <c r="E15" s="431">
        <f>+'[2]OVI 04-99'!G1394</f>
        <v>1137</v>
      </c>
      <c r="F15" s="431">
        <f>+'[2]OVI 04-99'!H1394</f>
        <v>510</v>
      </c>
      <c r="G15" s="431">
        <f>+'[2]OVI 04-99'!I1394</f>
        <v>634</v>
      </c>
      <c r="H15" s="431">
        <f>+'[2]OVI 04-99'!J1394</f>
        <v>1554</v>
      </c>
      <c r="I15" s="431">
        <f>+'[2]OVI 04-99'!K1394</f>
        <v>1458</v>
      </c>
      <c r="J15" s="431">
        <f>+'[2]OVI 04-99'!L1394</f>
        <v>2021</v>
      </c>
      <c r="K15" s="431">
        <f>+'[2]OVI 04-99'!M1394</f>
        <v>2008</v>
      </c>
      <c r="L15" s="431">
        <f>+'[2]OVI 04-99'!N1394</f>
        <v>1987</v>
      </c>
      <c r="M15" s="431">
        <f>+'[2]OVI 04-99'!O1394</f>
        <v>2050</v>
      </c>
      <c r="N15" s="431">
        <f>+'[2]OVI 04-99'!P1394</f>
        <v>2117</v>
      </c>
      <c r="O15" s="219"/>
    </row>
    <row r="16" spans="1:15" ht="12" customHeight="1" x14ac:dyDescent="0.15">
      <c r="A16" s="203" t="s">
        <v>109</v>
      </c>
      <c r="B16" s="915">
        <f t="shared" si="0"/>
        <v>4757</v>
      </c>
      <c r="C16" s="431">
        <f>+'[2]OVI 04-99'!E1397</f>
        <v>315</v>
      </c>
      <c r="D16" s="431">
        <f>+'[2]OVI 04-99'!F1397</f>
        <v>376</v>
      </c>
      <c r="E16" s="431">
        <f>+'[2]OVI 04-99'!G1397</f>
        <v>279</v>
      </c>
      <c r="F16" s="431">
        <f>+'[2]OVI 04-99'!H1397</f>
        <v>400</v>
      </c>
      <c r="G16" s="431">
        <f>+'[2]OVI 04-99'!I1397</f>
        <v>630</v>
      </c>
      <c r="H16" s="431">
        <f>+'[2]OVI 04-99'!J1397</f>
        <v>608</v>
      </c>
      <c r="I16" s="431">
        <f>+'[2]OVI 04-99'!K1397</f>
        <v>415</v>
      </c>
      <c r="J16" s="431">
        <f>+'[2]OVI 04-99'!L1397</f>
        <v>372</v>
      </c>
      <c r="K16" s="431">
        <f>+'[2]OVI 04-99'!M1397</f>
        <v>377</v>
      </c>
      <c r="L16" s="431">
        <f>+'[2]OVI 04-99'!N1397</f>
        <v>367</v>
      </c>
      <c r="M16" s="431">
        <f>+'[2]OVI 04-99'!O1397</f>
        <v>309</v>
      </c>
      <c r="N16" s="431">
        <f>+'[2]OVI 04-99'!P1397</f>
        <v>309</v>
      </c>
      <c r="O16" s="219"/>
    </row>
    <row r="17" spans="1:15" ht="12" customHeight="1" x14ac:dyDescent="0.15">
      <c r="A17" s="267" t="s">
        <v>29</v>
      </c>
      <c r="B17" s="915">
        <f t="shared" si="0"/>
        <v>2948</v>
      </c>
      <c r="C17" s="431">
        <f>+'[2]OVI 04-99'!E1400</f>
        <v>292</v>
      </c>
      <c r="D17" s="431">
        <f>+'[2]OVI 04-99'!F1400</f>
        <v>262</v>
      </c>
      <c r="E17" s="431">
        <f>+'[2]OVI 04-99'!G1400</f>
        <v>200</v>
      </c>
      <c r="F17" s="431">
        <f>+'[2]OVI 04-99'!H1400</f>
        <v>165</v>
      </c>
      <c r="G17" s="431">
        <f>+'[2]OVI 04-99'!I1400</f>
        <v>184</v>
      </c>
      <c r="H17" s="431">
        <f>+'[2]OVI 04-99'!J1400</f>
        <v>217</v>
      </c>
      <c r="I17" s="431">
        <f>+'[2]OVI 04-99'!K1400</f>
        <v>244</v>
      </c>
      <c r="J17" s="431">
        <f>+'[2]OVI 04-99'!L1400</f>
        <v>217</v>
      </c>
      <c r="K17" s="431">
        <f>+'[2]OVI 04-99'!M1400</f>
        <v>234</v>
      </c>
      <c r="L17" s="431">
        <f>+'[2]OVI 04-99'!N1400</f>
        <v>252</v>
      </c>
      <c r="M17" s="431">
        <f>+'[2]OVI 04-99'!O1400</f>
        <v>261</v>
      </c>
      <c r="N17" s="431">
        <f>+'[2]OVI 04-99'!P1400</f>
        <v>420</v>
      </c>
      <c r="O17" s="219"/>
    </row>
    <row r="18" spans="1:15" ht="12" customHeight="1" x14ac:dyDescent="0.15">
      <c r="A18" s="188" t="s">
        <v>30</v>
      </c>
      <c r="B18" s="915">
        <f t="shared" si="0"/>
        <v>132083</v>
      </c>
      <c r="C18" s="431">
        <f>+'[2]OVI 04-99'!E1403</f>
        <v>11110</v>
      </c>
      <c r="D18" s="431">
        <f>+'[2]OVI 04-99'!F1403</f>
        <v>10807</v>
      </c>
      <c r="E18" s="431">
        <f>+'[2]OVI 04-99'!G1403</f>
        <v>11712</v>
      </c>
      <c r="F18" s="431">
        <f>+'[2]OVI 04-99'!H1403</f>
        <v>10438</v>
      </c>
      <c r="G18" s="431">
        <f>+'[2]OVI 04-99'!I1403</f>
        <v>9691</v>
      </c>
      <c r="H18" s="431">
        <f>+'[2]OVI 04-99'!J1403</f>
        <v>11034</v>
      </c>
      <c r="I18" s="431">
        <f>+'[2]OVI 04-99'!K1403</f>
        <v>11027</v>
      </c>
      <c r="J18" s="431">
        <f>+'[2]OVI 04-99'!L1403</f>
        <v>11111</v>
      </c>
      <c r="K18" s="431">
        <f>+'[2]OVI 04-99'!M1403</f>
        <v>11357</v>
      </c>
      <c r="L18" s="431">
        <f>+'[2]OVI 04-99'!N1403</f>
        <v>11367</v>
      </c>
      <c r="M18" s="431">
        <f>+'[2]OVI 04-99'!O1403</f>
        <v>11201</v>
      </c>
      <c r="N18" s="431">
        <f>+'[2]OVI 04-99'!P1403</f>
        <v>11228</v>
      </c>
      <c r="O18" s="219"/>
    </row>
    <row r="19" spans="1:15" ht="12" customHeight="1" x14ac:dyDescent="0.15">
      <c r="A19" s="188" t="s">
        <v>31</v>
      </c>
      <c r="B19" s="915">
        <f t="shared" si="0"/>
        <v>57495</v>
      </c>
      <c r="C19" s="431">
        <f>+'[2]OVI 04-99'!E1406</f>
        <v>4772</v>
      </c>
      <c r="D19" s="431">
        <f>+'[2]OVI 04-99'!F1406</f>
        <v>4430</v>
      </c>
      <c r="E19" s="431">
        <f>+'[2]OVI 04-99'!G1406</f>
        <v>4314</v>
      </c>
      <c r="F19" s="431">
        <f>+'[2]OVI 04-99'!H1406</f>
        <v>4337</v>
      </c>
      <c r="G19" s="431">
        <f>+'[2]OVI 04-99'!I1406</f>
        <v>5023</v>
      </c>
      <c r="H19" s="431">
        <f>+'[2]OVI 04-99'!J1406</f>
        <v>6059</v>
      </c>
      <c r="I19" s="431">
        <f>+'[2]OVI 04-99'!K1406</f>
        <v>4732</v>
      </c>
      <c r="J19" s="431">
        <f>+'[2]OVI 04-99'!L1406</f>
        <v>4562</v>
      </c>
      <c r="K19" s="431">
        <f>+'[2]OVI 04-99'!M1406</f>
        <v>5148</v>
      </c>
      <c r="L19" s="431">
        <f>+'[2]OVI 04-99'!N1406</f>
        <v>5105</v>
      </c>
      <c r="M19" s="431">
        <f>+'[2]OVI 04-99'!O1406</f>
        <v>4224</v>
      </c>
      <c r="N19" s="431">
        <f>+'[2]OVI 04-99'!P1406</f>
        <v>4789</v>
      </c>
      <c r="O19" s="219"/>
    </row>
    <row r="20" spans="1:15" ht="12" customHeight="1" x14ac:dyDescent="0.15">
      <c r="A20" s="267" t="s">
        <v>32</v>
      </c>
      <c r="B20" s="915">
        <f t="shared" si="0"/>
        <v>10985</v>
      </c>
      <c r="C20" s="431">
        <f>+'[2]OVI 04-99'!E1409</f>
        <v>782</v>
      </c>
      <c r="D20" s="431">
        <f>+'[2]OVI 04-99'!F1409</f>
        <v>705</v>
      </c>
      <c r="E20" s="431">
        <f>+'[2]OVI 04-99'!G1409</f>
        <v>707</v>
      </c>
      <c r="F20" s="431">
        <f>+'[2]OVI 04-99'!H1409</f>
        <v>728</v>
      </c>
      <c r="G20" s="431">
        <f>+'[2]OVI 04-99'!I1409</f>
        <v>932</v>
      </c>
      <c r="H20" s="431">
        <f>+'[2]OVI 04-99'!J1409</f>
        <v>849</v>
      </c>
      <c r="I20" s="431">
        <f>+'[2]OVI 04-99'!K1409</f>
        <v>990</v>
      </c>
      <c r="J20" s="431">
        <f>+'[2]OVI 04-99'!L1409</f>
        <v>1045</v>
      </c>
      <c r="K20" s="431">
        <f>+'[2]OVI 04-99'!M1409</f>
        <v>1048</v>
      </c>
      <c r="L20" s="431">
        <f>+'[2]OVI 04-99'!N1409</f>
        <v>1114</v>
      </c>
      <c r="M20" s="431">
        <f>+'[2]OVI 04-99'!O1409</f>
        <v>1127</v>
      </c>
      <c r="N20" s="431">
        <f>+'[2]OVI 04-99'!P1409</f>
        <v>958</v>
      </c>
      <c r="O20" s="219"/>
    </row>
    <row r="21" spans="1:15" ht="12" customHeight="1" x14ac:dyDescent="0.15">
      <c r="A21" s="267" t="s">
        <v>33</v>
      </c>
      <c r="B21" s="915">
        <f t="shared" si="0"/>
        <v>154904</v>
      </c>
      <c r="C21" s="431">
        <f>+'[2]OVI 04-99'!E1412</f>
        <v>12725</v>
      </c>
      <c r="D21" s="431">
        <f>+'[2]OVI 04-99'!F1412</f>
        <v>12158</v>
      </c>
      <c r="E21" s="431">
        <f>+'[2]OVI 04-99'!G1412</f>
        <v>11846</v>
      </c>
      <c r="F21" s="431">
        <f>+'[2]OVI 04-99'!H1412</f>
        <v>12138</v>
      </c>
      <c r="G21" s="431">
        <f>+'[2]OVI 04-99'!I1412</f>
        <v>12802</v>
      </c>
      <c r="H21" s="431">
        <f>+'[2]OVI 04-99'!J1412</f>
        <v>13282</v>
      </c>
      <c r="I21" s="431">
        <f>+'[2]OVI 04-99'!K1412</f>
        <v>14063</v>
      </c>
      <c r="J21" s="431">
        <f>+'[2]OVI 04-99'!L1412</f>
        <v>13815</v>
      </c>
      <c r="K21" s="431">
        <f>+'[2]OVI 04-99'!M1412</f>
        <v>12947</v>
      </c>
      <c r="L21" s="431">
        <f>+'[2]OVI 04-99'!N1412</f>
        <v>13373</v>
      </c>
      <c r="M21" s="431">
        <f>+'[2]OVI 04-99'!O1412</f>
        <v>12418</v>
      </c>
      <c r="N21" s="431">
        <f>+'[2]OVI 04-99'!P1412</f>
        <v>13337</v>
      </c>
      <c r="O21" s="219"/>
    </row>
    <row r="22" spans="1:15" ht="12" customHeight="1" x14ac:dyDescent="0.15">
      <c r="A22" s="267" t="s">
        <v>34</v>
      </c>
      <c r="B22" s="915">
        <f t="shared" si="0"/>
        <v>108235</v>
      </c>
      <c r="C22" s="431">
        <f>+'[2]OVI 04-99'!E1415</f>
        <v>4855</v>
      </c>
      <c r="D22" s="431">
        <f>+'[2]OVI 04-99'!F1415</f>
        <v>5510</v>
      </c>
      <c r="E22" s="431">
        <f>+'[2]OVI 04-99'!G1415</f>
        <v>7018</v>
      </c>
      <c r="F22" s="431">
        <f>+'[2]OVI 04-99'!H1415</f>
        <v>9419</v>
      </c>
      <c r="G22" s="431">
        <f>+'[2]OVI 04-99'!I1415</f>
        <v>12144</v>
      </c>
      <c r="H22" s="431">
        <f>+'[2]OVI 04-99'!J1415</f>
        <v>13165</v>
      </c>
      <c r="I22" s="431">
        <f>+'[2]OVI 04-99'!K1415</f>
        <v>12529</v>
      </c>
      <c r="J22" s="431">
        <f>+'[2]OVI 04-99'!L1415</f>
        <v>10703</v>
      </c>
      <c r="K22" s="431">
        <f>+'[2]OVI 04-99'!M1415</f>
        <v>5917</v>
      </c>
      <c r="L22" s="431">
        <f>+'[2]OVI 04-99'!N1415</f>
        <v>6532</v>
      </c>
      <c r="M22" s="431">
        <f>+'[2]OVI 04-99'!O1415</f>
        <v>8669</v>
      </c>
      <c r="N22" s="431">
        <f>+'[2]OVI 04-99'!P1415</f>
        <v>11774</v>
      </c>
      <c r="O22" s="219"/>
    </row>
    <row r="23" spans="1:15" ht="12" customHeight="1" x14ac:dyDescent="0.15">
      <c r="A23" s="267" t="s">
        <v>35</v>
      </c>
      <c r="B23" s="915">
        <f t="shared" si="0"/>
        <v>265903</v>
      </c>
      <c r="C23" s="431">
        <f>+'[2]OVI 04-99'!E1418</f>
        <v>24045</v>
      </c>
      <c r="D23" s="431">
        <f>+'[2]OVI 04-99'!F1418</f>
        <v>23882</v>
      </c>
      <c r="E23" s="431">
        <f>+'[2]OVI 04-99'!G1418</f>
        <v>21063</v>
      </c>
      <c r="F23" s="431">
        <f>+'[2]OVI 04-99'!H1418</f>
        <v>14158</v>
      </c>
      <c r="G23" s="431">
        <f>+'[2]OVI 04-99'!I1418</f>
        <v>17916</v>
      </c>
      <c r="H23" s="431">
        <f>+'[2]OVI 04-99'!J1418</f>
        <v>20774</v>
      </c>
      <c r="I23" s="431">
        <f>+'[2]OVI 04-99'!K1418</f>
        <v>22245</v>
      </c>
      <c r="J23" s="431">
        <f>+'[2]OVI 04-99'!L1418</f>
        <v>25218</v>
      </c>
      <c r="K23" s="431">
        <f>+'[2]OVI 04-99'!M1418</f>
        <v>22463</v>
      </c>
      <c r="L23" s="431">
        <f>+'[2]OVI 04-99'!N1418</f>
        <v>23226</v>
      </c>
      <c r="M23" s="431">
        <f>+'[2]OVI 04-99'!O1418</f>
        <v>25504</v>
      </c>
      <c r="N23" s="431">
        <f>+'[2]OVI 04-99'!P1418</f>
        <v>25409</v>
      </c>
      <c r="O23" s="219"/>
    </row>
    <row r="24" spans="1:15" ht="12" customHeight="1" x14ac:dyDescent="0.15">
      <c r="A24" s="267" t="s">
        <v>36</v>
      </c>
      <c r="B24" s="915">
        <f t="shared" si="0"/>
        <v>100704.45</v>
      </c>
      <c r="C24" s="431">
        <f>+'[2]OVI 04-99'!E1421</f>
        <v>8729</v>
      </c>
      <c r="D24" s="431">
        <f>+'[2]OVI 04-99'!F1421</f>
        <v>8212</v>
      </c>
      <c r="E24" s="431">
        <f>+'[2]OVI 04-99'!G1421</f>
        <v>7762</v>
      </c>
      <c r="F24" s="431">
        <f>+'[2]OVI 04-99'!H1421</f>
        <v>8960</v>
      </c>
      <c r="G24" s="431">
        <f>+'[2]OVI 04-99'!I1421</f>
        <v>9530.2099999999991</v>
      </c>
      <c r="H24" s="431">
        <f>+'[2]OVI 04-99'!J1421</f>
        <v>9856.2000000000007</v>
      </c>
      <c r="I24" s="431">
        <f>+'[2]OVI 04-99'!K1421</f>
        <v>6732</v>
      </c>
      <c r="J24" s="431">
        <f>+'[2]OVI 04-99'!L1421</f>
        <v>8169.4</v>
      </c>
      <c r="K24" s="431">
        <f>+'[2]OVI 04-99'!M1421</f>
        <v>8490.7000000000007</v>
      </c>
      <c r="L24" s="431">
        <f>+'[2]OVI 04-99'!N1421</f>
        <v>8270.24</v>
      </c>
      <c r="M24" s="431">
        <f>+'[2]OVI 04-99'!O1421</f>
        <v>7980.4</v>
      </c>
      <c r="N24" s="431">
        <f>+'[2]OVI 04-99'!P1421</f>
        <v>8012.3</v>
      </c>
      <c r="O24" s="219"/>
    </row>
    <row r="25" spans="1:15" ht="12" customHeight="1" x14ac:dyDescent="0.15">
      <c r="A25" s="188" t="s">
        <v>37</v>
      </c>
      <c r="B25" s="915">
        <f t="shared" si="0"/>
        <v>141481</v>
      </c>
      <c r="C25" s="431">
        <f>+'[2]OVI 04-99'!E1424</f>
        <v>11896</v>
      </c>
      <c r="D25" s="431">
        <f>+'[2]OVI 04-99'!F1424</f>
        <v>12083</v>
      </c>
      <c r="E25" s="431">
        <f>+'[2]OVI 04-99'!G1424</f>
        <v>12097</v>
      </c>
      <c r="F25" s="431">
        <f>+'[2]OVI 04-99'!H1424</f>
        <v>11338</v>
      </c>
      <c r="G25" s="431">
        <f>+'[2]OVI 04-99'!I1424</f>
        <v>11784</v>
      </c>
      <c r="H25" s="431">
        <f>+'[2]OVI 04-99'!J1424</f>
        <v>11763</v>
      </c>
      <c r="I25" s="431">
        <f>+'[2]OVI 04-99'!K1424</f>
        <v>11636</v>
      </c>
      <c r="J25" s="431">
        <f>+'[2]OVI 04-99'!L1424</f>
        <v>11668</v>
      </c>
      <c r="K25" s="431">
        <f>+'[2]OVI 04-99'!M1424</f>
        <v>11592</v>
      </c>
      <c r="L25" s="431">
        <f>+'[2]OVI 04-99'!N1424</f>
        <v>11750</v>
      </c>
      <c r="M25" s="431">
        <f>+'[2]OVI 04-99'!O1424</f>
        <v>11799</v>
      </c>
      <c r="N25" s="431">
        <f>+'[2]OVI 04-99'!P1424</f>
        <v>12075</v>
      </c>
      <c r="O25" s="219"/>
    </row>
    <row r="26" spans="1:15" ht="12" customHeight="1" x14ac:dyDescent="0.15">
      <c r="A26" s="267" t="s">
        <v>38</v>
      </c>
      <c r="B26" s="915">
        <f t="shared" si="0"/>
        <v>3452</v>
      </c>
      <c r="C26" s="431">
        <f>+'[2]OVI 04-99'!E1427</f>
        <v>290</v>
      </c>
      <c r="D26" s="431">
        <f>+'[2]OVI 04-99'!F1427</f>
        <v>268</v>
      </c>
      <c r="E26" s="431">
        <f>+'[2]OVI 04-99'!G1427</f>
        <v>298</v>
      </c>
      <c r="F26" s="431">
        <f>+'[2]OVI 04-99'!H1427</f>
        <v>198</v>
      </c>
      <c r="G26" s="431">
        <f>+'[2]OVI 04-99'!I1427</f>
        <v>230</v>
      </c>
      <c r="H26" s="431">
        <f>+'[2]OVI 04-99'!J1427</f>
        <v>241</v>
      </c>
      <c r="I26" s="431">
        <f>+'[2]OVI 04-99'!K1427</f>
        <v>228</v>
      </c>
      <c r="J26" s="431">
        <f>+'[2]OVI 04-99'!L1427</f>
        <v>296</v>
      </c>
      <c r="K26" s="431">
        <f>+'[2]OVI 04-99'!M1427</f>
        <v>320</v>
      </c>
      <c r="L26" s="431">
        <f>+'[2]OVI 04-99'!N1427</f>
        <v>364</v>
      </c>
      <c r="M26" s="431">
        <f>+'[2]OVI 04-99'!O1427</f>
        <v>349</v>
      </c>
      <c r="N26" s="431">
        <f>+'[2]OVI 04-99'!P1427</f>
        <v>370</v>
      </c>
      <c r="O26" s="219"/>
    </row>
    <row r="27" spans="1:15" ht="12" customHeight="1" x14ac:dyDescent="0.15">
      <c r="A27" s="267" t="s">
        <v>39</v>
      </c>
      <c r="B27" s="915">
        <f t="shared" si="0"/>
        <v>8281</v>
      </c>
      <c r="C27" s="431">
        <f>+'[2]OVI 04-99'!E1430</f>
        <v>576</v>
      </c>
      <c r="D27" s="431">
        <f>+'[2]OVI 04-99'!F1430</f>
        <v>613</v>
      </c>
      <c r="E27" s="431">
        <f>+'[2]OVI 04-99'!G1430</f>
        <v>639</v>
      </c>
      <c r="F27" s="431">
        <f>+'[2]OVI 04-99'!H1430</f>
        <v>661</v>
      </c>
      <c r="G27" s="431">
        <f>+'[2]OVI 04-99'!I1430</f>
        <v>690</v>
      </c>
      <c r="H27" s="431">
        <f>+'[2]OVI 04-99'!J1430</f>
        <v>714</v>
      </c>
      <c r="I27" s="431">
        <f>+'[2]OVI 04-99'!K1430</f>
        <v>711</v>
      </c>
      <c r="J27" s="431">
        <f>+'[2]OVI 04-99'!L1430</f>
        <v>706</v>
      </c>
      <c r="K27" s="431">
        <f>+'[2]OVI 04-99'!M1430</f>
        <v>736</v>
      </c>
      <c r="L27" s="431">
        <f>+'[2]OVI 04-99'!N1430</f>
        <v>696</v>
      </c>
      <c r="M27" s="431">
        <f>+'[2]OVI 04-99'!O1430</f>
        <v>742</v>
      </c>
      <c r="N27" s="431">
        <f>+'[2]OVI 04-99'!P1430</f>
        <v>797</v>
      </c>
      <c r="O27" s="219"/>
    </row>
    <row r="28" spans="1:15" ht="12" customHeight="1" x14ac:dyDescent="0.15">
      <c r="A28" s="267" t="s">
        <v>40</v>
      </c>
      <c r="B28" s="915">
        <f t="shared" si="0"/>
        <v>136859</v>
      </c>
      <c r="C28" s="431">
        <f>+'[2]OVI 04-99'!E1433</f>
        <v>9567</v>
      </c>
      <c r="D28" s="431">
        <f>+'[2]OVI 04-99'!F1433</f>
        <v>11075</v>
      </c>
      <c r="E28" s="431">
        <f>+'[2]OVI 04-99'!G1433</f>
        <v>11678</v>
      </c>
      <c r="F28" s="431">
        <f>+'[2]OVI 04-99'!H1433</f>
        <v>13245</v>
      </c>
      <c r="G28" s="431">
        <f>+'[2]OVI 04-99'!I1433</f>
        <v>12555</v>
      </c>
      <c r="H28" s="431">
        <f>+'[2]OVI 04-99'!J1433</f>
        <v>13137</v>
      </c>
      <c r="I28" s="431">
        <f>+'[2]OVI 04-99'!K1433</f>
        <v>13236</v>
      </c>
      <c r="J28" s="431">
        <f>+'[2]OVI 04-99'!L1433</f>
        <v>11793</v>
      </c>
      <c r="K28" s="431">
        <f>+'[2]OVI 04-99'!M1433</f>
        <v>10698</v>
      </c>
      <c r="L28" s="431">
        <f>+'[2]OVI 04-99'!N1433</f>
        <v>8941</v>
      </c>
      <c r="M28" s="431">
        <f>+'[2]OVI 04-99'!O1433</f>
        <v>11138</v>
      </c>
      <c r="N28" s="431">
        <f>+'[2]OVI 04-99'!P1433</f>
        <v>9796</v>
      </c>
      <c r="O28" s="219"/>
    </row>
    <row r="29" spans="1:15" ht="12" customHeight="1" x14ac:dyDescent="0.15">
      <c r="A29" s="268" t="s">
        <v>41</v>
      </c>
      <c r="B29" s="915">
        <f t="shared" si="0"/>
        <v>78661.45</v>
      </c>
      <c r="C29" s="431">
        <f>+'[2]OVI 04-99'!E1436</f>
        <v>6930</v>
      </c>
      <c r="D29" s="431">
        <f>+'[2]OVI 04-99'!F1436</f>
        <v>6961</v>
      </c>
      <c r="E29" s="431">
        <f>+'[2]OVI 04-99'!G1436</f>
        <v>6519.25</v>
      </c>
      <c r="F29" s="431">
        <f>+'[2]OVI 04-99'!H1436</f>
        <v>6660.2</v>
      </c>
      <c r="G29" s="431">
        <f>+'[2]OVI 04-99'!I1436</f>
        <v>6479.45</v>
      </c>
      <c r="H29" s="431">
        <f>+'[2]OVI 04-99'!J1436</f>
        <v>6410.65</v>
      </c>
      <c r="I29" s="431">
        <f>+'[2]OVI 04-99'!K1436</f>
        <v>6570.6</v>
      </c>
      <c r="J29" s="431">
        <f>+'[2]OVI 04-99'!L1436</f>
        <v>6740</v>
      </c>
      <c r="K29" s="431">
        <f>+'[2]OVI 04-99'!M1436</f>
        <v>6674</v>
      </c>
      <c r="L29" s="431">
        <f>+'[2]OVI 04-99'!N1436</f>
        <v>6430.7</v>
      </c>
      <c r="M29" s="431">
        <f>+'[2]OVI 04-99'!O1436</f>
        <v>6125.4</v>
      </c>
      <c r="N29" s="431">
        <f>+'[2]OVI 04-99'!P1436</f>
        <v>6160.2</v>
      </c>
      <c r="O29" s="219"/>
    </row>
    <row r="30" spans="1:15" ht="12" customHeight="1" x14ac:dyDescent="0.15">
      <c r="A30" s="203" t="s">
        <v>110</v>
      </c>
      <c r="B30" s="915">
        <f t="shared" si="0"/>
        <v>40516.009999999995</v>
      </c>
      <c r="C30" s="431">
        <f>+'[2]OVI 04-99'!E1439</f>
        <v>3380</v>
      </c>
      <c r="D30" s="431">
        <f>+'[2]OVI 04-99'!F1439</f>
        <v>3541</v>
      </c>
      <c r="E30" s="431">
        <f>+'[2]OVI 04-99'!G1439</f>
        <v>3398.8</v>
      </c>
      <c r="F30" s="431">
        <f>+'[2]OVI 04-99'!H1439</f>
        <v>3465.2</v>
      </c>
      <c r="G30" s="431">
        <f>+'[2]OVI 04-99'!I1439</f>
        <v>3390.21</v>
      </c>
      <c r="H30" s="431">
        <f>+'[2]OVI 04-99'!J1439</f>
        <v>3290.4</v>
      </c>
      <c r="I30" s="431">
        <f>+'[2]OVI 04-99'!K1439</f>
        <v>3420</v>
      </c>
      <c r="J30" s="431">
        <f>+'[2]OVI 04-99'!L1439</f>
        <v>3510</v>
      </c>
      <c r="K30" s="431">
        <f>+'[2]OVI 04-99'!M1439</f>
        <v>3485</v>
      </c>
      <c r="L30" s="431">
        <f>+'[2]OVI 04-99'!N1439</f>
        <v>3340.2</v>
      </c>
      <c r="M30" s="431">
        <f>+'[2]OVI 04-99'!O1439</f>
        <v>3145</v>
      </c>
      <c r="N30" s="431">
        <f>+'[2]OVI 04-99'!P1439</f>
        <v>3150.2</v>
      </c>
      <c r="O30" s="219"/>
    </row>
    <row r="31" spans="1:15" ht="12" customHeight="1" x14ac:dyDescent="0.15">
      <c r="A31" s="203" t="s">
        <v>111</v>
      </c>
      <c r="B31" s="915">
        <f t="shared" si="0"/>
        <v>38145.440000000002</v>
      </c>
      <c r="C31" s="431">
        <f>+'[2]OVI 04-99'!E1442</f>
        <v>3550</v>
      </c>
      <c r="D31" s="431">
        <f>+'[2]OVI 04-99'!F1442</f>
        <v>3420</v>
      </c>
      <c r="E31" s="431">
        <f>+'[2]OVI 04-99'!G1442</f>
        <v>3120.45</v>
      </c>
      <c r="F31" s="431">
        <f>+'[2]OVI 04-99'!H1442</f>
        <v>3195</v>
      </c>
      <c r="G31" s="431">
        <f>+'[2]OVI 04-99'!I1442</f>
        <v>3089.24</v>
      </c>
      <c r="H31" s="431">
        <f>+'[2]OVI 04-99'!J1442</f>
        <v>3120.25</v>
      </c>
      <c r="I31" s="431">
        <f>+'[2]OVI 04-99'!K1442</f>
        <v>3150.6</v>
      </c>
      <c r="J31" s="431">
        <f>+'[2]OVI 04-99'!L1442</f>
        <v>3230</v>
      </c>
      <c r="K31" s="431">
        <f>+'[2]OVI 04-99'!M1442</f>
        <v>3189</v>
      </c>
      <c r="L31" s="431">
        <f>+'[2]OVI 04-99'!N1442</f>
        <v>3090.5</v>
      </c>
      <c r="M31" s="431">
        <f>+'[2]OVI 04-99'!O1442</f>
        <v>2980.4</v>
      </c>
      <c r="N31" s="431">
        <f>+'[2]OVI 04-99'!P1442</f>
        <v>3010</v>
      </c>
      <c r="O31" s="219"/>
    </row>
    <row r="32" spans="1:15" ht="12" customHeight="1" x14ac:dyDescent="0.15">
      <c r="A32" s="267" t="s">
        <v>44</v>
      </c>
      <c r="B32" s="915">
        <f t="shared" si="0"/>
        <v>295095</v>
      </c>
      <c r="C32" s="431">
        <f>+'[2]OVI 04-99'!E1445</f>
        <v>23122</v>
      </c>
      <c r="D32" s="431">
        <f>+'[2]OVI 04-99'!F1445</f>
        <v>25138</v>
      </c>
      <c r="E32" s="431">
        <f>+'[2]OVI 04-99'!G1445</f>
        <v>26067</v>
      </c>
      <c r="F32" s="431">
        <f>+'[2]OVI 04-99'!H1445</f>
        <v>25452</v>
      </c>
      <c r="G32" s="431">
        <f>+'[2]OVI 04-99'!I1445</f>
        <v>25157</v>
      </c>
      <c r="H32" s="431">
        <f>+'[2]OVI 04-99'!J1445</f>
        <v>25820</v>
      </c>
      <c r="I32" s="431">
        <f>+'[2]OVI 04-99'!K1445</f>
        <v>27415</v>
      </c>
      <c r="J32" s="431">
        <f>+'[2]OVI 04-99'!L1445</f>
        <v>27577</v>
      </c>
      <c r="K32" s="431">
        <f>+'[2]OVI 04-99'!M1445</f>
        <v>25272</v>
      </c>
      <c r="L32" s="431">
        <f>+'[2]OVI 04-99'!N1445</f>
        <v>23208</v>
      </c>
      <c r="M32" s="431">
        <f>+'[2]OVI 04-99'!O1445</f>
        <v>21172</v>
      </c>
      <c r="N32" s="431">
        <f>+'[2]OVI 04-99'!P1445</f>
        <v>19695</v>
      </c>
      <c r="O32" s="219"/>
    </row>
    <row r="33" spans="1:15" ht="12" customHeight="1" x14ac:dyDescent="0.15">
      <c r="A33" s="267" t="s">
        <v>45</v>
      </c>
      <c r="B33" s="915">
        <f t="shared" si="0"/>
        <v>614980</v>
      </c>
      <c r="C33" s="431">
        <f>+'[2]OVI 04-99'!E1448</f>
        <v>34345</v>
      </c>
      <c r="D33" s="431">
        <f>+'[2]OVI 04-99'!F1448</f>
        <v>41520</v>
      </c>
      <c r="E33" s="431">
        <f>+'[2]OVI 04-99'!G1448</f>
        <v>46620</v>
      </c>
      <c r="F33" s="431">
        <f>+'[2]OVI 04-99'!H1448</f>
        <v>64290</v>
      </c>
      <c r="G33" s="431">
        <f>+'[2]OVI 04-99'!I1448</f>
        <v>65855</v>
      </c>
      <c r="H33" s="431">
        <f>+'[2]OVI 04-99'!J1448</f>
        <v>63360</v>
      </c>
      <c r="I33" s="431">
        <f>+'[2]OVI 04-99'!K1448</f>
        <v>59075</v>
      </c>
      <c r="J33" s="431">
        <f>+'[2]OVI 04-99'!L1448</f>
        <v>57245</v>
      </c>
      <c r="K33" s="431">
        <f>+'[2]OVI 04-99'!M1448</f>
        <v>51950</v>
      </c>
      <c r="L33" s="431">
        <f>+'[2]OVI 04-99'!N1448</f>
        <v>45685</v>
      </c>
      <c r="M33" s="431">
        <f>+'[2]OVI 04-99'!O1448</f>
        <v>44745</v>
      </c>
      <c r="N33" s="431">
        <f>+'[2]OVI 04-99'!P1448</f>
        <v>40290</v>
      </c>
      <c r="O33" s="219"/>
    </row>
    <row r="34" spans="1:15" ht="12" customHeight="1" x14ac:dyDescent="0.15">
      <c r="A34" s="188" t="s">
        <v>112</v>
      </c>
      <c r="B34" s="915">
        <f t="shared" si="0"/>
        <v>6053.23</v>
      </c>
      <c r="C34" s="431">
        <f>+'[2]OVI 04-99'!E1451</f>
        <v>510</v>
      </c>
      <c r="D34" s="431">
        <f>+'[2]OVI 04-99'!F1451</f>
        <v>660</v>
      </c>
      <c r="E34" s="431">
        <f>+'[2]OVI 04-99'!G1451</f>
        <v>501.23</v>
      </c>
      <c r="F34" s="431">
        <f>+'[2]OVI 04-99'!H1451</f>
        <v>390</v>
      </c>
      <c r="G34" s="431">
        <f>+'[2]OVI 04-99'!I1451</f>
        <v>485</v>
      </c>
      <c r="H34" s="431">
        <f>+'[2]OVI 04-99'!J1451</f>
        <v>512</v>
      </c>
      <c r="I34" s="431">
        <f>+'[2]OVI 04-99'!K1451</f>
        <v>552</v>
      </c>
      <c r="J34" s="431">
        <f>+'[2]OVI 04-99'!L1451</f>
        <v>478</v>
      </c>
      <c r="K34" s="431">
        <f>+'[2]OVI 04-99'!M1451</f>
        <v>401</v>
      </c>
      <c r="L34" s="431">
        <f>+'[2]OVI 04-99'!N1451</f>
        <v>672</v>
      </c>
      <c r="M34" s="431">
        <f>+'[2]OVI 04-99'!O1451</f>
        <v>364</v>
      </c>
      <c r="N34" s="431">
        <f>+'[2]OVI 04-99'!P1451</f>
        <v>528</v>
      </c>
      <c r="O34" s="219"/>
    </row>
    <row r="35" spans="1:15" ht="12" customHeight="1" x14ac:dyDescent="0.15">
      <c r="A35" s="188" t="s">
        <v>47</v>
      </c>
      <c r="B35" s="915">
        <f t="shared" si="0"/>
        <v>2064</v>
      </c>
      <c r="C35" s="431">
        <f>+'[2]OVI 04-99'!E1454</f>
        <v>166</v>
      </c>
      <c r="D35" s="431">
        <f>+'[2]OVI 04-99'!F1454</f>
        <v>169</v>
      </c>
      <c r="E35" s="431">
        <f>+'[2]OVI 04-99'!G1454</f>
        <v>114</v>
      </c>
      <c r="F35" s="431">
        <f>+'[2]OVI 04-99'!H1454</f>
        <v>105</v>
      </c>
      <c r="G35" s="431">
        <f>+'[2]OVI 04-99'!I1454</f>
        <v>150</v>
      </c>
      <c r="H35" s="431">
        <f>+'[2]OVI 04-99'!J1454</f>
        <v>200</v>
      </c>
      <c r="I35" s="431">
        <f>+'[2]OVI 04-99'!K1454</f>
        <v>186</v>
      </c>
      <c r="J35" s="431">
        <f>+'[2]OVI 04-99'!L1454</f>
        <v>172</v>
      </c>
      <c r="K35" s="431">
        <f>+'[2]OVI 04-99'!M1454</f>
        <v>193</v>
      </c>
      <c r="L35" s="431">
        <f>+'[2]OVI 04-99'!N1454</f>
        <v>194</v>
      </c>
      <c r="M35" s="431">
        <f>+'[2]OVI 04-99'!O1454</f>
        <v>184</v>
      </c>
      <c r="N35" s="431">
        <f>+'[2]OVI 04-99'!P1454</f>
        <v>231</v>
      </c>
      <c r="O35" s="219"/>
    </row>
    <row r="36" spans="1:15" ht="12" customHeight="1" x14ac:dyDescent="0.15">
      <c r="A36" s="188" t="s">
        <v>48</v>
      </c>
      <c r="B36" s="915">
        <f t="shared" si="0"/>
        <v>2648.7</v>
      </c>
      <c r="C36" s="431">
        <f>+'[2]OVI 04-99'!E1457</f>
        <v>119</v>
      </c>
      <c r="D36" s="431">
        <f>+'[2]OVI 04-99'!F1457</f>
        <v>120</v>
      </c>
      <c r="E36" s="431">
        <f>+'[2]OVI 04-99'!G1457</f>
        <v>135.69999999999999</v>
      </c>
      <c r="F36" s="431">
        <f>+'[2]OVI 04-99'!H1457</f>
        <v>125</v>
      </c>
      <c r="G36" s="431">
        <f>+'[2]OVI 04-99'!I1457</f>
        <v>163</v>
      </c>
      <c r="H36" s="431">
        <f>+'[2]OVI 04-99'!J1457</f>
        <v>197</v>
      </c>
      <c r="I36" s="431">
        <f>+'[2]OVI 04-99'!K1457</f>
        <v>196</v>
      </c>
      <c r="J36" s="431">
        <f>+'[2]OVI 04-99'!L1457</f>
        <v>222</v>
      </c>
      <c r="K36" s="431">
        <f>+'[2]OVI 04-99'!M1457</f>
        <v>271</v>
      </c>
      <c r="L36" s="431">
        <f>+'[2]OVI 04-99'!N1457</f>
        <v>302</v>
      </c>
      <c r="M36" s="431">
        <f>+'[2]OVI 04-99'!O1457</f>
        <v>309</v>
      </c>
      <c r="N36" s="431">
        <f>+'[2]OVI 04-99'!P1457</f>
        <v>489</v>
      </c>
      <c r="O36" s="219"/>
    </row>
    <row r="37" spans="1:15" ht="12" customHeight="1" thickBot="1" x14ac:dyDescent="0.2">
      <c r="A37" s="249" t="s">
        <v>49</v>
      </c>
      <c r="B37" s="916">
        <f t="shared" si="0"/>
        <v>2043</v>
      </c>
      <c r="C37" s="432">
        <f>+'[2]OVI 04-99'!E1460</f>
        <v>179</v>
      </c>
      <c r="D37" s="432">
        <f>+'[2]OVI 04-99'!F1460</f>
        <v>180</v>
      </c>
      <c r="E37" s="432">
        <f>+'[2]OVI 04-99'!G1460</f>
        <v>168</v>
      </c>
      <c r="F37" s="432">
        <f>+'[2]OVI 04-99'!H1460</f>
        <v>152</v>
      </c>
      <c r="G37" s="432">
        <f>+'[2]OVI 04-99'!I1460</f>
        <v>174</v>
      </c>
      <c r="H37" s="432">
        <f>+'[2]OVI 04-99'!J1460</f>
        <v>161</v>
      </c>
      <c r="I37" s="432">
        <f>+'[2]OVI 04-99'!K1460</f>
        <v>171</v>
      </c>
      <c r="J37" s="432">
        <f>+'[2]OVI 04-99'!L1460</f>
        <v>169</v>
      </c>
      <c r="K37" s="432">
        <f>+'[2]OVI 04-99'!M1460</f>
        <v>181</v>
      </c>
      <c r="L37" s="432">
        <f>+'[2]OVI 04-99'!N1460</f>
        <v>163</v>
      </c>
      <c r="M37" s="432">
        <f>+'[2]OVI 04-99'!O1460</f>
        <v>232</v>
      </c>
      <c r="N37" s="432">
        <f>+'[2]OVI 04-99'!P1460</f>
        <v>113</v>
      </c>
      <c r="O37" s="219"/>
    </row>
    <row r="38" spans="1:15" ht="9" customHeight="1" x14ac:dyDescent="0.15">
      <c r="A38" s="28" t="s">
        <v>544</v>
      </c>
      <c r="B38" s="426"/>
      <c r="C38" s="426"/>
      <c r="D38" s="426"/>
      <c r="E38" s="426"/>
      <c r="F38" s="426"/>
      <c r="G38" s="219"/>
      <c r="H38" s="219"/>
      <c r="I38" s="219"/>
      <c r="J38" s="219"/>
      <c r="K38" s="219"/>
      <c r="L38" s="219"/>
      <c r="M38" s="219"/>
      <c r="N38" s="219"/>
      <c r="O38" s="219"/>
    </row>
    <row r="39" spans="1:15" ht="9" customHeight="1" x14ac:dyDescent="0.15">
      <c r="A39" s="28" t="s">
        <v>428</v>
      </c>
      <c r="B39" s="426"/>
      <c r="C39" s="426"/>
      <c r="D39" s="426"/>
      <c r="E39" s="426"/>
      <c r="F39" s="426"/>
      <c r="G39" s="219"/>
      <c r="H39" s="219"/>
      <c r="I39" s="219"/>
      <c r="J39" s="219"/>
      <c r="K39" s="219"/>
      <c r="L39" s="219"/>
      <c r="M39" s="219"/>
      <c r="N39" s="219"/>
      <c r="O39" s="219"/>
    </row>
    <row r="40" spans="1:15" ht="9" customHeight="1" x14ac:dyDescent="0.15">
      <c r="A40" s="40" t="s">
        <v>427</v>
      </c>
      <c r="B40" s="426"/>
      <c r="C40" s="426"/>
      <c r="D40" s="426"/>
      <c r="E40" s="426"/>
      <c r="F40" s="426"/>
      <c r="G40" s="219"/>
      <c r="H40" s="219"/>
      <c r="I40" s="219"/>
      <c r="J40" s="219"/>
      <c r="K40" s="219"/>
      <c r="L40" s="219"/>
      <c r="M40" s="219"/>
      <c r="N40" s="219"/>
      <c r="O40" s="219"/>
    </row>
    <row r="41" spans="1:15" ht="13.05" customHeight="1" x14ac:dyDescent="0.15">
      <c r="A41" s="12"/>
      <c r="B41" s="219"/>
      <c r="C41" s="269"/>
      <c r="D41" s="269"/>
      <c r="E41" s="269"/>
      <c r="F41" s="269"/>
      <c r="G41" s="269"/>
      <c r="H41" s="269"/>
      <c r="I41" s="269"/>
      <c r="J41" s="269"/>
      <c r="K41" s="269"/>
      <c r="L41" s="269"/>
      <c r="M41" s="269"/>
      <c r="N41" s="269"/>
      <c r="O41" s="219"/>
    </row>
    <row r="42" spans="1:15" ht="13.05" customHeight="1" x14ac:dyDescent="0.15">
      <c r="A42" s="119"/>
      <c r="B42" s="219"/>
      <c r="C42" s="269"/>
      <c r="D42" s="269"/>
      <c r="E42" s="269"/>
      <c r="F42" s="269"/>
      <c r="G42" s="269"/>
      <c r="H42" s="269"/>
      <c r="I42" s="269"/>
      <c r="J42" s="269"/>
      <c r="K42" s="269"/>
      <c r="L42" s="269"/>
      <c r="M42" s="269"/>
      <c r="N42" s="269"/>
      <c r="O42" s="219"/>
    </row>
    <row r="43" spans="1:15" ht="13.05" customHeight="1" x14ac:dyDescent="0.15">
      <c r="A43" s="168"/>
      <c r="B43" s="219"/>
      <c r="C43" s="269"/>
      <c r="D43" s="269"/>
      <c r="E43" s="269"/>
      <c r="F43" s="269"/>
      <c r="G43" s="269"/>
      <c r="H43" s="269"/>
      <c r="I43" s="269"/>
      <c r="J43" s="269"/>
      <c r="K43" s="269"/>
      <c r="L43" s="269"/>
      <c r="M43" s="269"/>
      <c r="N43" s="269"/>
      <c r="O43" s="219"/>
    </row>
    <row r="44" spans="1:15" ht="13.05" customHeight="1" x14ac:dyDescent="0.15">
      <c r="A44" s="31"/>
      <c r="B44" s="219"/>
      <c r="C44" s="269"/>
      <c r="D44" s="269"/>
      <c r="E44" s="269"/>
      <c r="F44" s="269"/>
      <c r="G44" s="269"/>
      <c r="H44" s="269"/>
      <c r="I44" s="269"/>
      <c r="J44" s="269"/>
      <c r="K44" s="269"/>
      <c r="L44" s="269"/>
      <c r="M44" s="269"/>
      <c r="N44" s="269"/>
      <c r="O44" s="219"/>
    </row>
    <row r="45" spans="1:15" ht="13.05" customHeight="1" x14ac:dyDescent="0.15">
      <c r="A45" s="58"/>
      <c r="B45" s="219"/>
      <c r="C45" s="269"/>
      <c r="D45" s="269"/>
      <c r="E45" s="269"/>
      <c r="F45" s="269"/>
      <c r="G45" s="269"/>
      <c r="H45" s="269"/>
      <c r="I45" s="269"/>
      <c r="J45" s="269"/>
      <c r="K45" s="269"/>
      <c r="L45" s="269"/>
      <c r="M45" s="269"/>
      <c r="N45" s="269"/>
      <c r="O45" s="219"/>
    </row>
    <row r="46" spans="1:15" ht="13.05" customHeight="1" x14ac:dyDescent="0.15">
      <c r="A46" s="31"/>
      <c r="B46" s="219"/>
      <c r="C46" s="269"/>
      <c r="D46" s="269"/>
      <c r="E46" s="269"/>
      <c r="F46" s="269"/>
      <c r="G46" s="269"/>
      <c r="H46" s="269"/>
      <c r="I46" s="269"/>
      <c r="J46" s="269"/>
      <c r="K46" s="269"/>
      <c r="L46" s="269"/>
      <c r="M46" s="269"/>
      <c r="N46" s="269"/>
      <c r="O46" s="219"/>
    </row>
    <row r="47" spans="1:15" ht="13.05" customHeight="1" x14ac:dyDescent="0.15">
      <c r="A47" s="119"/>
      <c r="B47" s="219"/>
      <c r="C47" s="269"/>
      <c r="D47" s="269"/>
      <c r="E47" s="269"/>
      <c r="F47" s="269"/>
      <c r="G47" s="269"/>
      <c r="H47" s="269"/>
      <c r="I47" s="269"/>
      <c r="J47" s="269"/>
      <c r="K47" s="269"/>
      <c r="L47" s="269"/>
      <c r="M47" s="269"/>
      <c r="N47" s="269"/>
      <c r="O47" s="219"/>
    </row>
    <row r="48" spans="1:15" ht="13.05" customHeight="1" x14ac:dyDescent="0.15">
      <c r="A48" s="119"/>
      <c r="B48" s="219"/>
      <c r="C48" s="269"/>
      <c r="D48" s="269"/>
      <c r="E48" s="269"/>
      <c r="F48" s="269"/>
      <c r="G48" s="269"/>
      <c r="H48" s="269"/>
      <c r="I48" s="269"/>
      <c r="J48" s="269"/>
      <c r="K48" s="269"/>
      <c r="L48" s="269"/>
      <c r="M48" s="269"/>
      <c r="N48" s="269"/>
      <c r="O48" s="219"/>
    </row>
    <row r="49" spans="1:15" ht="13.05" customHeight="1" x14ac:dyDescent="0.15">
      <c r="A49" s="119"/>
      <c r="B49" s="219"/>
      <c r="C49" s="269"/>
      <c r="D49" s="269"/>
      <c r="E49" s="269"/>
      <c r="F49" s="269"/>
      <c r="G49" s="269"/>
      <c r="H49" s="269"/>
      <c r="I49" s="269"/>
      <c r="J49" s="269"/>
      <c r="K49" s="269"/>
      <c r="L49" s="269"/>
      <c r="M49" s="269"/>
      <c r="N49" s="269"/>
      <c r="O49" s="219"/>
    </row>
    <row r="50" spans="1:15" ht="13.05" customHeight="1" x14ac:dyDescent="0.15">
      <c r="A50" s="119"/>
      <c r="B50" s="219"/>
      <c r="C50" s="219"/>
      <c r="D50" s="219"/>
      <c r="E50" s="219"/>
      <c r="F50" s="219"/>
      <c r="G50" s="219"/>
      <c r="H50" s="219"/>
      <c r="I50" s="219"/>
      <c r="J50" s="219"/>
      <c r="K50" s="219"/>
      <c r="L50" s="219"/>
      <c r="M50" s="219"/>
      <c r="N50" s="219"/>
      <c r="O50" s="219"/>
    </row>
    <row r="51" spans="1:15" ht="13.05" customHeight="1" x14ac:dyDescent="0.15">
      <c r="A51" s="119"/>
      <c r="B51" s="219"/>
      <c r="C51" s="219"/>
      <c r="D51" s="219"/>
      <c r="E51" s="219"/>
      <c r="F51" s="219"/>
      <c r="G51" s="219"/>
      <c r="H51" s="219"/>
      <c r="I51" s="219"/>
      <c r="J51" s="219"/>
      <c r="K51" s="219"/>
      <c r="L51" s="219"/>
      <c r="M51" s="219"/>
      <c r="N51" s="219"/>
      <c r="O51" s="219"/>
    </row>
    <row r="52" spans="1:15" ht="13.05" customHeight="1" x14ac:dyDescent="0.15">
      <c r="A52" s="119"/>
      <c r="B52" s="219"/>
      <c r="C52" s="269"/>
      <c r="D52" s="269"/>
      <c r="E52" s="269"/>
      <c r="F52" s="269"/>
      <c r="G52" s="269"/>
      <c r="H52" s="269"/>
      <c r="I52" s="269"/>
      <c r="J52" s="269"/>
      <c r="K52" s="269"/>
      <c r="L52" s="269"/>
      <c r="M52" s="219"/>
      <c r="N52" s="219"/>
      <c r="O52" s="219"/>
    </row>
    <row r="53" spans="1:15" ht="13.05" customHeight="1" x14ac:dyDescent="0.15">
      <c r="A53" s="119"/>
      <c r="B53" s="219"/>
      <c r="C53" s="269"/>
      <c r="D53" s="269"/>
      <c r="E53" s="269"/>
      <c r="F53" s="269"/>
      <c r="G53" s="269"/>
      <c r="H53" s="269"/>
      <c r="I53" s="269"/>
      <c r="J53" s="269"/>
      <c r="K53" s="269"/>
      <c r="L53" s="269"/>
      <c r="M53" s="219"/>
      <c r="N53" s="219"/>
      <c r="O53" s="219"/>
    </row>
    <row r="54" spans="1:15" ht="13.05" customHeight="1" x14ac:dyDescent="0.15">
      <c r="A54" s="119"/>
      <c r="B54" s="219"/>
      <c r="C54" s="269"/>
      <c r="D54" s="269"/>
      <c r="E54" s="269"/>
      <c r="F54" s="269"/>
      <c r="G54" s="269"/>
      <c r="H54" s="269"/>
      <c r="I54" s="269"/>
      <c r="J54" s="269"/>
      <c r="K54" s="269"/>
      <c r="L54" s="269"/>
      <c r="M54" s="269"/>
      <c r="N54" s="269"/>
      <c r="O54" s="219"/>
    </row>
    <row r="55" spans="1:15" ht="13.05" customHeight="1" x14ac:dyDescent="0.15">
      <c r="A55" s="203"/>
      <c r="B55" s="219"/>
      <c r="C55" s="269"/>
      <c r="D55" s="269"/>
      <c r="E55" s="269"/>
      <c r="F55" s="269"/>
      <c r="G55" s="269"/>
      <c r="H55" s="269"/>
      <c r="I55" s="269"/>
      <c r="J55" s="269"/>
      <c r="K55" s="269"/>
      <c r="L55" s="269"/>
      <c r="M55" s="269"/>
      <c r="N55" s="269"/>
      <c r="O55" s="219"/>
    </row>
    <row r="56" spans="1:15" ht="13.05" customHeight="1" x14ac:dyDescent="0.15">
      <c r="A56" s="267"/>
      <c r="B56" s="219"/>
      <c r="C56" s="269"/>
      <c r="D56" s="269"/>
      <c r="E56" s="269"/>
      <c r="F56" s="269"/>
      <c r="G56" s="269"/>
      <c r="H56" s="269"/>
      <c r="I56" s="269"/>
      <c r="J56" s="269"/>
      <c r="K56" s="269"/>
      <c r="L56" s="269"/>
      <c r="M56" s="269"/>
      <c r="N56" s="269"/>
      <c r="O56" s="219"/>
    </row>
    <row r="57" spans="1:15" ht="13.05" customHeight="1" x14ac:dyDescent="0.15">
      <c r="A57" s="267"/>
      <c r="B57" s="219"/>
      <c r="C57" s="269"/>
      <c r="D57" s="269"/>
      <c r="E57" s="269"/>
      <c r="F57" s="269"/>
      <c r="G57" s="269"/>
      <c r="H57" s="269"/>
      <c r="I57" s="269"/>
      <c r="J57" s="269"/>
      <c r="K57" s="269"/>
      <c r="L57" s="269"/>
      <c r="M57" s="269"/>
      <c r="N57" s="269"/>
      <c r="O57" s="219"/>
    </row>
    <row r="58" spans="1:15" ht="13.05" customHeight="1" x14ac:dyDescent="0.15">
      <c r="A58" s="267"/>
      <c r="B58" s="219"/>
      <c r="C58" s="269"/>
      <c r="D58" s="269"/>
      <c r="E58" s="269"/>
      <c r="F58" s="269"/>
      <c r="G58" s="269"/>
      <c r="H58" s="269"/>
      <c r="I58" s="269"/>
      <c r="J58" s="269"/>
      <c r="K58" s="269"/>
      <c r="L58" s="269"/>
      <c r="M58" s="269"/>
      <c r="N58" s="269"/>
      <c r="O58" s="219"/>
    </row>
    <row r="59" spans="1:15" ht="13.05" customHeight="1" x14ac:dyDescent="0.15">
      <c r="A59" s="267"/>
      <c r="B59" s="219"/>
      <c r="C59" s="269"/>
      <c r="D59" s="269"/>
      <c r="E59" s="269"/>
      <c r="F59" s="269"/>
      <c r="G59" s="269"/>
      <c r="H59" s="269"/>
      <c r="I59" s="269"/>
      <c r="J59" s="269"/>
      <c r="K59" s="269"/>
      <c r="L59" s="269"/>
      <c r="M59" s="269"/>
      <c r="N59" s="269"/>
      <c r="O59" s="219"/>
    </row>
    <row r="60" spans="1:15" ht="13.05" customHeight="1" x14ac:dyDescent="0.15">
      <c r="A60" s="188"/>
      <c r="B60" s="219"/>
      <c r="C60" s="269"/>
      <c r="D60" s="269"/>
      <c r="E60" s="269"/>
      <c r="F60" s="269"/>
      <c r="G60" s="269"/>
      <c r="H60" s="269"/>
      <c r="I60" s="269"/>
      <c r="J60" s="269"/>
      <c r="K60" s="269"/>
      <c r="L60" s="269"/>
      <c r="M60" s="269"/>
      <c r="N60" s="269"/>
      <c r="O60" s="219"/>
    </row>
    <row r="61" spans="1:15" ht="13.05" customHeight="1" x14ac:dyDescent="0.15">
      <c r="A61" s="188"/>
      <c r="B61" s="219"/>
      <c r="C61" s="269"/>
      <c r="D61" s="269"/>
      <c r="E61" s="269"/>
      <c r="F61" s="269"/>
      <c r="G61" s="269"/>
      <c r="H61" s="269"/>
      <c r="I61" s="269"/>
      <c r="J61" s="269"/>
      <c r="K61" s="269"/>
      <c r="L61" s="269"/>
      <c r="M61" s="269"/>
      <c r="N61" s="269"/>
      <c r="O61" s="219"/>
    </row>
    <row r="62" spans="1:15" ht="13.05" customHeight="1" x14ac:dyDescent="0.15">
      <c r="A62" s="188"/>
      <c r="B62" s="219"/>
      <c r="C62" s="269"/>
      <c r="D62" s="269"/>
      <c r="E62" s="269"/>
      <c r="F62" s="269"/>
      <c r="G62" s="269"/>
      <c r="H62" s="269"/>
      <c r="I62" s="269"/>
      <c r="J62" s="269"/>
      <c r="K62" s="269"/>
      <c r="L62" s="269"/>
      <c r="M62" s="269"/>
      <c r="N62" s="269"/>
      <c r="O62" s="219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5">
    <tabColor theme="9" tint="0.59999389629810485"/>
  </sheetPr>
  <dimension ref="A4:N54"/>
  <sheetViews>
    <sheetView showGridLines="0" topLeftCell="A14" zoomScale="150" zoomScaleNormal="150" workbookViewId="0">
      <selection activeCell="A40" sqref="A40"/>
    </sheetView>
  </sheetViews>
  <sheetFormatPr baseColWidth="10" defaultColWidth="7" defaultRowHeight="13.05" customHeight="1" x14ac:dyDescent="0.15"/>
  <cols>
    <col min="1" max="1" width="11.625" style="190" customWidth="1"/>
    <col min="2" max="2" width="9.625" style="200" customWidth="1"/>
    <col min="3" max="14" width="8.75" style="200" customWidth="1"/>
    <col min="15" max="16384" width="7" style="190"/>
  </cols>
  <sheetData>
    <row r="4" spans="1:14" ht="13.05" customHeight="1" x14ac:dyDescent="0.3">
      <c r="A4" s="419" t="s">
        <v>558</v>
      </c>
      <c r="B4" s="415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</row>
    <row r="5" spans="1:14" ht="13.05" customHeight="1" x14ac:dyDescent="0.15">
      <c r="A5" s="422" t="s">
        <v>273</v>
      </c>
      <c r="B5" s="415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</row>
    <row r="6" spans="1:14" ht="4.95" customHeight="1" thickBot="1" x14ac:dyDescent="0.2"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</row>
    <row r="7" spans="1:14" ht="15" customHeight="1" x14ac:dyDescent="0.15">
      <c r="A7" s="860" t="s">
        <v>18</v>
      </c>
      <c r="B7" s="864" t="s">
        <v>117</v>
      </c>
      <c r="C7" s="865" t="s">
        <v>57</v>
      </c>
      <c r="D7" s="865" t="s">
        <v>58</v>
      </c>
      <c r="E7" s="865" t="s">
        <v>59</v>
      </c>
      <c r="F7" s="865" t="s">
        <v>60</v>
      </c>
      <c r="G7" s="865" t="s">
        <v>61</v>
      </c>
      <c r="H7" s="865" t="s">
        <v>62</v>
      </c>
      <c r="I7" s="865" t="s">
        <v>63</v>
      </c>
      <c r="J7" s="865" t="s">
        <v>64</v>
      </c>
      <c r="K7" s="865" t="s">
        <v>65</v>
      </c>
      <c r="L7" s="865" t="s">
        <v>66</v>
      </c>
      <c r="M7" s="865" t="s">
        <v>67</v>
      </c>
      <c r="N7" s="865" t="s">
        <v>68</v>
      </c>
    </row>
    <row r="8" spans="1:14" ht="15" customHeight="1" x14ac:dyDescent="0.15">
      <c r="A8" s="892" t="s">
        <v>106</v>
      </c>
      <c r="B8" s="883">
        <f t="shared" ref="B8:B37" si="0">SUM(C8:N8)</f>
        <v>32310.987892191853</v>
      </c>
      <c r="C8" s="883">
        <f t="shared" ref="C8:N8" si="1">(C9+C10+C11+C12+C13+C17+C18+C19+C20+C21+C22+C23+C24+C25+C26+C27+C28+C29+C32+C33+C34+C35+C36+C37)</f>
        <v>2350.3107791897714</v>
      </c>
      <c r="D8" s="883">
        <f t="shared" si="1"/>
        <v>2519.4602399999999</v>
      </c>
      <c r="E8" s="883">
        <f t="shared" si="1"/>
        <v>2611.7115819999999</v>
      </c>
      <c r="F8" s="883">
        <f t="shared" si="1"/>
        <v>2820.3901742018888</v>
      </c>
      <c r="G8" s="883">
        <f t="shared" si="1"/>
        <v>2952.2476443333867</v>
      </c>
      <c r="H8" s="883">
        <f t="shared" si="1"/>
        <v>3091.5490315105935</v>
      </c>
      <c r="I8" s="883">
        <f t="shared" si="1"/>
        <v>2858.4395528822924</v>
      </c>
      <c r="J8" s="883">
        <f t="shared" si="1"/>
        <v>2873.6861740030999</v>
      </c>
      <c r="K8" s="883">
        <f t="shared" si="1"/>
        <v>2669.046077184048</v>
      </c>
      <c r="L8" s="883">
        <f t="shared" si="1"/>
        <v>2535.2993194856085</v>
      </c>
      <c r="M8" s="883">
        <f t="shared" si="1"/>
        <v>2506.611727767041</v>
      </c>
      <c r="N8" s="883">
        <f t="shared" si="1"/>
        <v>2522.2355896341164</v>
      </c>
    </row>
    <row r="9" spans="1:14" ht="12" customHeight="1" x14ac:dyDescent="0.15">
      <c r="A9" s="267" t="s">
        <v>21</v>
      </c>
      <c r="B9" s="881">
        <f t="shared" si="0"/>
        <v>29.791768000000001</v>
      </c>
      <c r="C9" s="435">
        <f>+'[2]OVI 04-99'!E1377</f>
        <v>2.1890000000000001</v>
      </c>
      <c r="D9" s="435">
        <f>+'[2]OVI 04-99'!F1377</f>
        <v>2.3199999999999998</v>
      </c>
      <c r="E9" s="435">
        <f>+'[2]OVI 04-99'!G1377</f>
        <v>2.4540000000000002</v>
      </c>
      <c r="F9" s="435">
        <f>+'[2]OVI 04-99'!H1377</f>
        <v>2.468</v>
      </c>
      <c r="G9" s="435">
        <f>+'[2]OVI 04-99'!I1377</f>
        <v>2.277568</v>
      </c>
      <c r="H9" s="435">
        <f>+'[2]OVI 04-99'!J1377</f>
        <v>2.4321000000000002</v>
      </c>
      <c r="I9" s="435">
        <f>+'[2]OVI 04-99'!K1377</f>
        <v>2.4228000000000001</v>
      </c>
      <c r="J9" s="435">
        <f>+'[2]OVI 04-99'!L1377</f>
        <v>2.9780000000000002</v>
      </c>
      <c r="K9" s="435">
        <f>+'[2]OVI 04-99'!M1377</f>
        <v>2.91</v>
      </c>
      <c r="L9" s="435">
        <f>+'[2]OVI 04-99'!N1377</f>
        <v>2.3479999999999999</v>
      </c>
      <c r="M9" s="435">
        <f>+'[2]OVI 04-99'!O1377</f>
        <v>2.3123</v>
      </c>
      <c r="N9" s="435">
        <f>+'[2]OVI 04-99'!P1377</f>
        <v>2.68</v>
      </c>
    </row>
    <row r="10" spans="1:14" ht="12" customHeight="1" x14ac:dyDescent="0.15">
      <c r="A10" s="267" t="s">
        <v>22</v>
      </c>
      <c r="B10" s="881">
        <f t="shared" si="0"/>
        <v>1615.8146981683649</v>
      </c>
      <c r="C10" s="435">
        <f>+'[2]OVI 04-99'!E1380</f>
        <v>125.587615708144</v>
      </c>
      <c r="D10" s="435">
        <f>+'[2]OVI 04-99'!F1380</f>
        <v>121.9</v>
      </c>
      <c r="E10" s="435">
        <f>+'[2]OVI 04-99'!G1380</f>
        <v>131.21360000000001</v>
      </c>
      <c r="F10" s="435">
        <f>+'[2]OVI 04-99'!H1380</f>
        <v>134.947</v>
      </c>
      <c r="G10" s="435">
        <f>+'[2]OVI 04-99'!I1380</f>
        <v>129.42643112370601</v>
      </c>
      <c r="H10" s="435">
        <f>+'[2]OVI 04-99'!J1380</f>
        <v>178.54664650269439</v>
      </c>
      <c r="I10" s="435">
        <f>+'[2]OVI 04-99'!K1380</f>
        <v>160.70513884977299</v>
      </c>
      <c r="J10" s="435">
        <f>+'[2]OVI 04-99'!L1380</f>
        <v>145.62100000000001</v>
      </c>
      <c r="K10" s="435">
        <f>+'[2]OVI 04-99'!M1380</f>
        <v>137.74426598404742</v>
      </c>
      <c r="L10" s="435">
        <f>+'[2]OVI 04-99'!N1380</f>
        <v>113.69199999999999</v>
      </c>
      <c r="M10" s="435">
        <f>+'[2]OVI 04-99'!O1380</f>
        <v>109.432</v>
      </c>
      <c r="N10" s="435">
        <f>+'[2]OVI 04-99'!P1380</f>
        <v>126.999</v>
      </c>
    </row>
    <row r="11" spans="1:14" ht="12" customHeight="1" x14ac:dyDescent="0.15">
      <c r="A11" s="267" t="s">
        <v>23</v>
      </c>
      <c r="B11" s="881">
        <f t="shared" si="0"/>
        <v>476.24322282854439</v>
      </c>
      <c r="C11" s="435">
        <f>+'[2]OVI 04-99'!E1383</f>
        <v>40.052300000000002</v>
      </c>
      <c r="D11" s="435">
        <f>+'[2]OVI 04-99'!F1383</f>
        <v>44.2</v>
      </c>
      <c r="E11" s="435">
        <f>+'[2]OVI 04-99'!G1383</f>
        <v>44.124200000000002</v>
      </c>
      <c r="F11" s="435">
        <f>+'[2]OVI 04-99'!H1383</f>
        <v>38.5358928188639</v>
      </c>
      <c r="G11" s="435">
        <f>+'[2]OVI 04-99'!I1383</f>
        <v>38.021030009680501</v>
      </c>
      <c r="H11" s="435">
        <f>+'[2]OVI 04-99'!J1383</f>
        <v>38.409999999999997</v>
      </c>
      <c r="I11" s="435">
        <f>+'[2]OVI 04-99'!K1383</f>
        <v>35.055999999999997</v>
      </c>
      <c r="J11" s="435">
        <f>+'[2]OVI 04-99'!L1383</f>
        <v>34.5</v>
      </c>
      <c r="K11" s="435">
        <f>+'[2]OVI 04-99'!M1383</f>
        <v>35.124000000000002</v>
      </c>
      <c r="L11" s="435">
        <f>+'[2]OVI 04-99'!N1383</f>
        <v>41.564999999999998</v>
      </c>
      <c r="M11" s="435">
        <f>+'[2]OVI 04-99'!O1383</f>
        <v>41.356000000000002</v>
      </c>
      <c r="N11" s="435">
        <f>+'[2]OVI 04-99'!P1383</f>
        <v>45.2988</v>
      </c>
    </row>
    <row r="12" spans="1:14" ht="12" customHeight="1" x14ac:dyDescent="0.15">
      <c r="A12" s="188" t="s">
        <v>24</v>
      </c>
      <c r="B12" s="881">
        <f t="shared" si="0"/>
        <v>2545.5253600000001</v>
      </c>
      <c r="C12" s="435">
        <f>+'[2]OVI 04-99'!E1386</f>
        <v>200.63227199999997</v>
      </c>
      <c r="D12" s="435">
        <f>+'[2]OVI 04-99'!F1386</f>
        <v>207.20346400000005</v>
      </c>
      <c r="E12" s="435">
        <f>+'[2]OVI 04-99'!G1386</f>
        <v>205.01868399999995</v>
      </c>
      <c r="F12" s="435">
        <f>+'[2]OVI 04-99'!H1386</f>
        <v>214.52988400000004</v>
      </c>
      <c r="G12" s="435">
        <f>+'[2]OVI 04-99'!I1386</f>
        <v>220.28947200000005</v>
      </c>
      <c r="H12" s="435">
        <f>+'[2]OVI 04-99'!J1386</f>
        <v>226.93827199999998</v>
      </c>
      <c r="I12" s="435">
        <f>+'[2]OVI 04-99'!K1386</f>
        <v>215.38169199999999</v>
      </c>
      <c r="J12" s="435">
        <f>+'[2]OVI 04-99'!L1386</f>
        <v>213.47451599999999</v>
      </c>
      <c r="K12" s="435">
        <f>+'[2]OVI 04-99'!M1386</f>
        <v>209.82943200000005</v>
      </c>
      <c r="L12" s="435">
        <f>+'[2]OVI 04-99'!N1386</f>
        <v>211.98019599999998</v>
      </c>
      <c r="M12" s="435">
        <f>+'[2]OVI 04-99'!O1386</f>
        <v>205.073092</v>
      </c>
      <c r="N12" s="435">
        <f>+'[2]OVI 04-99'!P1386</f>
        <v>215.17438400000003</v>
      </c>
    </row>
    <row r="13" spans="1:14" ht="12" customHeight="1" x14ac:dyDescent="0.15">
      <c r="A13" s="268" t="s">
        <v>25</v>
      </c>
      <c r="B13" s="881">
        <f t="shared" si="0"/>
        <v>907.51533240000003</v>
      </c>
      <c r="C13" s="435">
        <f>+'[2]OVI 04-99'!E1389</f>
        <v>88.733832000000007</v>
      </c>
      <c r="D13" s="435">
        <f>+'[2]OVI 04-99'!F1389</f>
        <v>96.634419999999992</v>
      </c>
      <c r="E13" s="435">
        <f>+'[2]OVI 04-99'!G1389</f>
        <v>70.880932000000001</v>
      </c>
      <c r="F13" s="435">
        <f>+'[2]OVI 04-99'!H1389</f>
        <v>49.79975000000001</v>
      </c>
      <c r="G13" s="435">
        <f>+'[2]OVI 04-99'!I1389</f>
        <v>54.279752000000016</v>
      </c>
      <c r="H13" s="435">
        <f>+'[2]OVI 04-99'!J1389</f>
        <v>67.546292000000022</v>
      </c>
      <c r="I13" s="435">
        <f>+'[2]OVI 04-99'!K1389</f>
        <v>68.929916000000006</v>
      </c>
      <c r="J13" s="435">
        <f>+'[2]OVI 04-99'!L1389</f>
        <v>77.404260000000008</v>
      </c>
      <c r="K13" s="435">
        <f>+'[2]OVI 04-99'!M1389</f>
        <v>76.604475199999996</v>
      </c>
      <c r="L13" s="435">
        <f>+'[2]OVI 04-99'!N1389</f>
        <v>81.182972000000007</v>
      </c>
      <c r="M13" s="435">
        <f>+'[2]OVI 04-99'!O1389</f>
        <v>85.921358000000026</v>
      </c>
      <c r="N13" s="435">
        <f>+'[2]OVI 04-99'!P1389</f>
        <v>89.597373200000007</v>
      </c>
    </row>
    <row r="14" spans="1:14" ht="12" customHeight="1" x14ac:dyDescent="0.15">
      <c r="A14" s="203" t="s">
        <v>107</v>
      </c>
      <c r="B14" s="881">
        <f t="shared" si="0"/>
        <v>596.42185200000006</v>
      </c>
      <c r="C14" s="435">
        <f>+'[2]OVI 04-99'!E1392</f>
        <v>60.784000000000006</v>
      </c>
      <c r="D14" s="435">
        <f>+'[2]OVI 04-99'!F1392</f>
        <v>69.072199999999995</v>
      </c>
      <c r="E14" s="435">
        <f>+'[2]OVI 04-99'!G1392</f>
        <v>54.230700000000006</v>
      </c>
      <c r="F14" s="435">
        <f>+'[2]OVI 04-99'!H1392</f>
        <v>38.995810000000006</v>
      </c>
      <c r="G14" s="435">
        <f>+'[2]OVI 04-99'!I1392</f>
        <v>38.086100000000009</v>
      </c>
      <c r="H14" s="435">
        <f>+'[2]OVI 04-99'!J1392</f>
        <v>41.714340000000014</v>
      </c>
      <c r="I14" s="435">
        <f>+'[2]OVI 04-99'!K1392</f>
        <v>45.282600000000002</v>
      </c>
      <c r="J14" s="435">
        <f>+'[2]OVI 04-99'!L1392</f>
        <v>46.730220000000003</v>
      </c>
      <c r="K14" s="435">
        <f>+'[2]OVI 04-99'!M1392</f>
        <v>45.397729999999996</v>
      </c>
      <c r="L14" s="435">
        <f>+'[2]OVI 04-99'!N1392</f>
        <v>49.655268</v>
      </c>
      <c r="M14" s="435">
        <f>+'[2]OVI 04-99'!O1392</f>
        <v>50.119012000000019</v>
      </c>
      <c r="N14" s="435">
        <f>+'[2]OVI 04-99'!P1392</f>
        <v>56.353872000000003</v>
      </c>
    </row>
    <row r="15" spans="1:14" ht="12" customHeight="1" x14ac:dyDescent="0.15">
      <c r="A15" s="203" t="s">
        <v>108</v>
      </c>
      <c r="B15" s="881">
        <f t="shared" si="0"/>
        <v>264.94776000000002</v>
      </c>
      <c r="C15" s="435">
        <f>+'[2]OVI 04-99'!E1395</f>
        <v>24.828200000000002</v>
      </c>
      <c r="D15" s="435">
        <f>+'[2]OVI 04-99'!F1395</f>
        <v>23.855560000000001</v>
      </c>
      <c r="E15" s="435">
        <f>+'[2]OVI 04-99'!G1395</f>
        <v>13.924799999999999</v>
      </c>
      <c r="F15" s="435">
        <f>+'[2]OVI 04-99'!H1395</f>
        <v>6.758</v>
      </c>
      <c r="G15" s="435">
        <f>+'[2]OVI 04-99'!I1395</f>
        <v>9.9952000000000005</v>
      </c>
      <c r="H15" s="435">
        <f>+'[2]OVI 04-99'!J1395</f>
        <v>20.620400000000004</v>
      </c>
      <c r="I15" s="435">
        <f>+'[2]OVI 04-99'!K1395</f>
        <v>19.546000000000003</v>
      </c>
      <c r="J15" s="435">
        <f>+'[2]OVI 04-99'!L1395</f>
        <v>27.018400000000003</v>
      </c>
      <c r="K15" s="435">
        <f>+'[2]OVI 04-99'!M1395</f>
        <v>27.5</v>
      </c>
      <c r="L15" s="435">
        <f>+'[2]OVI 04-99'!N1395</f>
        <v>27.9224</v>
      </c>
      <c r="M15" s="435">
        <f>+'[2]OVI 04-99'!O1395</f>
        <v>32.774799999999999</v>
      </c>
      <c r="N15" s="435">
        <f>+'[2]OVI 04-99'!P1395</f>
        <v>30.204000000000004</v>
      </c>
    </row>
    <row r="16" spans="1:14" ht="12" customHeight="1" x14ac:dyDescent="0.15">
      <c r="A16" s="203" t="s">
        <v>109</v>
      </c>
      <c r="B16" s="881">
        <f t="shared" si="0"/>
        <v>46.145720400000002</v>
      </c>
      <c r="C16" s="435">
        <f>+'[2]OVI 04-99'!E1398</f>
        <v>3.121632</v>
      </c>
      <c r="D16" s="435">
        <f>+'[2]OVI 04-99'!F1398</f>
        <v>3.7066599999999994</v>
      </c>
      <c r="E16" s="435">
        <f>+'[2]OVI 04-99'!G1398</f>
        <v>2.7254319999999996</v>
      </c>
      <c r="F16" s="435">
        <f>+'[2]OVI 04-99'!H1398</f>
        <v>4.0459399999999999</v>
      </c>
      <c r="G16" s="435">
        <f>+'[2]OVI 04-99'!I1398</f>
        <v>6.1984519999999996</v>
      </c>
      <c r="H16" s="435">
        <f>+'[2]OVI 04-99'!J1398</f>
        <v>5.2115520000000002</v>
      </c>
      <c r="I16" s="435">
        <f>+'[2]OVI 04-99'!K1398</f>
        <v>4.1013159999999997</v>
      </c>
      <c r="J16" s="435">
        <f>+'[2]OVI 04-99'!L1398</f>
        <v>3.65564</v>
      </c>
      <c r="K16" s="435">
        <f>+'[2]OVI 04-99'!M1398</f>
        <v>3.7067451999999999</v>
      </c>
      <c r="L16" s="435">
        <f>+'[2]OVI 04-99'!N1398</f>
        <v>3.6053040000000003</v>
      </c>
      <c r="M16" s="435">
        <f>+'[2]OVI 04-99'!O1398</f>
        <v>3.0275460000000005</v>
      </c>
      <c r="N16" s="435">
        <f>+'[2]OVI 04-99'!P1398</f>
        <v>3.0395012000000001</v>
      </c>
    </row>
    <row r="17" spans="1:14" ht="12" customHeight="1" x14ac:dyDescent="0.15">
      <c r="A17" s="267" t="s">
        <v>29</v>
      </c>
      <c r="B17" s="881">
        <f t="shared" si="0"/>
        <v>46.85120000000002</v>
      </c>
      <c r="C17" s="435">
        <f>+'[2]OVI 04-99'!E1401</f>
        <v>4.7144000000000004</v>
      </c>
      <c r="D17" s="435">
        <f>+'[2]OVI 04-99'!F1401</f>
        <v>4.2016000000000018</v>
      </c>
      <c r="E17" s="435">
        <f>+'[2]OVI 04-99'!G1401</f>
        <v>3.1188000000000016</v>
      </c>
      <c r="F17" s="435">
        <f>+'[2]OVI 04-99'!H1401</f>
        <v>2.5812000000000022</v>
      </c>
      <c r="G17" s="435">
        <f>+'[2]OVI 04-99'!I1401</f>
        <v>2.8844000000000007</v>
      </c>
      <c r="H17" s="435">
        <f>+'[2]OVI 04-99'!J1401</f>
        <v>3.3876000000000013</v>
      </c>
      <c r="I17" s="435">
        <f>+'[2]OVI 04-99'!K1401</f>
        <v>3.8864000000000027</v>
      </c>
      <c r="J17" s="435">
        <f>+'[2]OVI 04-99'!L1401</f>
        <v>3.3964000000000021</v>
      </c>
      <c r="K17" s="435">
        <f>+'[2]OVI 04-99'!M1401</f>
        <v>3.6024000000000012</v>
      </c>
      <c r="L17" s="435">
        <f>+'[2]OVI 04-99'!N1401</f>
        <v>4.0208000000000013</v>
      </c>
      <c r="M17" s="435">
        <f>+'[2]OVI 04-99'!O1401</f>
        <v>4.2064000000000021</v>
      </c>
      <c r="N17" s="435">
        <f>+'[2]OVI 04-99'!P1401</f>
        <v>6.8508000000000013</v>
      </c>
    </row>
    <row r="18" spans="1:14" ht="12" customHeight="1" x14ac:dyDescent="0.15">
      <c r="A18" s="267" t="s">
        <v>30</v>
      </c>
      <c r="B18" s="881">
        <f t="shared" si="0"/>
        <v>1275.2906898869946</v>
      </c>
      <c r="C18" s="435">
        <f>+'[2]OVI 04-99'!E1404</f>
        <v>114.91</v>
      </c>
      <c r="D18" s="435">
        <f>+'[2]OVI 04-99'!F1404</f>
        <v>111.61</v>
      </c>
      <c r="E18" s="435">
        <f>+'[2]OVI 04-99'!G1404</f>
        <v>127.00042999999999</v>
      </c>
      <c r="F18" s="435">
        <f>+'[2]OVI 04-99'!H1404</f>
        <v>115.08910738302518</v>
      </c>
      <c r="G18" s="435">
        <f>+'[2]OVI 04-99'!I1404</f>
        <v>100.20494000000001</v>
      </c>
      <c r="H18" s="435">
        <f>+'[2]OVI 04-99'!J1404</f>
        <v>115.11</v>
      </c>
      <c r="I18" s="435">
        <f>+'[2]OVI 04-99'!K1404</f>
        <v>10.405216032519499</v>
      </c>
      <c r="J18" s="435">
        <f>+'[2]OVI 04-99'!L1404</f>
        <v>117.51537267145</v>
      </c>
      <c r="K18" s="435">
        <f>+'[2]OVI 04-99'!M1404</f>
        <v>110.40987999999999</v>
      </c>
      <c r="L18" s="435">
        <f>+'[2]OVI 04-99'!N1404</f>
        <v>117.3740988</v>
      </c>
      <c r="M18" s="435">
        <f>+'[2]OVI 04-99'!O1404</f>
        <v>117.96214500000001</v>
      </c>
      <c r="N18" s="435">
        <f>+'[2]OVI 04-99'!P1404</f>
        <v>117.69949999999999</v>
      </c>
    </row>
    <row r="19" spans="1:14" ht="12" customHeight="1" x14ac:dyDescent="0.15">
      <c r="A19" s="188" t="s">
        <v>31</v>
      </c>
      <c r="B19" s="881">
        <f t="shared" si="0"/>
        <v>705.27151599999991</v>
      </c>
      <c r="C19" s="435">
        <f>+'[2]OVI 04-99'!E1407</f>
        <v>56.644000000000005</v>
      </c>
      <c r="D19" s="435">
        <f>+'[2]OVI 04-99'!F1407</f>
        <v>53.424240000000005</v>
      </c>
      <c r="E19" s="435">
        <f>+'[2]OVI 04-99'!G1407</f>
        <v>51.885916000000002</v>
      </c>
      <c r="F19" s="435">
        <f>+'[2]OVI 04-99'!H1407</f>
        <v>54.281200000000005</v>
      </c>
      <c r="G19" s="435">
        <f>+'[2]OVI 04-99'!I1407</f>
        <v>62.738939999999999</v>
      </c>
      <c r="H19" s="435">
        <f>+'[2]OVI 04-99'!J1407</f>
        <v>74.12393999999999</v>
      </c>
      <c r="I19" s="435">
        <f>+'[2]OVI 04-99'!K1407</f>
        <v>59.805840000000003</v>
      </c>
      <c r="J19" s="435">
        <f>+'[2]OVI 04-99'!L1407</f>
        <v>56.763840000000002</v>
      </c>
      <c r="K19" s="435">
        <f>+'[2]OVI 04-99'!M1407</f>
        <v>62.021959999999993</v>
      </c>
      <c r="L19" s="435">
        <f>+'[2]OVI 04-99'!N1407</f>
        <v>62.5944</v>
      </c>
      <c r="M19" s="435">
        <f>+'[2]OVI 04-99'!O1407</f>
        <v>51.919280000000001</v>
      </c>
      <c r="N19" s="435">
        <f>+'[2]OVI 04-99'!P1407</f>
        <v>59.067960000000006</v>
      </c>
    </row>
    <row r="20" spans="1:14" ht="12" customHeight="1" x14ac:dyDescent="0.15">
      <c r="A20" s="267" t="s">
        <v>32</v>
      </c>
      <c r="B20" s="881">
        <f t="shared" si="0"/>
        <v>130.74823375852233</v>
      </c>
      <c r="C20" s="435">
        <f>+'[2]OVI 04-99'!E1410</f>
        <v>7.7978994816279403</v>
      </c>
      <c r="D20" s="435">
        <f>+'[2]OVI 04-99'!F1410</f>
        <v>7.51</v>
      </c>
      <c r="E20" s="435">
        <f>+'[2]OVI 04-99'!G1410</f>
        <v>8.4523200000000003</v>
      </c>
      <c r="F20" s="435">
        <f>+'[2]OVI 04-99'!H1410</f>
        <v>9.3941239999999997</v>
      </c>
      <c r="G20" s="435">
        <f>+'[2]OVI 04-99'!I1410</f>
        <v>11.489031199999999</v>
      </c>
      <c r="H20" s="435">
        <f>+'[2]OVI 04-99'!J1410</f>
        <v>10.7751250078989</v>
      </c>
      <c r="I20" s="435">
        <f>+'[2]OVI 04-99'!K1410</f>
        <v>12.1805</v>
      </c>
      <c r="J20" s="435">
        <f>+'[2]OVI 04-99'!L1410</f>
        <v>12.4806273316497</v>
      </c>
      <c r="K20" s="435">
        <f>+'[2]OVI 04-99'!M1410</f>
        <v>13.410564000000001</v>
      </c>
      <c r="L20" s="435">
        <f>+'[2]OVI 04-99'!N1410</f>
        <v>13.865736</v>
      </c>
      <c r="M20" s="435">
        <f>+'[2]OVI 04-99'!O1410</f>
        <v>13.255596767040201</v>
      </c>
      <c r="N20" s="435">
        <f>+'[2]OVI 04-99'!P1410</f>
        <v>10.136709970305599</v>
      </c>
    </row>
    <row r="21" spans="1:14" ht="12" customHeight="1" x14ac:dyDescent="0.15">
      <c r="A21" s="267" t="s">
        <v>33</v>
      </c>
      <c r="B21" s="881">
        <f t="shared" si="0"/>
        <v>1740.2116000000001</v>
      </c>
      <c r="C21" s="435">
        <f>+'[2]OVI 04-99'!E1413</f>
        <v>141.80319999999992</v>
      </c>
      <c r="D21" s="435">
        <f>+'[2]OVI 04-99'!F1413</f>
        <v>135.77920000000003</v>
      </c>
      <c r="E21" s="435">
        <f>+'[2]OVI 04-99'!G1413</f>
        <v>133.37520000000006</v>
      </c>
      <c r="F21" s="435">
        <f>+'[2]OVI 04-99'!H1413</f>
        <v>139.40800000000004</v>
      </c>
      <c r="G21" s="435">
        <f>+'[2]OVI 04-99'!I1413</f>
        <v>146.70519999999996</v>
      </c>
      <c r="H21" s="435">
        <f>+'[2]OVI 04-99'!J1413</f>
        <v>154.06640000000002</v>
      </c>
      <c r="I21" s="435">
        <f>+'[2]OVI 04-99'!K1413</f>
        <v>161.92040000000006</v>
      </c>
      <c r="J21" s="435">
        <f>+'[2]OVI 04-99'!L1413</f>
        <v>158.18600000000004</v>
      </c>
      <c r="K21" s="435">
        <f>+'[2]OVI 04-99'!M1413</f>
        <v>143.34400000000002</v>
      </c>
      <c r="L21" s="435">
        <f>+'[2]OVI 04-99'!N1413</f>
        <v>147.14040000000003</v>
      </c>
      <c r="M21" s="435">
        <f>+'[2]OVI 04-99'!O1413</f>
        <v>133.92600000000002</v>
      </c>
      <c r="N21" s="435">
        <f>+'[2]OVI 04-99'!P1413</f>
        <v>144.55759999999998</v>
      </c>
    </row>
    <row r="22" spans="1:14" ht="12" customHeight="1" x14ac:dyDescent="0.15">
      <c r="A22" s="267" t="s">
        <v>34</v>
      </c>
      <c r="B22" s="881">
        <f t="shared" si="0"/>
        <v>1351.307924</v>
      </c>
      <c r="C22" s="435">
        <f>+'[2]OVI 04-99'!E1416</f>
        <v>59.789260000000006</v>
      </c>
      <c r="D22" s="435">
        <f>+'[2]OVI 04-99'!F1416</f>
        <v>68.787035999999986</v>
      </c>
      <c r="E22" s="435">
        <f>+'[2]OVI 04-99'!G1416</f>
        <v>102.97984000000002</v>
      </c>
      <c r="F22" s="435">
        <f>+'[2]OVI 04-99'!H1416</f>
        <v>117.158636</v>
      </c>
      <c r="G22" s="435">
        <f>+'[2]OVI 04-99'!I1416</f>
        <v>153.28755999999998</v>
      </c>
      <c r="H22" s="435">
        <f>+'[2]OVI 04-99'!J1416</f>
        <v>165.32720800000001</v>
      </c>
      <c r="I22" s="435">
        <f>+'[2]OVI 04-99'!K1416</f>
        <v>154.807728</v>
      </c>
      <c r="J22" s="435">
        <f>+'[2]OVI 04-99'!L1416</f>
        <v>132.89018799999997</v>
      </c>
      <c r="K22" s="435">
        <f>+'[2]OVI 04-99'!M1416</f>
        <v>73.496139999999997</v>
      </c>
      <c r="L22" s="435">
        <f>+'[2]OVI 04-99'!N1416</f>
        <v>78.028291999999993</v>
      </c>
      <c r="M22" s="435">
        <f>+'[2]OVI 04-99'!O1416</f>
        <v>104.54869600000001</v>
      </c>
      <c r="N22" s="435">
        <f>+'[2]OVI 04-99'!P1416</f>
        <v>140.20733999999999</v>
      </c>
    </row>
    <row r="23" spans="1:14" ht="12" customHeight="1" x14ac:dyDescent="0.15">
      <c r="A23" s="267" t="s">
        <v>35</v>
      </c>
      <c r="B23" s="881">
        <f t="shared" si="0"/>
        <v>2856.1027999999997</v>
      </c>
      <c r="C23" s="435">
        <f>+'[2]OVI 04-99'!E1419</f>
        <v>258.58960000000019</v>
      </c>
      <c r="D23" s="435">
        <f>+'[2]OVI 04-99'!F1419</f>
        <v>260.55999999999989</v>
      </c>
      <c r="E23" s="435">
        <f>+'[2]OVI 04-99'!G1419</f>
        <v>226.1027999999998</v>
      </c>
      <c r="F23" s="435">
        <f>+'[2]OVI 04-99'!H1419</f>
        <v>153.20840000000001</v>
      </c>
      <c r="G23" s="435">
        <f>+'[2]OVI 04-99'!I1419</f>
        <v>195.44680000000005</v>
      </c>
      <c r="H23" s="435">
        <f>+'[2]OVI 04-99'!J1419</f>
        <v>225.90159999999997</v>
      </c>
      <c r="I23" s="435">
        <f>+'[2]OVI 04-99'!K1419</f>
        <v>242.84600000000006</v>
      </c>
      <c r="J23" s="435">
        <f>+'[2]OVI 04-99'!L1419</f>
        <v>245.78920000000005</v>
      </c>
      <c r="K23" s="435">
        <f>+'[2]OVI 04-99'!M1419</f>
        <v>246.01680000000007</v>
      </c>
      <c r="L23" s="435">
        <f>+'[2]OVI 04-99'!N1419</f>
        <v>255.7547999999999</v>
      </c>
      <c r="M23" s="435">
        <f>+'[2]OVI 04-99'!O1419</f>
        <v>266.51720000000017</v>
      </c>
      <c r="N23" s="435">
        <f>+'[2]OVI 04-99'!P1419</f>
        <v>279.36959999999988</v>
      </c>
    </row>
    <row r="24" spans="1:14" ht="12" customHeight="1" x14ac:dyDescent="0.15">
      <c r="A24" s="267" t="s">
        <v>36</v>
      </c>
      <c r="B24" s="881">
        <f t="shared" si="0"/>
        <v>1359.11862</v>
      </c>
      <c r="C24" s="435">
        <f>+'[2]OVI 04-99'!E1422</f>
        <v>107.80240000000003</v>
      </c>
      <c r="D24" s="435">
        <f>+'[2]OVI 04-99'!F1422</f>
        <v>104.00648</v>
      </c>
      <c r="E24" s="435">
        <f>+'[2]OVI 04-99'!G1422</f>
        <v>98.268659999999997</v>
      </c>
      <c r="F24" s="435">
        <f>+'[2]OVI 04-99'!H1422</f>
        <v>113.1024</v>
      </c>
      <c r="G24" s="435">
        <f>+'[2]OVI 04-99'!I1422</f>
        <v>130.45231999999999</v>
      </c>
      <c r="H24" s="435">
        <f>+'[2]OVI 04-99'!J1422</f>
        <v>145.2312</v>
      </c>
      <c r="I24" s="435">
        <f>+'[2]OVI 04-99'!K1422</f>
        <v>97.571560000000005</v>
      </c>
      <c r="J24" s="435">
        <f>+'[2]OVI 04-99'!L1422</f>
        <v>101.23</v>
      </c>
      <c r="K24" s="435">
        <f>+'[2]OVI 04-99'!M1422</f>
        <v>122.232</v>
      </c>
      <c r="L24" s="435">
        <f>+'[2]OVI 04-99'!N1422</f>
        <v>116.456</v>
      </c>
      <c r="M24" s="435">
        <f>+'[2]OVI 04-99'!O1422</f>
        <v>110.7456</v>
      </c>
      <c r="N24" s="435">
        <f>+'[2]OVI 04-99'!P1422</f>
        <v>112.02</v>
      </c>
    </row>
    <row r="25" spans="1:14" ht="12" customHeight="1" x14ac:dyDescent="0.15">
      <c r="A25" s="188" t="s">
        <v>37</v>
      </c>
      <c r="B25" s="881">
        <f t="shared" si="0"/>
        <v>2062.8643999999999</v>
      </c>
      <c r="C25" s="435">
        <f>+'[2]OVI 04-99'!E1425</f>
        <v>172.45709999999997</v>
      </c>
      <c r="D25" s="435">
        <f>+'[2]OVI 04-99'!F1425</f>
        <v>172.51820000000001</v>
      </c>
      <c r="E25" s="435">
        <f>+'[2]OVI 04-99'!G1425</f>
        <v>177.70160000000004</v>
      </c>
      <c r="F25" s="435">
        <f>+'[2]OVI 04-99'!H1425</f>
        <v>170.00739999999999</v>
      </c>
      <c r="G25" s="435">
        <f>+'[2]OVI 04-99'!I1425</f>
        <v>177.45360000000002</v>
      </c>
      <c r="H25" s="435">
        <f>+'[2]OVI 04-99'!J1425</f>
        <v>175.73419999999999</v>
      </c>
      <c r="I25" s="435">
        <f>+'[2]OVI 04-99'!K1425</f>
        <v>171.79390000000001</v>
      </c>
      <c r="J25" s="435">
        <f>+'[2]OVI 04-99'!L1425</f>
        <v>170.2715</v>
      </c>
      <c r="K25" s="435">
        <f>+'[2]OVI 04-99'!M1425</f>
        <v>167.87120000000002</v>
      </c>
      <c r="L25" s="435">
        <f>+'[2]OVI 04-99'!N1425</f>
        <v>168.84700000000004</v>
      </c>
      <c r="M25" s="435">
        <f>+'[2]OVI 04-99'!O1425</f>
        <v>167.6816</v>
      </c>
      <c r="N25" s="435">
        <f>+'[2]OVI 04-99'!P1425</f>
        <v>170.52709999999999</v>
      </c>
    </row>
    <row r="26" spans="1:14" ht="12" customHeight="1" x14ac:dyDescent="0.15">
      <c r="A26" s="267" t="s">
        <v>38</v>
      </c>
      <c r="B26" s="881">
        <f t="shared" si="0"/>
        <v>66.450910000000007</v>
      </c>
      <c r="C26" s="435">
        <f>+'[2]OVI 04-99'!E1428</f>
        <v>6.0836000000000006</v>
      </c>
      <c r="D26" s="435">
        <f>+'[2]OVI 04-99'!F1428</f>
        <v>5.0747999999999998</v>
      </c>
      <c r="E26" s="435">
        <f>+'[2]OVI 04-99'!G1428</f>
        <v>5.6688000000000001</v>
      </c>
      <c r="F26" s="435">
        <f>+'[2]OVI 04-99'!H1428</f>
        <v>4.0208000000000004</v>
      </c>
      <c r="G26" s="435">
        <f>+'[2]OVI 04-99'!I1428</f>
        <v>4.555200000000001</v>
      </c>
      <c r="H26" s="435">
        <f>+'[2]OVI 04-99'!J1428</f>
        <v>4.7792000000000003</v>
      </c>
      <c r="I26" s="435">
        <f>+'[2]OVI 04-99'!K1428</f>
        <v>4.5357000000000003</v>
      </c>
      <c r="J26" s="435">
        <f>+'[2]OVI 04-99'!L1428</f>
        <v>5.6976499999999994</v>
      </c>
      <c r="K26" s="435">
        <f>+'[2]OVI 04-99'!M1428</f>
        <v>6.2449599999999998</v>
      </c>
      <c r="L26" s="435">
        <f>+'[2]OVI 04-99'!N1428</f>
        <v>6.7550000000000008</v>
      </c>
      <c r="M26" s="435">
        <f>+'[2]OVI 04-99'!O1428</f>
        <v>6.5272000000000006</v>
      </c>
      <c r="N26" s="435">
        <f>+'[2]OVI 04-99'!P1428</f>
        <v>6.508</v>
      </c>
    </row>
    <row r="27" spans="1:14" ht="12" customHeight="1" x14ac:dyDescent="0.15">
      <c r="A27" s="267" t="s">
        <v>39</v>
      </c>
      <c r="B27" s="881">
        <f t="shared" si="0"/>
        <v>192.62040000000002</v>
      </c>
      <c r="C27" s="435">
        <f>+'[2]OVI 04-99'!E1431</f>
        <v>13.380399999999998</v>
      </c>
      <c r="D27" s="435">
        <f>+'[2]OVI 04-99'!F1431</f>
        <v>14.124000000000004</v>
      </c>
      <c r="E27" s="435">
        <f>+'[2]OVI 04-99'!G1431</f>
        <v>14.655999999999999</v>
      </c>
      <c r="F27" s="435">
        <f>+'[2]OVI 04-99'!H1431</f>
        <v>15.340000000000002</v>
      </c>
      <c r="G27" s="435">
        <f>+'[2]OVI 04-99'!I1431</f>
        <v>15.9</v>
      </c>
      <c r="H27" s="435">
        <f>+'[2]OVI 04-99'!J1431</f>
        <v>16.284000000000002</v>
      </c>
      <c r="I27" s="435">
        <f>+'[2]OVI 04-99'!K1431</f>
        <v>16.324000000000002</v>
      </c>
      <c r="J27" s="435">
        <f>+'[2]OVI 04-99'!L1431</f>
        <v>16.3</v>
      </c>
      <c r="K27" s="435">
        <f>+'[2]OVI 04-99'!M1431</f>
        <v>17.227999999999998</v>
      </c>
      <c r="L27" s="435">
        <f>+'[2]OVI 04-99'!N1431</f>
        <v>16.66</v>
      </c>
      <c r="M27" s="435">
        <f>+'[2]OVI 04-99'!O1431</f>
        <v>17.5</v>
      </c>
      <c r="N27" s="435">
        <f>+'[2]OVI 04-99'!P1431</f>
        <v>18.923999999999999</v>
      </c>
    </row>
    <row r="28" spans="1:14" ht="12" customHeight="1" x14ac:dyDescent="0.15">
      <c r="A28" s="267" t="s">
        <v>40</v>
      </c>
      <c r="B28" s="881">
        <f t="shared" si="0"/>
        <v>1607.2859600000004</v>
      </c>
      <c r="C28" s="435">
        <f>+'[2]OVI 04-99'!E1434</f>
        <v>105.97760000000001</v>
      </c>
      <c r="D28" s="435">
        <f>+'[2]OVI 04-99'!F1434</f>
        <v>124.55880000000001</v>
      </c>
      <c r="E28" s="435">
        <f>+'[2]OVI 04-99'!G1434</f>
        <v>138.07160000000002</v>
      </c>
      <c r="F28" s="435">
        <f>+'[2]OVI 04-99'!H1434</f>
        <v>157.32440000000003</v>
      </c>
      <c r="G28" s="435">
        <f>+'[2]OVI 04-99'!I1434</f>
        <v>156.3364</v>
      </c>
      <c r="H28" s="435">
        <f>+'[2]OVI 04-99'!J1434</f>
        <v>164.55080000000001</v>
      </c>
      <c r="I28" s="435">
        <f>+'[2]OVI 04-99'!K1434</f>
        <v>160.02680000000001</v>
      </c>
      <c r="J28" s="435">
        <f>+'[2]OVI 04-99'!L1434</f>
        <v>135.7424</v>
      </c>
      <c r="K28" s="435">
        <f>+'[2]OVI 04-99'!M1434</f>
        <v>126.91640000000001</v>
      </c>
      <c r="L28" s="435">
        <f>+'[2]OVI 04-99'!N1434</f>
        <v>104.004</v>
      </c>
      <c r="M28" s="435">
        <f>+'[2]OVI 04-99'!O1434</f>
        <v>126.04516000000002</v>
      </c>
      <c r="N28" s="435">
        <f>+'[2]OVI 04-99'!P1434</f>
        <v>107.7316</v>
      </c>
    </row>
    <row r="29" spans="1:14" ht="12" customHeight="1" x14ac:dyDescent="0.15">
      <c r="A29" s="268" t="s">
        <v>41</v>
      </c>
      <c r="B29" s="881">
        <f t="shared" si="0"/>
        <v>887.10943999999995</v>
      </c>
      <c r="C29" s="435">
        <f>+'[2]OVI 04-99'!E1437</f>
        <v>75.250200000000007</v>
      </c>
      <c r="D29" s="435">
        <f>+'[2]OVI 04-99'!F1437</f>
        <v>76.981999999999999</v>
      </c>
      <c r="E29" s="435">
        <f>+'[2]OVI 04-99'!G1437</f>
        <v>76.138300000000001</v>
      </c>
      <c r="F29" s="435">
        <f>+'[2]OVI 04-99'!H1437</f>
        <v>78.556999999999988</v>
      </c>
      <c r="G29" s="435">
        <f>+'[2]OVI 04-99'!I1437</f>
        <v>77.312299999999993</v>
      </c>
      <c r="H29" s="435">
        <f>+'[2]OVI 04-99'!J1437</f>
        <v>77.712500000000006</v>
      </c>
      <c r="I29" s="435">
        <f>+'[2]OVI 04-99'!K1437</f>
        <v>78.481840000000005</v>
      </c>
      <c r="J29" s="435">
        <f>+'[2]OVI 04-99'!L1437</f>
        <v>73.444999999999993</v>
      </c>
      <c r="K29" s="435">
        <f>+'[2]OVI 04-99'!M1437</f>
        <v>72.230800000000002</v>
      </c>
      <c r="L29" s="435">
        <f>+'[2]OVI 04-99'!N1437</f>
        <v>70.478499999999997</v>
      </c>
      <c r="M29" s="435">
        <f>+'[2]OVI 04-99'!O1437</f>
        <v>64.456999999999994</v>
      </c>
      <c r="N29" s="435">
        <f>+'[2]OVI 04-99'!P1437</f>
        <v>66.063999999999993</v>
      </c>
    </row>
    <row r="30" spans="1:14" ht="12" customHeight="1" x14ac:dyDescent="0.15">
      <c r="A30" s="203" t="s">
        <v>110</v>
      </c>
      <c r="B30" s="881">
        <f t="shared" si="0"/>
        <v>479.24090000000001</v>
      </c>
      <c r="C30" s="435">
        <f>+'[2]OVI 04-99'!E1440</f>
        <v>38.1252</v>
      </c>
      <c r="D30" s="435">
        <f>+'[2]OVI 04-99'!F1440</f>
        <v>40.523000000000003</v>
      </c>
      <c r="E30" s="435">
        <f>+'[2]OVI 04-99'!G1440</f>
        <v>42.125799999999998</v>
      </c>
      <c r="F30" s="435">
        <f>+'[2]OVI 04-99'!H1440</f>
        <v>43.244999999999997</v>
      </c>
      <c r="G30" s="435">
        <f>+'[2]OVI 04-99'!I1440</f>
        <v>42.4587</v>
      </c>
      <c r="H30" s="435">
        <f>+'[2]OVI 04-99'!J1440</f>
        <v>42.823500000000003</v>
      </c>
      <c r="I30" s="435">
        <f>+'[2]OVI 04-99'!K1440</f>
        <v>43.658700000000003</v>
      </c>
      <c r="J30" s="435">
        <f>+'[2]OVI 04-99'!L1440</f>
        <v>40.231000000000002</v>
      </c>
      <c r="K30" s="435">
        <f>+'[2]OVI 04-99'!M1440</f>
        <v>39.578000000000003</v>
      </c>
      <c r="L30" s="435">
        <f>+'[2]OVI 04-99'!N1440</f>
        <v>38.853999999999999</v>
      </c>
      <c r="M30" s="435">
        <f>+'[2]OVI 04-99'!O1440</f>
        <v>33.567999999999998</v>
      </c>
      <c r="N30" s="435">
        <f>+'[2]OVI 04-99'!P1440</f>
        <v>34.049999999999997</v>
      </c>
    </row>
    <row r="31" spans="1:14" ht="12" customHeight="1" x14ac:dyDescent="0.15">
      <c r="A31" s="203" t="s">
        <v>111</v>
      </c>
      <c r="B31" s="881">
        <f t="shared" si="0"/>
        <v>407.86854000000005</v>
      </c>
      <c r="C31" s="435">
        <f>+'[2]OVI 04-99'!E1443</f>
        <v>37.125</v>
      </c>
      <c r="D31" s="435">
        <f>+'[2]OVI 04-99'!F1443</f>
        <v>36.459000000000003</v>
      </c>
      <c r="E31" s="435">
        <f>+'[2]OVI 04-99'!G1443</f>
        <v>34.012500000000003</v>
      </c>
      <c r="F31" s="435">
        <f>+'[2]OVI 04-99'!H1443</f>
        <v>35.311999999999998</v>
      </c>
      <c r="G31" s="435">
        <f>+'[2]OVI 04-99'!I1443</f>
        <v>34.8536</v>
      </c>
      <c r="H31" s="435">
        <f>+'[2]OVI 04-99'!J1443</f>
        <v>34.889000000000003</v>
      </c>
      <c r="I31" s="435">
        <f>+'[2]OVI 04-99'!K1443</f>
        <v>34.823140000000002</v>
      </c>
      <c r="J31" s="435">
        <f>+'[2]OVI 04-99'!L1443</f>
        <v>33.213999999999999</v>
      </c>
      <c r="K31" s="435">
        <f>+'[2]OVI 04-99'!M1443</f>
        <v>32.652799999999999</v>
      </c>
      <c r="L31" s="435">
        <f>+'[2]OVI 04-99'!N1443</f>
        <v>31.624500000000001</v>
      </c>
      <c r="M31" s="435">
        <f>+'[2]OVI 04-99'!O1443</f>
        <v>30.888999999999999</v>
      </c>
      <c r="N31" s="435">
        <f>+'[2]OVI 04-99'!P1443</f>
        <v>32.014000000000003</v>
      </c>
    </row>
    <row r="32" spans="1:14" ht="12" customHeight="1" x14ac:dyDescent="0.15">
      <c r="A32" s="267" t="s">
        <v>44</v>
      </c>
      <c r="B32" s="881">
        <f t="shared" si="0"/>
        <v>3742.5248000000015</v>
      </c>
      <c r="C32" s="435">
        <f>+'[2]OVI 04-99'!E1446</f>
        <v>281.96680000000009</v>
      </c>
      <c r="D32" s="435">
        <f>+'[2]OVI 04-99'!F1446</f>
        <v>313.64880000000016</v>
      </c>
      <c r="E32" s="435">
        <f>+'[2]OVI 04-99'!G1446</f>
        <v>326.41639999999995</v>
      </c>
      <c r="F32" s="435">
        <f>+'[2]OVI 04-99'!H1446</f>
        <v>323.37000000000012</v>
      </c>
      <c r="G32" s="435">
        <f>+'[2]OVI 04-99'!I1446</f>
        <v>321.65920000000011</v>
      </c>
      <c r="H32" s="435">
        <f>+'[2]OVI 04-99'!J1446</f>
        <v>331.78760000000005</v>
      </c>
      <c r="I32" s="435">
        <f>+'[2]OVI 04-99'!K1446</f>
        <v>357.26880000000011</v>
      </c>
      <c r="J32" s="435">
        <f>+'[2]OVI 04-99'!L1446</f>
        <v>358.37040000000013</v>
      </c>
      <c r="K32" s="435">
        <f>+'[2]OVI 04-99'!M1446</f>
        <v>322.52759999999995</v>
      </c>
      <c r="L32" s="435">
        <f>+'[2]OVI 04-99'!N1446</f>
        <v>295.25479999999993</v>
      </c>
      <c r="M32" s="435">
        <f>+'[2]OVI 04-99'!O1446</f>
        <v>263.83639999999997</v>
      </c>
      <c r="N32" s="435">
        <f>+'[2]OVI 04-99'!P1446</f>
        <v>246.41800000000001</v>
      </c>
    </row>
    <row r="33" spans="1:14" ht="12" customHeight="1" x14ac:dyDescent="0.15">
      <c r="A33" s="267" t="s">
        <v>45</v>
      </c>
      <c r="B33" s="881">
        <f t="shared" si="0"/>
        <v>8557.7855</v>
      </c>
      <c r="C33" s="435">
        <f>+'[2]OVI 04-99'!E1449</f>
        <v>473.44650000000001</v>
      </c>
      <c r="D33" s="435">
        <f>+'[2]OVI 04-99'!F1449</f>
        <v>582.71199999999999</v>
      </c>
      <c r="E33" s="435">
        <f>+'[2]OVI 04-99'!G1449</f>
        <v>656.38600000000008</v>
      </c>
      <c r="F33" s="435">
        <f>+'[2]OVI 04-99'!H1449</f>
        <v>916.52599999999995</v>
      </c>
      <c r="G33" s="435">
        <f>+'[2]OVI 04-99'!I1449</f>
        <v>939.22</v>
      </c>
      <c r="H33" s="435">
        <f>+'[2]OVI 04-99'!J1449</f>
        <v>899.21299999999997</v>
      </c>
      <c r="I33" s="435">
        <f>+'[2]OVI 04-99'!K1449</f>
        <v>830.66100000000006</v>
      </c>
      <c r="J33" s="435">
        <f>+'[2]OVI 04-99'!L1449</f>
        <v>799.49150000000009</v>
      </c>
      <c r="K33" s="435">
        <f>+'[2]OVI 04-99'!M1449</f>
        <v>706.28600000000006</v>
      </c>
      <c r="L33" s="435">
        <f>+'[2]OVI 04-99'!N1449</f>
        <v>613.57599999999991</v>
      </c>
      <c r="M33" s="435">
        <f>+'[2]OVI 04-99'!O1449</f>
        <v>600.18849999999998</v>
      </c>
      <c r="N33" s="435">
        <f>+'[2]OVI 04-99'!P1449</f>
        <v>540.07900000000006</v>
      </c>
    </row>
    <row r="34" spans="1:14" ht="12" customHeight="1" x14ac:dyDescent="0.15">
      <c r="A34" s="188" t="s">
        <v>112</v>
      </c>
      <c r="B34" s="881">
        <f t="shared" si="0"/>
        <v>67.160449149419492</v>
      </c>
      <c r="C34" s="435">
        <f>+'[2]OVI 04-99'!E1452</f>
        <v>5.77</v>
      </c>
      <c r="D34" s="435">
        <f>+'[2]OVI 04-99'!F1452</f>
        <v>4.9800000000000004</v>
      </c>
      <c r="E34" s="435">
        <f>+'[2]OVI 04-99'!G1452</f>
        <v>5.7104999999999997</v>
      </c>
      <c r="F34" s="435">
        <f>+'[2]OVI 04-99'!H1452</f>
        <v>5.2754799999999999</v>
      </c>
      <c r="G34" s="435">
        <f>+'[2]OVI 04-99'!I1452</f>
        <v>5.59</v>
      </c>
      <c r="H34" s="435">
        <f>+'[2]OVI 04-99'!J1452</f>
        <v>6.2964799999999999</v>
      </c>
      <c r="I34" s="435">
        <f>+'[2]OVI 04-99'!K1452</f>
        <v>6.0231219999999999</v>
      </c>
      <c r="J34" s="435">
        <f>+'[2]OVI 04-99'!L1452</f>
        <v>5.1937199999999999</v>
      </c>
      <c r="K34" s="435">
        <f>+'[2]OVI 04-99'!M1452</f>
        <v>5.2564000000000002</v>
      </c>
      <c r="L34" s="435">
        <f>+'[2]OVI 04-99'!N1452</f>
        <v>5.8729246856086199</v>
      </c>
      <c r="M34" s="435">
        <f>+'[2]OVI 04-99'!O1452</f>
        <v>4.4720000000000004</v>
      </c>
      <c r="N34" s="435">
        <f>+'[2]OVI 04-99'!P1452</f>
        <v>6.7198224638108783</v>
      </c>
    </row>
    <row r="35" spans="1:14" ht="12" customHeight="1" x14ac:dyDescent="0.15">
      <c r="A35" s="188" t="s">
        <v>47</v>
      </c>
      <c r="B35" s="881">
        <f t="shared" si="0"/>
        <v>26.688000000000002</v>
      </c>
      <c r="C35" s="435">
        <f>+'[2]OVI 04-99'!E1455</f>
        <v>2.0948000000000002</v>
      </c>
      <c r="D35" s="435">
        <f>+'[2]OVI 04-99'!F1455</f>
        <v>2.1271999999999998</v>
      </c>
      <c r="E35" s="435">
        <f>+'[2]OVI 04-99'!G1455</f>
        <v>1.5076000000000001</v>
      </c>
      <c r="F35" s="435">
        <f>+'[2]OVI 04-99'!H1455</f>
        <v>1.43</v>
      </c>
      <c r="G35" s="435">
        <f>+'[2]OVI 04-99'!I1455</f>
        <v>2.0623999999999998</v>
      </c>
      <c r="H35" s="435">
        <f>+'[2]OVI 04-99'!J1455</f>
        <v>2.684800000000001</v>
      </c>
      <c r="I35" s="435">
        <f>+'[2]OVI 04-99'!K1455</f>
        <v>2.5731999999999999</v>
      </c>
      <c r="J35" s="435">
        <f>+'[2]OVI 04-99'!L1455</f>
        <v>2.1476000000000002</v>
      </c>
      <c r="K35" s="435">
        <f>+'[2]OVI 04-99'!M1455</f>
        <v>2.3568000000000011</v>
      </c>
      <c r="L35" s="435">
        <f>+'[2]OVI 04-99'!N1455</f>
        <v>2.4324000000000012</v>
      </c>
      <c r="M35" s="435">
        <f>+'[2]OVI 04-99'!O1455</f>
        <v>2.2711999999999999</v>
      </c>
      <c r="N35" s="435">
        <f>+'[2]OVI 04-99'!P1455</f>
        <v>3</v>
      </c>
    </row>
    <row r="36" spans="1:14" ht="12" customHeight="1" x14ac:dyDescent="0.15">
      <c r="A36" s="188" t="s">
        <v>48</v>
      </c>
      <c r="B36" s="881">
        <f t="shared" si="0"/>
        <v>27.961468000000004</v>
      </c>
      <c r="C36" s="435">
        <f>+'[2]OVI 04-99'!E1458</f>
        <v>1.6679999999999999</v>
      </c>
      <c r="D36" s="435">
        <f>+'[2]OVI 04-99'!F1458</f>
        <v>1.6479999999999999</v>
      </c>
      <c r="E36" s="435">
        <f>+'[2]OVI 04-99'!G1458</f>
        <v>1.7564</v>
      </c>
      <c r="F36" s="435">
        <f>+'[2]OVI 04-99'!H1458</f>
        <v>1.5409999999999999</v>
      </c>
      <c r="G36" s="435">
        <f>+'[2]OVI 04-99'!I1458</f>
        <v>1.968</v>
      </c>
      <c r="H36" s="435">
        <f>+'[2]OVI 04-99'!J1458</f>
        <v>2.2160680000000004</v>
      </c>
      <c r="I36" s="435">
        <f>+'[2]OVI 04-99'!K1458</f>
        <v>2.3519999999999999</v>
      </c>
      <c r="J36" s="435">
        <f>+'[2]OVI 04-99'!L1458</f>
        <v>2.3039999999999998</v>
      </c>
      <c r="K36" s="435">
        <f>+'[2]OVI 04-99'!M1458</f>
        <v>2.7759999999999998</v>
      </c>
      <c r="L36" s="435">
        <f>+'[2]OVI 04-99'!N1458</f>
        <v>3.036</v>
      </c>
      <c r="M36" s="435">
        <f>+'[2]OVI 04-99'!O1458</f>
        <v>3.1280000000000001</v>
      </c>
      <c r="N36" s="435">
        <f>+'[2]OVI 04-99'!P1458</f>
        <v>3.5680000000000001</v>
      </c>
    </row>
    <row r="37" spans="1:14" ht="12" customHeight="1" thickBot="1" x14ac:dyDescent="0.2">
      <c r="A37" s="249" t="s">
        <v>49</v>
      </c>
      <c r="B37" s="919">
        <f t="shared" si="0"/>
        <v>32.743600000000001</v>
      </c>
      <c r="C37" s="436">
        <f>+'[2]OVI 04-99'!E1461</f>
        <v>2.97</v>
      </c>
      <c r="D37" s="436">
        <f>+'[2]OVI 04-99'!F1461</f>
        <v>2.95</v>
      </c>
      <c r="E37" s="436">
        <f>+'[2]OVI 04-99'!G1461</f>
        <v>2.823</v>
      </c>
      <c r="F37" s="436">
        <f>+'[2]OVI 04-99'!H1461</f>
        <v>2.4944999999999999</v>
      </c>
      <c r="G37" s="436">
        <f>+'[2]OVI 04-99'!I1461</f>
        <v>2.6871</v>
      </c>
      <c r="H37" s="436">
        <f>+'[2]OVI 04-99'!J1461</f>
        <v>2.4940000000000002</v>
      </c>
      <c r="I37" s="436">
        <f>+'[2]OVI 04-99'!K1461</f>
        <v>2.48</v>
      </c>
      <c r="J37" s="436">
        <f>+'[2]OVI 04-99'!L1461</f>
        <v>2.4929999999999999</v>
      </c>
      <c r="K37" s="436">
        <f>+'[2]OVI 04-99'!M1461</f>
        <v>2.6059999999999999</v>
      </c>
      <c r="L37" s="436">
        <f>+'[2]OVI 04-99'!N1461</f>
        <v>2.3800000000000003</v>
      </c>
      <c r="M37" s="436">
        <f>+'[2]OVI 04-99'!O1461</f>
        <v>3.3290000000000002</v>
      </c>
      <c r="N37" s="436">
        <f>+'[2]OVI 04-99'!P1461</f>
        <v>3.0369999999999999</v>
      </c>
    </row>
    <row r="38" spans="1:14" ht="9" customHeight="1" x14ac:dyDescent="0.15">
      <c r="A38" s="28" t="s">
        <v>544</v>
      </c>
      <c r="B38" s="426"/>
      <c r="C38" s="426"/>
      <c r="D38" s="426"/>
      <c r="E38" s="426"/>
      <c r="F38" s="426"/>
      <c r="G38" s="219"/>
      <c r="H38" s="219"/>
      <c r="I38" s="219"/>
      <c r="J38" s="219"/>
      <c r="K38" s="219"/>
      <c r="L38" s="219"/>
      <c r="M38" s="219"/>
      <c r="N38" s="219"/>
    </row>
    <row r="39" spans="1:14" ht="9" customHeight="1" x14ac:dyDescent="0.15">
      <c r="A39" s="28" t="s">
        <v>428</v>
      </c>
      <c r="B39" s="426"/>
      <c r="C39" s="426"/>
      <c r="D39" s="426"/>
      <c r="E39" s="426"/>
      <c r="F39" s="426"/>
      <c r="G39" s="219"/>
      <c r="H39" s="219"/>
      <c r="I39" s="219"/>
      <c r="J39" s="219"/>
      <c r="K39" s="219"/>
      <c r="L39" s="219"/>
      <c r="M39" s="219"/>
      <c r="N39" s="219"/>
    </row>
    <row r="40" spans="1:14" ht="9" customHeight="1" x14ac:dyDescent="0.15">
      <c r="A40" s="40" t="s">
        <v>427</v>
      </c>
      <c r="B40" s="426"/>
      <c r="C40" s="426"/>
      <c r="D40" s="426"/>
      <c r="E40" s="426"/>
      <c r="F40" s="426"/>
      <c r="G40" s="219"/>
      <c r="H40" s="219"/>
      <c r="I40" s="219"/>
      <c r="J40" s="219"/>
      <c r="K40" s="219"/>
      <c r="L40" s="219"/>
      <c r="M40" s="219"/>
      <c r="N40" s="219"/>
    </row>
    <row r="41" spans="1:14" ht="13.05" customHeight="1" x14ac:dyDescent="0.15">
      <c r="A41" s="12"/>
    </row>
    <row r="42" spans="1:14" ht="13.05" customHeight="1" x14ac:dyDescent="0.15">
      <c r="A42" s="119"/>
    </row>
    <row r="43" spans="1:14" ht="13.05" customHeight="1" x14ac:dyDescent="0.15">
      <c r="A43" s="168"/>
    </row>
    <row r="44" spans="1:14" ht="13.05" customHeight="1" x14ac:dyDescent="0.15">
      <c r="A44" s="31"/>
    </row>
    <row r="45" spans="1:14" ht="13.05" customHeight="1" x14ac:dyDescent="0.15">
      <c r="A45" s="58"/>
    </row>
    <row r="46" spans="1:14" ht="13.05" customHeight="1" x14ac:dyDescent="0.15">
      <c r="A46" s="31"/>
    </row>
    <row r="47" spans="1:14" ht="13.05" customHeight="1" x14ac:dyDescent="0.15">
      <c r="A47" s="119"/>
    </row>
    <row r="48" spans="1:14" ht="13.05" customHeight="1" x14ac:dyDescent="0.15">
      <c r="A48" s="119"/>
    </row>
    <row r="49" spans="1:1" ht="13.05" customHeight="1" x14ac:dyDescent="0.15">
      <c r="A49" s="119"/>
    </row>
    <row r="50" spans="1:1" ht="13.05" customHeight="1" x14ac:dyDescent="0.15">
      <c r="A50" s="119"/>
    </row>
    <row r="51" spans="1:1" ht="13.05" customHeight="1" x14ac:dyDescent="0.15">
      <c r="A51" s="119"/>
    </row>
    <row r="52" spans="1:1" ht="13.05" customHeight="1" x14ac:dyDescent="0.15">
      <c r="A52" s="119"/>
    </row>
    <row r="53" spans="1:1" ht="13.05" customHeight="1" x14ac:dyDescent="0.15">
      <c r="A53" s="119"/>
    </row>
    <row r="54" spans="1:1" ht="13.05" customHeight="1" x14ac:dyDescent="0.15">
      <c r="A54" s="119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6">
    <tabColor theme="9" tint="0.59999389629810485"/>
  </sheetPr>
  <dimension ref="A4:O58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1.625" style="190" customWidth="1"/>
    <col min="2" max="2" width="9.625" style="190" customWidth="1"/>
    <col min="3" max="14" width="8.75" style="190" customWidth="1"/>
    <col min="15" max="16384" width="7" style="190"/>
  </cols>
  <sheetData>
    <row r="4" spans="1:15" ht="13.05" customHeight="1" x14ac:dyDescent="0.3">
      <c r="A4" s="419" t="s">
        <v>559</v>
      </c>
      <c r="B4" s="415"/>
    </row>
    <row r="5" spans="1:15" ht="13.05" customHeight="1" x14ac:dyDescent="0.15">
      <c r="A5" s="422" t="s">
        <v>425</v>
      </c>
      <c r="B5" s="415"/>
    </row>
    <row r="6" spans="1:15" ht="4.95" customHeight="1" thickBot="1" x14ac:dyDescent="0.2">
      <c r="A6" s="1130"/>
      <c r="B6" s="1130"/>
      <c r="C6" s="1130"/>
      <c r="D6" s="1130"/>
      <c r="E6" s="1130"/>
      <c r="F6" s="1130"/>
      <c r="G6" s="1130"/>
      <c r="H6" s="1130"/>
      <c r="I6" s="1130"/>
      <c r="J6" s="1130"/>
      <c r="K6" s="1130"/>
      <c r="L6" s="1130"/>
      <c r="M6" s="1130"/>
      <c r="N6" s="1130"/>
      <c r="O6" s="194"/>
    </row>
    <row r="7" spans="1:15" ht="15" customHeight="1" x14ac:dyDescent="0.15">
      <c r="A7" s="860" t="s">
        <v>18</v>
      </c>
      <c r="B7" s="864" t="s">
        <v>117</v>
      </c>
      <c r="C7" s="865" t="s">
        <v>57</v>
      </c>
      <c r="D7" s="865" t="s">
        <v>58</v>
      </c>
      <c r="E7" s="865" t="s">
        <v>59</v>
      </c>
      <c r="F7" s="865" t="s">
        <v>60</v>
      </c>
      <c r="G7" s="865" t="s">
        <v>61</v>
      </c>
      <c r="H7" s="865" t="s">
        <v>62</v>
      </c>
      <c r="I7" s="865" t="s">
        <v>63</v>
      </c>
      <c r="J7" s="865" t="s">
        <v>64</v>
      </c>
      <c r="K7" s="865" t="s">
        <v>65</v>
      </c>
      <c r="L7" s="865" t="s">
        <v>66</v>
      </c>
      <c r="M7" s="865" t="s">
        <v>67</v>
      </c>
      <c r="N7" s="865" t="s">
        <v>68</v>
      </c>
      <c r="O7" s="192"/>
    </row>
    <row r="8" spans="1:15" ht="15" customHeight="1" x14ac:dyDescent="0.15">
      <c r="A8" s="891" t="s">
        <v>199</v>
      </c>
      <c r="B8" s="884">
        <f>('C-54'!B8/'C-53'!B8)*1000</f>
        <v>12.697612093200332</v>
      </c>
      <c r="C8" s="884">
        <f>('C-54'!C8/'C-53'!C8)*1000</f>
        <v>12.435415918248355</v>
      </c>
      <c r="D8" s="884">
        <f>('C-54'!D8/'C-53'!D8)*1000</f>
        <v>12.575984905585033</v>
      </c>
      <c r="E8" s="884">
        <f>('C-54'!E8/'C-53'!E8)*1000</f>
        <v>12.836404672534774</v>
      </c>
      <c r="F8" s="884">
        <f>('C-54'!F8/'C-53'!F8)*1000</f>
        <v>13.03658787340677</v>
      </c>
      <c r="G8" s="884">
        <f>('C-54'!G8/'C-53'!G8)*1000</f>
        <v>13.053820669580892</v>
      </c>
      <c r="H8" s="884">
        <f>('C-54'!H8/'C-53'!H8)*1000</f>
        <v>13.121966270993248</v>
      </c>
      <c r="I8" s="884">
        <f>('C-54'!I8/'C-53'!I8)*1000</f>
        <v>12.439431516107815</v>
      </c>
      <c r="J8" s="884">
        <f>('C-54'!J8/'C-53'!J8)*1000</f>
        <v>12.601410661427492</v>
      </c>
      <c r="K8" s="884">
        <f>('C-54'!K8/'C-53'!K8)*1000</f>
        <v>12.657900082490942</v>
      </c>
      <c r="L8" s="884">
        <f>('C-54'!L8/'C-53'!L8)*1000</f>
        <v>12.565471857734655</v>
      </c>
      <c r="M8" s="884">
        <f>('C-54'!M8/'C-53'!M8)*1000</f>
        <v>12.408170403721744</v>
      </c>
      <c r="N8" s="884">
        <f>('C-54'!N8/'C-53'!N8)*1000</f>
        <v>12.531571142487929</v>
      </c>
    </row>
    <row r="9" spans="1:15" ht="12" customHeight="1" x14ac:dyDescent="0.15">
      <c r="A9" s="267" t="s">
        <v>21</v>
      </c>
      <c r="B9" s="912">
        <f>('C-54'!B9/'C-53'!B9)*1000</f>
        <v>11.524861895551258</v>
      </c>
      <c r="C9" s="437">
        <f>('C-54'!C9/'C-53'!C9)*1000</f>
        <v>12.161111111111111</v>
      </c>
      <c r="D9" s="437">
        <f>('C-54'!D9/'C-53'!D9)*1000</f>
        <v>10.545454545454545</v>
      </c>
      <c r="E9" s="437">
        <f>('C-54'!E9/'C-53'!E9)*1000</f>
        <v>9.5116279069767451</v>
      </c>
      <c r="F9" s="437">
        <f>('C-54'!F9/'C-53'!F9)*1000</f>
        <v>10.326359832635983</v>
      </c>
      <c r="G9" s="437">
        <f>('C-54'!G9/'C-53'!G9)*1000</f>
        <v>11.219546798029556</v>
      </c>
      <c r="H9" s="437">
        <f>('C-54'!H9/'C-53'!H9)*1000</f>
        <v>12.100000000000001</v>
      </c>
      <c r="I9" s="437">
        <f>('C-54'!I9/'C-53'!I9)*1000</f>
        <v>12.488659793814433</v>
      </c>
      <c r="J9" s="437">
        <f>('C-54'!J9/'C-53'!J9)*1000</f>
        <v>12.947826086956523</v>
      </c>
      <c r="K9" s="437">
        <f>('C-54'!K9/'C-53'!K9)*1000</f>
        <v>13.534883720930234</v>
      </c>
      <c r="L9" s="437">
        <f>('C-54'!L9/'C-53'!L9)*1000</f>
        <v>10.624434389140271</v>
      </c>
      <c r="M9" s="437">
        <f>('C-54'!M9/'C-53'!M9)*1000</f>
        <v>10.276888888888889</v>
      </c>
      <c r="N9" s="437">
        <f>('C-54'!N9/'C-53'!N9)*1000</f>
        <v>13.467336683417086</v>
      </c>
    </row>
    <row r="10" spans="1:15" ht="12" customHeight="1" x14ac:dyDescent="0.15">
      <c r="A10" s="267" t="s">
        <v>22</v>
      </c>
      <c r="B10" s="912">
        <f>('C-54'!B10/'C-53'!B10)*1000</f>
        <v>13.984122109105751</v>
      </c>
      <c r="C10" s="437">
        <f>('C-54'!C10/'C-53'!C10)*1000</f>
        <v>14.638307687864595</v>
      </c>
      <c r="D10" s="437">
        <f>('C-54'!D10/'C-53'!D10)*1000</f>
        <v>13.979357798165138</v>
      </c>
      <c r="E10" s="437">
        <f>('C-54'!E10/'C-53'!E10)*1000</f>
        <v>14.020044876589379</v>
      </c>
      <c r="F10" s="437">
        <f>('C-54'!F10/'C-53'!F10)*1000</f>
        <v>13.887722548111558</v>
      </c>
      <c r="G10" s="437">
        <f>('C-54'!G10/'C-53'!G10)*1000</f>
        <v>12.841197650928269</v>
      </c>
      <c r="H10" s="437">
        <f>('C-54'!H10/'C-53'!H10)*1000</f>
        <v>14.695197243020115</v>
      </c>
      <c r="I10" s="437">
        <f>('C-54'!I10/'C-53'!I10)*1000</f>
        <v>13.620233820643527</v>
      </c>
      <c r="J10" s="437">
        <f>('C-54'!J10/'C-53'!J10)*1000</f>
        <v>13.949707826420157</v>
      </c>
      <c r="K10" s="437">
        <f>('C-54'!K10/'C-53'!K10)*1000</f>
        <v>14.018345815596115</v>
      </c>
      <c r="L10" s="437">
        <f>('C-54'!L10/'C-53'!L10)*1000</f>
        <v>13.407075471698112</v>
      </c>
      <c r="M10" s="437">
        <f>('C-54'!M10/'C-53'!M10)*1000</f>
        <v>13.959943870391632</v>
      </c>
      <c r="N10" s="437">
        <f>('C-54'!N10/'C-53'!N10)*1000</f>
        <v>14.838065194532071</v>
      </c>
    </row>
    <row r="11" spans="1:15" ht="12" customHeight="1" x14ac:dyDescent="0.15">
      <c r="A11" s="267" t="s">
        <v>23</v>
      </c>
      <c r="B11" s="912">
        <f>('C-54'!B11/'C-53'!B11)*1000</f>
        <v>15.939851193423831</v>
      </c>
      <c r="C11" s="437">
        <f>('C-54'!C11/'C-53'!C11)*1000</f>
        <v>16.709345014601588</v>
      </c>
      <c r="D11" s="437">
        <f>('C-54'!D11/'C-53'!D11)*1000</f>
        <v>16.131386861313867</v>
      </c>
      <c r="E11" s="437">
        <f>('C-54'!E11/'C-53'!E11)*1000</f>
        <v>16.700301273219992</v>
      </c>
      <c r="F11" s="437">
        <f>('C-54'!F11/'C-53'!F11)*1000</f>
        <v>15.871455032481014</v>
      </c>
      <c r="G11" s="437">
        <f>('C-54'!G11/'C-53'!G11)*1000</f>
        <v>16.5093486798439</v>
      </c>
      <c r="H11" s="437">
        <f>('C-54'!H11/'C-53'!H11)*1000</f>
        <v>16.611884785053196</v>
      </c>
      <c r="I11" s="437">
        <f>('C-54'!I11/'C-53'!I11)*1000</f>
        <v>14.68006700167504</v>
      </c>
      <c r="J11" s="437">
        <f>('C-54'!J11/'C-53'!J11)*1000</f>
        <v>14.932479224376731</v>
      </c>
      <c r="K11" s="437">
        <f>('C-54'!K11/'C-53'!K11)*1000</f>
        <v>14.755503276760209</v>
      </c>
      <c r="L11" s="437">
        <f>('C-54'!L11/'C-53'!L11)*1000</f>
        <v>15.924067121293389</v>
      </c>
      <c r="M11" s="437">
        <f>('C-54'!M11/'C-53'!M11)*1000</f>
        <v>15.753466402559805</v>
      </c>
      <c r="N11" s="437">
        <f>('C-54'!N11/'C-53'!N11)*1000</f>
        <v>16.526377234585919</v>
      </c>
    </row>
    <row r="12" spans="1:15" ht="12" customHeight="1" x14ac:dyDescent="0.15">
      <c r="A12" s="188" t="s">
        <v>24</v>
      </c>
      <c r="B12" s="912">
        <f>('C-54'!B12/'C-53'!B12)*1000</f>
        <v>13.254699943243059</v>
      </c>
      <c r="C12" s="437">
        <f>('C-54'!C12/'C-53'!C12)*1000</f>
        <v>13.370136745301878</v>
      </c>
      <c r="D12" s="437">
        <f>('C-54'!D12/'C-53'!D12)*1000</f>
        <v>13.294204029257029</v>
      </c>
      <c r="E12" s="437">
        <f>('C-54'!E12/'C-53'!E12)*1000</f>
        <v>13.306852988901145</v>
      </c>
      <c r="F12" s="437">
        <f>('C-54'!F12/'C-53'!F12)*1000</f>
        <v>13.165381037127956</v>
      </c>
      <c r="G12" s="437">
        <f>('C-54'!G12/'C-53'!G12)*1000</f>
        <v>13.363025295723387</v>
      </c>
      <c r="H12" s="437">
        <f>('C-54'!H12/'C-53'!H12)*1000</f>
        <v>13.448990873533244</v>
      </c>
      <c r="I12" s="437">
        <f>('C-54'!I12/'C-53'!I12)*1000</f>
        <v>13.054227044063275</v>
      </c>
      <c r="J12" s="437">
        <f>('C-54'!J12/'C-53'!J12)*1000</f>
        <v>13.073336762814623</v>
      </c>
      <c r="K12" s="437">
        <f>('C-54'!K12/'C-53'!K12)*1000</f>
        <v>13.12582459652196</v>
      </c>
      <c r="L12" s="437">
        <f>('C-54'!L12/'C-53'!L12)*1000</f>
        <v>13.301970130522088</v>
      </c>
      <c r="M12" s="437">
        <f>('C-54'!M12/'C-53'!M12)*1000</f>
        <v>13.002351762617296</v>
      </c>
      <c r="N12" s="437">
        <f>('C-54'!N12/'C-53'!N12)*1000</f>
        <v>13.556853830645162</v>
      </c>
    </row>
    <row r="13" spans="1:15" ht="12" customHeight="1" x14ac:dyDescent="0.15">
      <c r="A13" s="268" t="s">
        <v>25</v>
      </c>
      <c r="B13" s="912">
        <f>('C-54'!B13/'C-53'!B13)*1000</f>
        <v>11.383927701049938</v>
      </c>
      <c r="C13" s="437">
        <f>('C-54'!C13/'C-53'!C13)*1000</f>
        <v>11.333993102567378</v>
      </c>
      <c r="D13" s="437">
        <f>('C-54'!D13/'C-53'!D13)*1000</f>
        <v>11.614713942307691</v>
      </c>
      <c r="E13" s="437">
        <f>('C-54'!E13/'C-53'!E13)*1000</f>
        <v>11.187015782828283</v>
      </c>
      <c r="F13" s="437">
        <f>('C-54'!F13/'C-53'!F13)*1000</f>
        <v>10.582182320441991</v>
      </c>
      <c r="G13" s="437">
        <f>('C-54'!G13/'C-53'!G13)*1000</f>
        <v>10.550000388726923</v>
      </c>
      <c r="H13" s="437">
        <f>('C-54'!H13/'C-53'!H13)*1000</f>
        <v>10.701250316856784</v>
      </c>
      <c r="I13" s="437">
        <f>('C-54'!I13/'C-53'!I13)*1000</f>
        <v>10.821022919937207</v>
      </c>
      <c r="J13" s="437">
        <f>('C-54'!J13/'C-53'!J13)*1000</f>
        <v>11.332980966325039</v>
      </c>
      <c r="K13" s="437">
        <f>('C-54'!K13/'C-53'!K13)*1000</f>
        <v>11.677511463414632</v>
      </c>
      <c r="L13" s="437">
        <f>('C-54'!L13/'C-53'!L13)*1000</f>
        <v>11.808432290909092</v>
      </c>
      <c r="M13" s="437">
        <f>('C-54'!M13/'C-53'!M13)*1000</f>
        <v>12.260467751141556</v>
      </c>
      <c r="N13" s="437">
        <f>('C-54'!N13/'C-53'!N13)*1000</f>
        <v>12.062112708669899</v>
      </c>
    </row>
    <row r="14" spans="1:15" ht="12" customHeight="1" x14ac:dyDescent="0.15">
      <c r="A14" s="203" t="s">
        <v>107</v>
      </c>
      <c r="B14" s="912">
        <f>('C-54'!B14/'C-53'!B14)*1000</f>
        <v>10.766903491352856</v>
      </c>
      <c r="C14" s="437">
        <f>('C-54'!C14/'C-53'!C14)*1000</f>
        <v>11.266728452270621</v>
      </c>
      <c r="D14" s="437">
        <f>('C-54'!D14/'C-53'!D14)*1000</f>
        <v>11.567945067827834</v>
      </c>
      <c r="E14" s="437">
        <f>('C-54'!E14/'C-53'!E14)*1000</f>
        <v>11.022500000000001</v>
      </c>
      <c r="F14" s="437">
        <f>('C-54'!F14/'C-53'!F14)*1000</f>
        <v>10.27286880927292</v>
      </c>
      <c r="G14" s="437">
        <f>('C-54'!G14/'C-53'!G14)*1000</f>
        <v>9.8134759082710659</v>
      </c>
      <c r="H14" s="437">
        <f>('C-54'!H14/'C-53'!H14)*1000</f>
        <v>10.051648192771086</v>
      </c>
      <c r="I14" s="437">
        <f>('C-54'!I14/'C-53'!I14)*1000</f>
        <v>10.069513008672448</v>
      </c>
      <c r="J14" s="437">
        <f>('C-54'!J14/'C-53'!J14)*1000</f>
        <v>10.531940500338067</v>
      </c>
      <c r="K14" s="437">
        <f>('C-54'!K14/'C-53'!K14)*1000</f>
        <v>10.873707784431137</v>
      </c>
      <c r="L14" s="437">
        <f>('C-54'!L14/'C-53'!L14)*1000</f>
        <v>10.983248838752489</v>
      </c>
      <c r="M14" s="437">
        <f>('C-54'!M14/'C-53'!M14)*1000</f>
        <v>10.78060055926006</v>
      </c>
      <c r="N14" s="437">
        <f>('C-54'!N14/'C-53'!N14)*1000</f>
        <v>11.266267892842864</v>
      </c>
    </row>
    <row r="15" spans="1:15" ht="12" customHeight="1" x14ac:dyDescent="0.15">
      <c r="A15" s="203" t="s">
        <v>108</v>
      </c>
      <c r="B15" s="912">
        <f>('C-54'!B15/'C-53'!B15)*1000</f>
        <v>13.539848732624694</v>
      </c>
      <c r="C15" s="437">
        <f>('C-54'!C15/'C-53'!C15)*1000</f>
        <v>11.716941953751769</v>
      </c>
      <c r="D15" s="437">
        <f>('C-54'!D15/'C-53'!D15)*1000</f>
        <v>12.091008616320325</v>
      </c>
      <c r="E15" s="437">
        <f>('C-54'!E15/'C-53'!E15)*1000</f>
        <v>12.246965699208443</v>
      </c>
      <c r="F15" s="437">
        <f>('C-54'!F15/'C-53'!F15)*1000</f>
        <v>13.250980392156864</v>
      </c>
      <c r="G15" s="437">
        <f>('C-54'!G15/'C-53'!G15)*1000</f>
        <v>15.765299684542589</v>
      </c>
      <c r="H15" s="437">
        <f>('C-54'!H15/'C-53'!H15)*1000</f>
        <v>13.269240669240672</v>
      </c>
      <c r="I15" s="437">
        <f>('C-54'!I15/'C-53'!I15)*1000</f>
        <v>13.406035665294928</v>
      </c>
      <c r="J15" s="437">
        <f>('C-54'!J15/'C-53'!J15)*1000</f>
        <v>13.368827313211282</v>
      </c>
      <c r="K15" s="437">
        <f>('C-54'!K15/'C-53'!K15)*1000</f>
        <v>13.695219123505977</v>
      </c>
      <c r="L15" s="437">
        <f>('C-54'!L15/'C-53'!L15)*1000</f>
        <v>14.052541519879215</v>
      </c>
      <c r="M15" s="437">
        <f>('C-54'!M15/'C-53'!M15)*1000</f>
        <v>15.98770731707317</v>
      </c>
      <c r="N15" s="437">
        <f>('C-54'!N15/'C-53'!N15)*1000</f>
        <v>14.267359470949458</v>
      </c>
    </row>
    <row r="16" spans="1:15" ht="12" customHeight="1" x14ac:dyDescent="0.15">
      <c r="A16" s="203" t="s">
        <v>109</v>
      </c>
      <c r="B16" s="912">
        <f>('C-54'!B16/'C-53'!B16)*1000</f>
        <v>9.7005928946815221</v>
      </c>
      <c r="C16" s="437">
        <f>('C-54'!C16/'C-53'!C16)*1000</f>
        <v>9.9099428571428572</v>
      </c>
      <c r="D16" s="437">
        <f>('C-54'!D16/'C-53'!D16)*1000</f>
        <v>9.8581382978723386</v>
      </c>
      <c r="E16" s="437">
        <f>('C-54'!E16/'C-53'!E16)*1000</f>
        <v>9.7685734767025085</v>
      </c>
      <c r="F16" s="437">
        <f>('C-54'!F16/'C-53'!F16)*1000</f>
        <v>10.114850000000001</v>
      </c>
      <c r="G16" s="437">
        <f>('C-54'!G16/'C-53'!G16)*1000</f>
        <v>9.8388126984126973</v>
      </c>
      <c r="H16" s="437">
        <f>('C-54'!H16/'C-53'!H16)*1000</f>
        <v>8.5716315789473683</v>
      </c>
      <c r="I16" s="437">
        <f>('C-54'!I16/'C-53'!I16)*1000</f>
        <v>9.8826891566265047</v>
      </c>
      <c r="J16" s="437">
        <f>('C-54'!J16/'C-53'!J16)*1000</f>
        <v>9.826989247311829</v>
      </c>
      <c r="K16" s="437">
        <f>('C-54'!K16/'C-53'!K16)*1000</f>
        <v>9.8322153846153846</v>
      </c>
      <c r="L16" s="437">
        <f>('C-54'!L16/'C-53'!L16)*1000</f>
        <v>9.8237166212534053</v>
      </c>
      <c r="M16" s="437">
        <f>('C-54'!M16/'C-53'!M16)*1000</f>
        <v>9.7978834951456335</v>
      </c>
      <c r="N16" s="437">
        <f>('C-54'!N16/'C-53'!N16)*1000</f>
        <v>9.8365734627831731</v>
      </c>
    </row>
    <row r="17" spans="1:14" ht="12" customHeight="1" x14ac:dyDescent="0.15">
      <c r="A17" s="267" t="s">
        <v>29</v>
      </c>
      <c r="B17" s="912">
        <f>('C-54'!B17/'C-53'!B17)*1000</f>
        <v>15.892537313432843</v>
      </c>
      <c r="C17" s="437">
        <f>('C-54'!C17/'C-53'!C17)*1000</f>
        <v>16.145205479452056</v>
      </c>
      <c r="D17" s="437">
        <f>('C-54'!D17/'C-53'!D17)*1000</f>
        <v>16.036641221374051</v>
      </c>
      <c r="E17" s="437">
        <f>('C-54'!E17/'C-53'!E17)*1000</f>
        <v>15.594000000000007</v>
      </c>
      <c r="F17" s="437">
        <f>('C-54'!F17/'C-53'!F17)*1000</f>
        <v>15.643636363636377</v>
      </c>
      <c r="G17" s="437">
        <f>('C-54'!G17/'C-53'!G17)*1000</f>
        <v>15.676086956521743</v>
      </c>
      <c r="H17" s="437">
        <f>('C-54'!H17/'C-53'!H17)*1000</f>
        <v>15.611059907834106</v>
      </c>
      <c r="I17" s="437">
        <f>('C-54'!I17/'C-53'!I17)*1000</f>
        <v>15.927868852459028</v>
      </c>
      <c r="J17" s="437">
        <f>('C-54'!J17/'C-53'!J17)*1000</f>
        <v>15.651612903225816</v>
      </c>
      <c r="K17" s="437">
        <f>('C-54'!K17/'C-53'!K17)*1000</f>
        <v>15.394871794871799</v>
      </c>
      <c r="L17" s="437">
        <f>('C-54'!L17/'C-53'!L17)*1000</f>
        <v>15.955555555555559</v>
      </c>
      <c r="M17" s="437">
        <f>('C-54'!M17/'C-53'!M17)*1000</f>
        <v>16.116475095785447</v>
      </c>
      <c r="N17" s="437">
        <f>('C-54'!N17/'C-53'!N17)*1000</f>
        <v>16.311428571428575</v>
      </c>
    </row>
    <row r="18" spans="1:14" ht="12" customHeight="1" x14ac:dyDescent="0.15">
      <c r="A18" s="267" t="s">
        <v>30</v>
      </c>
      <c r="B18" s="912">
        <f>('C-54'!B18/'C-53'!B18)*1000</f>
        <v>9.6552220186321822</v>
      </c>
      <c r="C18" s="437">
        <f>('C-54'!C18/'C-53'!C18)*1000</f>
        <v>10.342934293429343</v>
      </c>
      <c r="D18" s="437">
        <f>('C-54'!D18/'C-53'!D18)*1000</f>
        <v>10.327565466827057</v>
      </c>
      <c r="E18" s="437">
        <f>('C-54'!E18/'C-53'!E18)*1000</f>
        <v>10.843615949453552</v>
      </c>
      <c r="F18" s="437">
        <f>('C-54'!F18/'C-53'!F18)*1000</f>
        <v>11.025973115829199</v>
      </c>
      <c r="G18" s="437">
        <f>('C-54'!G18/'C-53'!G18)*1000</f>
        <v>10.34</v>
      </c>
      <c r="H18" s="437">
        <f>('C-54'!H18/'C-53'!H18)*1000</f>
        <v>10.432300163132137</v>
      </c>
      <c r="I18" s="437">
        <f>('C-54'!I18/'C-53'!I18)*1000</f>
        <v>0.94361259023483257</v>
      </c>
      <c r="J18" s="437">
        <f>('C-54'!J18/'C-53'!J18)*1000</f>
        <v>10.576489305323552</v>
      </c>
      <c r="K18" s="437">
        <f>('C-54'!K18/'C-53'!K18)*1000</f>
        <v>9.7217469402130821</v>
      </c>
      <c r="L18" s="437">
        <f>('C-54'!L18/'C-53'!L18)*1000</f>
        <v>10.32586423858538</v>
      </c>
      <c r="M18" s="437">
        <f>('C-54'!M18/'C-53'!M18)*1000</f>
        <v>10.531394071957861</v>
      </c>
      <c r="N18" s="437">
        <f>('C-54'!N18/'C-53'!N18)*1000</f>
        <v>10.482677235482722</v>
      </c>
    </row>
    <row r="19" spans="1:14" ht="12" customHeight="1" x14ac:dyDescent="0.15">
      <c r="A19" s="188" t="s">
        <v>31</v>
      </c>
      <c r="B19" s="912">
        <f>('C-54'!B19/'C-53'!B19)*1000</f>
        <v>12.266658248543351</v>
      </c>
      <c r="C19" s="437">
        <f>('C-54'!C19/'C-53'!C19)*1000</f>
        <v>11.870075440067058</v>
      </c>
      <c r="D19" s="437">
        <f>('C-54'!D19/'C-53'!D19)*1000</f>
        <v>12.059647855530475</v>
      </c>
      <c r="E19" s="437">
        <f>('C-54'!E19/'C-53'!E19)*1000</f>
        <v>12.027333333333335</v>
      </c>
      <c r="F19" s="437">
        <f>('C-54'!F19/'C-53'!F19)*1000</f>
        <v>12.515840442702331</v>
      </c>
      <c r="G19" s="437">
        <f>('C-54'!G19/'C-53'!G19)*1000</f>
        <v>12.49033247063508</v>
      </c>
      <c r="H19" s="437">
        <f>('C-54'!H19/'C-53'!H19)*1000</f>
        <v>12.233692028387521</v>
      </c>
      <c r="I19" s="437">
        <f>('C-54'!I19/'C-53'!I19)*1000</f>
        <v>12.638596787827559</v>
      </c>
      <c r="J19" s="437">
        <f>('C-54'!J19/'C-53'!J19)*1000</f>
        <v>12.442753178430513</v>
      </c>
      <c r="K19" s="437">
        <f>('C-54'!K19/'C-53'!K19)*1000</f>
        <v>12.047777777777776</v>
      </c>
      <c r="L19" s="437">
        <f>('C-54'!L19/'C-53'!L19)*1000</f>
        <v>12.261390793339864</v>
      </c>
      <c r="M19" s="437">
        <f>('C-54'!M19/'C-53'!M19)*1000</f>
        <v>12.291496212121212</v>
      </c>
      <c r="N19" s="437">
        <f>('C-54'!N19/'C-53'!N19)*1000</f>
        <v>12.334090624347464</v>
      </c>
    </row>
    <row r="20" spans="1:14" ht="12" customHeight="1" x14ac:dyDescent="0.15">
      <c r="A20" s="267" t="s">
        <v>32</v>
      </c>
      <c r="B20" s="912">
        <f>('C-54'!B20/'C-53'!B20)*1000</f>
        <v>11.902433660311546</v>
      </c>
      <c r="C20" s="437">
        <f>('C-54'!C20/'C-53'!C20)*1000</f>
        <v>9.9717384675549106</v>
      </c>
      <c r="D20" s="437">
        <f>('C-54'!D20/'C-53'!D20)*1000</f>
        <v>10.652482269503546</v>
      </c>
      <c r="E20" s="437">
        <f>('C-54'!E20/'C-53'!E20)*1000</f>
        <v>11.955190947666194</v>
      </c>
      <c r="F20" s="437">
        <f>('C-54'!F20/'C-53'!F20)*1000</f>
        <v>12.904016483516482</v>
      </c>
      <c r="G20" s="437">
        <f>('C-54'!G20/'C-53'!G20)*1000</f>
        <v>12.327286695278969</v>
      </c>
      <c r="H20" s="437">
        <f>('C-54'!H20/'C-53'!H20)*1000</f>
        <v>12.691548890340282</v>
      </c>
      <c r="I20" s="437">
        <f>('C-54'!I20/'C-53'!I20)*1000</f>
        <v>12.303535353535354</v>
      </c>
      <c r="J20" s="437">
        <f>('C-54'!J20/'C-53'!J20)*1000</f>
        <v>11.94318404942555</v>
      </c>
      <c r="K20" s="437">
        <f>('C-54'!K20/'C-53'!K20)*1000</f>
        <v>12.796339694656488</v>
      </c>
      <c r="L20" s="437">
        <f>('C-54'!L20/'C-53'!L20)*1000</f>
        <v>12.446800718132854</v>
      </c>
      <c r="M20" s="437">
        <f>('C-54'!M20/'C-53'!M20)*1000</f>
        <v>11.761842739166104</v>
      </c>
      <c r="N20" s="437">
        <f>('C-54'!N20/'C-53'!N20)*1000</f>
        <v>10.581116879233402</v>
      </c>
    </row>
    <row r="21" spans="1:14" ht="12" customHeight="1" x14ac:dyDescent="0.15">
      <c r="A21" s="267" t="s">
        <v>33</v>
      </c>
      <c r="B21" s="912">
        <f>('C-54'!B21/'C-53'!B21)*1000</f>
        <v>11.234129525383462</v>
      </c>
      <c r="C21" s="437">
        <f>('C-54'!C21/'C-53'!C21)*1000</f>
        <v>11.143669941060898</v>
      </c>
      <c r="D21" s="437">
        <f>('C-54'!D21/'C-53'!D21)*1000</f>
        <v>11.167889455502552</v>
      </c>
      <c r="E21" s="437">
        <f>('C-54'!E21/'C-53'!E21)*1000</f>
        <v>11.259091676515286</v>
      </c>
      <c r="F21" s="437">
        <f>('C-54'!F21/'C-53'!F21)*1000</f>
        <v>11.485252924699296</v>
      </c>
      <c r="G21" s="437">
        <f>('C-54'!G21/'C-53'!G21)*1000</f>
        <v>11.459553194813306</v>
      </c>
      <c r="H21" s="437">
        <f>('C-54'!H21/'C-53'!H21)*1000</f>
        <v>11.599638608643277</v>
      </c>
      <c r="I21" s="437">
        <f>('C-54'!I21/'C-53'!I21)*1000</f>
        <v>11.513930171371689</v>
      </c>
      <c r="J21" s="437">
        <f>('C-54'!J21/'C-53'!J21)*1000</f>
        <v>11.450307636626857</v>
      </c>
      <c r="K21" s="437">
        <f>('C-54'!K21/'C-53'!K21)*1000</f>
        <v>11.071599598362557</v>
      </c>
      <c r="L21" s="437">
        <f>('C-54'!L21/'C-53'!L21)*1000</f>
        <v>11.002796679877367</v>
      </c>
      <c r="M21" s="437">
        <f>('C-54'!M21/'C-53'!M21)*1000</f>
        <v>10.784828474794654</v>
      </c>
      <c r="N21" s="437">
        <f>('C-54'!N21/'C-53'!N21)*1000</f>
        <v>10.838839319187221</v>
      </c>
    </row>
    <row r="22" spans="1:14" ht="12" customHeight="1" x14ac:dyDescent="0.15">
      <c r="A22" s="267" t="s">
        <v>34</v>
      </c>
      <c r="B22" s="912">
        <f>('C-54'!B22/'C-53'!B22)*1000</f>
        <v>12.484944093869819</v>
      </c>
      <c r="C22" s="437">
        <f>('C-54'!C22/'C-53'!C22)*1000</f>
        <v>12.314986611740474</v>
      </c>
      <c r="D22" s="437">
        <f>('C-54'!D22/'C-53'!D22)*1000</f>
        <v>12.484035571687839</v>
      </c>
      <c r="E22" s="437">
        <f>('C-54'!E22/'C-53'!E22)*1000</f>
        <v>14.673673411228274</v>
      </c>
      <c r="F22" s="437">
        <f>('C-54'!F22/'C-53'!F22)*1000</f>
        <v>12.438542945110946</v>
      </c>
      <c r="G22" s="437">
        <f>('C-54'!G22/'C-53'!G22)*1000</f>
        <v>12.622493412384715</v>
      </c>
      <c r="H22" s="437">
        <f>('C-54'!H22/'C-53'!H22)*1000</f>
        <v>12.558086441321688</v>
      </c>
      <c r="I22" s="437">
        <f>('C-54'!I22/'C-53'!I22)*1000</f>
        <v>12.35595243036156</v>
      </c>
      <c r="J22" s="437">
        <f>('C-54'!J22/'C-53'!J22)*1000</f>
        <v>12.416162571241705</v>
      </c>
      <c r="K22" s="437">
        <f>('C-54'!K22/'C-53'!K22)*1000</f>
        <v>12.421183031941862</v>
      </c>
      <c r="L22" s="437">
        <f>('C-54'!L22/'C-53'!L22)*1000</f>
        <v>11.945543784445805</v>
      </c>
      <c r="M22" s="437">
        <f>('C-54'!M22/'C-53'!M22)*1000</f>
        <v>12.060064136578614</v>
      </c>
      <c r="N22" s="437">
        <f>('C-54'!N22/'C-53'!N22)*1000</f>
        <v>11.908216409036859</v>
      </c>
    </row>
    <row r="23" spans="1:14" ht="12" customHeight="1" x14ac:dyDescent="0.15">
      <c r="A23" s="267" t="s">
        <v>35</v>
      </c>
      <c r="B23" s="912">
        <f>('C-54'!B23/'C-53'!B23)*1000</f>
        <v>10.741145455297607</v>
      </c>
      <c r="C23" s="437">
        <f>('C-54'!C23/'C-53'!C23)*1000</f>
        <v>10.754402162611777</v>
      </c>
      <c r="D23" s="437">
        <f>('C-54'!D23/'C-53'!D23)*1000</f>
        <v>10.910309019345108</v>
      </c>
      <c r="E23" s="437">
        <f>('C-54'!E23/'C-53'!E23)*1000</f>
        <v>10.734596211365892</v>
      </c>
      <c r="F23" s="437">
        <f>('C-54'!F23/'C-53'!F23)*1000</f>
        <v>10.821330696426049</v>
      </c>
      <c r="G23" s="437">
        <f>('C-54'!G23/'C-53'!G23)*1000</f>
        <v>10.909064523331104</v>
      </c>
      <c r="H23" s="437">
        <f>('C-54'!H23/'C-53'!H23)*1000</f>
        <v>10.874246654471936</v>
      </c>
      <c r="I23" s="437">
        <f>('C-54'!I23/'C-53'!I23)*1000</f>
        <v>10.91688019779726</v>
      </c>
      <c r="J23" s="437">
        <f>('C-54'!J23/'C-53'!J23)*1000</f>
        <v>9.7465778412245232</v>
      </c>
      <c r="K23" s="437">
        <f>('C-54'!K23/'C-53'!K23)*1000</f>
        <v>10.952090103726132</v>
      </c>
      <c r="L23" s="437">
        <f>('C-54'!L23/'C-53'!L23)*1000</f>
        <v>11.011573236889689</v>
      </c>
      <c r="M23" s="437">
        <f>('C-54'!M23/'C-53'!M23)*1000</f>
        <v>10.450015683814311</v>
      </c>
      <c r="N23" s="437">
        <f>('C-54'!N23/'C-53'!N23)*1000</f>
        <v>10.994907316305241</v>
      </c>
    </row>
    <row r="24" spans="1:14" ht="12" customHeight="1" x14ac:dyDescent="0.15">
      <c r="A24" s="267" t="s">
        <v>36</v>
      </c>
      <c r="B24" s="912">
        <f>('C-54'!B24/'C-53'!B24)*1000</f>
        <v>13.496112833146896</v>
      </c>
      <c r="C24" s="437">
        <f>('C-54'!C24/'C-53'!C24)*1000</f>
        <v>12.349914079505103</v>
      </c>
      <c r="D24" s="437">
        <f>('C-54'!D24/'C-53'!D24)*1000</f>
        <v>12.66518265952265</v>
      </c>
      <c r="E24" s="437">
        <f>('C-54'!E24/'C-53'!E24)*1000</f>
        <v>12.660224169028602</v>
      </c>
      <c r="F24" s="437">
        <f>('C-54'!F24/'C-53'!F24)*1000</f>
        <v>12.623035714285715</v>
      </c>
      <c r="G24" s="437">
        <f>('C-54'!G24/'C-53'!G24)*1000</f>
        <v>13.688294381760738</v>
      </c>
      <c r="H24" s="437">
        <f>('C-54'!H24/'C-53'!H24)*1000</f>
        <v>14.735009435685152</v>
      </c>
      <c r="I24" s="437">
        <f>('C-54'!I24/'C-53'!I24)*1000</f>
        <v>14.49369578134284</v>
      </c>
      <c r="J24" s="437">
        <f>('C-54'!J24/'C-53'!J24)*1000</f>
        <v>12.391362890787573</v>
      </c>
      <c r="K24" s="437">
        <f>('C-54'!K24/'C-53'!K24)*1000</f>
        <v>14.39598619666223</v>
      </c>
      <c r="L24" s="437">
        <f>('C-54'!L24/'C-53'!L24)*1000</f>
        <v>14.081332585269594</v>
      </c>
      <c r="M24" s="437">
        <f>('C-54'!M24/'C-53'!M24)*1000</f>
        <v>13.877199137887827</v>
      </c>
      <c r="N24" s="437">
        <f>('C-54'!N24/'C-53'!N24)*1000</f>
        <v>13.981004206033223</v>
      </c>
    </row>
    <row r="25" spans="1:14" ht="12" customHeight="1" x14ac:dyDescent="0.15">
      <c r="A25" s="188" t="s">
        <v>37</v>
      </c>
      <c r="B25" s="912">
        <f>('C-54'!B25/'C-53'!B25)*1000</f>
        <v>14.580504802765034</v>
      </c>
      <c r="C25" s="437">
        <f>('C-54'!C25/'C-53'!C25)*1000</f>
        <v>14.497066240753192</v>
      </c>
      <c r="D25" s="437">
        <f>('C-54'!D25/'C-53'!D25)*1000</f>
        <v>14.277762145162626</v>
      </c>
      <c r="E25" s="437">
        <f>('C-54'!E25/'C-53'!E25)*1000</f>
        <v>14.689724725138468</v>
      </c>
      <c r="F25" s="437">
        <f>('C-54'!F25/'C-53'!F25)*1000</f>
        <v>14.994478744046567</v>
      </c>
      <c r="G25" s="437">
        <f>('C-54'!G25/'C-53'!G25)*1000</f>
        <v>15.058859470468434</v>
      </c>
      <c r="H25" s="437">
        <f>('C-54'!H25/'C-53'!H25)*1000</f>
        <v>14.939573238119527</v>
      </c>
      <c r="I25" s="437">
        <f>('C-54'!I25/'C-53'!I25)*1000</f>
        <v>14.763999656239259</v>
      </c>
      <c r="J25" s="437">
        <f>('C-54'!J25/'C-53'!J25)*1000</f>
        <v>14.593032224888583</v>
      </c>
      <c r="K25" s="437">
        <f>('C-54'!K25/'C-53'!K25)*1000</f>
        <v>14.481642512077297</v>
      </c>
      <c r="L25" s="437">
        <f>('C-54'!L25/'C-53'!L25)*1000</f>
        <v>14.369957446808513</v>
      </c>
      <c r="M25" s="437">
        <f>('C-54'!M25/'C-53'!M25)*1000</f>
        <v>14.211509449953386</v>
      </c>
      <c r="N25" s="437">
        <f>('C-54'!N25/'C-53'!N25)*1000</f>
        <v>14.122327122153209</v>
      </c>
    </row>
    <row r="26" spans="1:14" ht="12" customHeight="1" x14ac:dyDescent="0.15">
      <c r="A26" s="267" t="s">
        <v>38</v>
      </c>
      <c r="B26" s="912">
        <f>('C-54'!B26/'C-53'!B26)*1000</f>
        <v>19.249973928157594</v>
      </c>
      <c r="C26" s="437">
        <f>('C-54'!C26/'C-53'!C26)*1000</f>
        <v>20.977931034482761</v>
      </c>
      <c r="D26" s="437">
        <f>('C-54'!D26/'C-53'!D26)*1000</f>
        <v>18.935820895522387</v>
      </c>
      <c r="E26" s="437">
        <f>('C-54'!E26/'C-53'!E26)*1000</f>
        <v>19.022818791946307</v>
      </c>
      <c r="F26" s="437">
        <f>('C-54'!F26/'C-53'!F26)*1000</f>
        <v>20.307070707070707</v>
      </c>
      <c r="G26" s="437">
        <f>('C-54'!G26/'C-53'!G26)*1000</f>
        <v>19.805217391304353</v>
      </c>
      <c r="H26" s="437">
        <f>('C-54'!H26/'C-53'!H26)*1000</f>
        <v>19.830705394190872</v>
      </c>
      <c r="I26" s="437">
        <f>('C-54'!I26/'C-53'!I26)*1000</f>
        <v>19.893421052631581</v>
      </c>
      <c r="J26" s="437">
        <f>('C-54'!J26/'C-53'!J26)*1000</f>
        <v>19.248817567567567</v>
      </c>
      <c r="K26" s="437">
        <f>('C-54'!K26/'C-53'!K26)*1000</f>
        <v>19.515499999999999</v>
      </c>
      <c r="L26" s="437">
        <f>('C-54'!L26/'C-53'!L26)*1000</f>
        <v>18.55769230769231</v>
      </c>
      <c r="M26" s="437">
        <f>('C-54'!M26/'C-53'!M26)*1000</f>
        <v>18.702578796561607</v>
      </c>
      <c r="N26" s="437">
        <f>('C-54'!N26/'C-53'!N26)*1000</f>
        <v>17.589189189189192</v>
      </c>
    </row>
    <row r="27" spans="1:14" ht="12" customHeight="1" x14ac:dyDescent="0.15">
      <c r="A27" s="267" t="s">
        <v>39</v>
      </c>
      <c r="B27" s="912">
        <f>('C-54'!B27/'C-53'!B27)*1000</f>
        <v>23.260524091293323</v>
      </c>
      <c r="C27" s="437">
        <f>('C-54'!C27/'C-53'!C27)*1000</f>
        <v>23.229861111111106</v>
      </c>
      <c r="D27" s="437">
        <f>('C-54'!D27/'C-53'!D27)*1000</f>
        <v>23.040783034257753</v>
      </c>
      <c r="E27" s="437">
        <f>('C-54'!E27/'C-53'!E27)*1000</f>
        <v>22.935837245696398</v>
      </c>
      <c r="F27" s="437">
        <f>('C-54'!F27/'C-53'!F27)*1000</f>
        <v>23.20726172465961</v>
      </c>
      <c r="G27" s="437">
        <f>('C-54'!G27/'C-53'!G27)*1000</f>
        <v>23.043478260869566</v>
      </c>
      <c r="H27" s="437">
        <f>('C-54'!H27/'C-53'!H27)*1000</f>
        <v>22.806722689075634</v>
      </c>
      <c r="I27" s="437">
        <f>('C-54'!I27/'C-53'!I27)*1000</f>
        <v>22.959212376933898</v>
      </c>
      <c r="J27" s="437">
        <f>('C-54'!J27/'C-53'!J27)*1000</f>
        <v>23.087818696883851</v>
      </c>
      <c r="K27" s="437">
        <f>('C-54'!K27/'C-53'!K27)*1000</f>
        <v>23.407608695652172</v>
      </c>
      <c r="L27" s="437">
        <f>('C-54'!L27/'C-53'!L27)*1000</f>
        <v>23.936781609195403</v>
      </c>
      <c r="M27" s="437">
        <f>('C-54'!M27/'C-53'!M27)*1000</f>
        <v>23.584905660377359</v>
      </c>
      <c r="N27" s="437">
        <f>('C-54'!N27/'C-53'!N27)*1000</f>
        <v>23.744040150564619</v>
      </c>
    </row>
    <row r="28" spans="1:14" ht="12" customHeight="1" x14ac:dyDescent="0.15">
      <c r="A28" s="267" t="s">
        <v>40</v>
      </c>
      <c r="B28" s="912">
        <f>('C-54'!B28/'C-53'!B28)*1000</f>
        <v>11.744101301339336</v>
      </c>
      <c r="C28" s="437">
        <f>('C-54'!C28/'C-53'!C28)*1000</f>
        <v>11.077411936866312</v>
      </c>
      <c r="D28" s="437">
        <f>('C-54'!D28/'C-53'!D28)*1000</f>
        <v>11.246844243792326</v>
      </c>
      <c r="E28" s="437">
        <f>('C-54'!E28/'C-53'!E28)*1000</f>
        <v>11.823223154649771</v>
      </c>
      <c r="F28" s="437">
        <f>('C-54'!F28/'C-53'!F28)*1000</f>
        <v>11.87802189505474</v>
      </c>
      <c r="G28" s="437">
        <f>('C-54'!G28/'C-53'!G28)*1000</f>
        <v>12.452122660294703</v>
      </c>
      <c r="H28" s="437">
        <f>('C-54'!H28/'C-53'!H28)*1000</f>
        <v>12.52575169368958</v>
      </c>
      <c r="I28" s="437">
        <f>('C-54'!I28/'C-53'!I28)*1000</f>
        <v>12.090268963433061</v>
      </c>
      <c r="J28" s="437">
        <f>('C-54'!J28/'C-53'!J28)*1000</f>
        <v>11.510421436445348</v>
      </c>
      <c r="K28" s="437">
        <f>('C-54'!K28/'C-53'!K28)*1000</f>
        <v>11.86356328285661</v>
      </c>
      <c r="L28" s="437">
        <f>('C-54'!L28/'C-53'!L28)*1000</f>
        <v>11.632255899787495</v>
      </c>
      <c r="M28" s="437">
        <f>('C-54'!M28/'C-53'!M28)*1000</f>
        <v>11.31667803914527</v>
      </c>
      <c r="N28" s="437">
        <f>('C-54'!N28/'C-53'!N28)*1000</f>
        <v>10.997509187423439</v>
      </c>
    </row>
    <row r="29" spans="1:14" ht="12" customHeight="1" x14ac:dyDescent="0.15">
      <c r="A29" s="268" t="s">
        <v>41</v>
      </c>
      <c r="B29" s="912">
        <f>('C-54'!B29/'C-53'!B29)*1000</f>
        <v>11.277562770582032</v>
      </c>
      <c r="C29" s="437">
        <f>('C-54'!C29/'C-53'!C29)*1000</f>
        <v>10.858614718614719</v>
      </c>
      <c r="D29" s="437">
        <f>('C-54'!D29/'C-53'!D29)*1000</f>
        <v>11.059043240913661</v>
      </c>
      <c r="E29" s="437">
        <f>('C-54'!E29/'C-53'!E29)*1000</f>
        <v>11.678996817118533</v>
      </c>
      <c r="F29" s="437">
        <f>('C-54'!F29/'C-53'!F29)*1000</f>
        <v>11.794991141407163</v>
      </c>
      <c r="G29" s="437">
        <f>('C-54'!G29/'C-53'!G29)*1000</f>
        <v>11.931923234225126</v>
      </c>
      <c r="H29" s="437">
        <f>('C-54'!H29/'C-53'!H29)*1000</f>
        <v>12.122405684290985</v>
      </c>
      <c r="I29" s="437">
        <f>('C-54'!I29/'C-53'!I29)*1000</f>
        <v>11.944394728030925</v>
      </c>
      <c r="J29" s="437">
        <f>('C-54'!J29/'C-53'!J29)*1000</f>
        <v>10.896884272997031</v>
      </c>
      <c r="K29" s="437">
        <f>('C-54'!K29/'C-53'!K29)*1000</f>
        <v>10.822715013485166</v>
      </c>
      <c r="L29" s="437">
        <f>('C-54'!L29/'C-53'!L29)*1000</f>
        <v>10.959693345980996</v>
      </c>
      <c r="M29" s="437">
        <f>('C-54'!M29/'C-53'!M29)*1000</f>
        <v>10.522904626636628</v>
      </c>
      <c r="N29" s="437">
        <f>('C-54'!N29/'C-53'!N29)*1000</f>
        <v>10.724327132235965</v>
      </c>
    </row>
    <row r="30" spans="1:14" ht="12" customHeight="1" x14ac:dyDescent="0.15">
      <c r="A30" s="203" t="s">
        <v>110</v>
      </c>
      <c r="B30" s="912">
        <f>('C-54'!B30/'C-53'!B30)*1000</f>
        <v>11.828432760284146</v>
      </c>
      <c r="C30" s="437">
        <v>0</v>
      </c>
      <c r="D30" s="437">
        <f>('C-54'!D30/'C-53'!D30)*1000</f>
        <v>11.443942389155607</v>
      </c>
      <c r="E30" s="437">
        <f>('C-54'!E30/'C-53'!E30)*1000</f>
        <v>12.394315640814405</v>
      </c>
      <c r="F30" s="437">
        <f>('C-54'!F30/'C-53'!F30)*1000</f>
        <v>12.47979914579245</v>
      </c>
      <c r="G30" s="437">
        <f>('C-54'!G30/'C-53'!G30)*1000</f>
        <v>12.523914447777571</v>
      </c>
      <c r="H30" s="437">
        <f>('C-54'!H30/'C-53'!H30)*1000</f>
        <v>13.014679066374908</v>
      </c>
      <c r="I30" s="437">
        <f>('C-54'!I30/'C-53'!I30)*1000</f>
        <v>12.765701754385965</v>
      </c>
      <c r="J30" s="437">
        <f>('C-54'!J30/'C-53'!J30)*1000</f>
        <v>11.461823361823363</v>
      </c>
      <c r="K30" s="437">
        <f>('C-54'!K30/'C-53'!K30)*1000</f>
        <v>11.356671449067433</v>
      </c>
      <c r="L30" s="437">
        <f>('C-54'!L30/'C-53'!L30)*1000</f>
        <v>11.63223759056344</v>
      </c>
      <c r="M30" s="437">
        <f>('C-54'!M30/'C-53'!M30)*1000</f>
        <v>10.673449920508745</v>
      </c>
      <c r="N30" s="437">
        <f>('C-54'!N30/'C-53'!N30)*1000</f>
        <v>10.808837534124818</v>
      </c>
    </row>
    <row r="31" spans="1:14" ht="12" customHeight="1" x14ac:dyDescent="0.15">
      <c r="A31" s="203" t="s">
        <v>111</v>
      </c>
      <c r="B31" s="912">
        <f>('C-54'!B31/'C-53'!B31)*1000</f>
        <v>10.692458652987096</v>
      </c>
      <c r="C31" s="437">
        <f>('C-54'!C31/'C-53'!C31)*1000</f>
        <v>10.45774647887324</v>
      </c>
      <c r="D31" s="437">
        <f>('C-54'!D31/'C-53'!D31)*1000</f>
        <v>10.660526315789474</v>
      </c>
      <c r="E31" s="437">
        <f>('C-54'!E31/'C-53'!E31)*1000</f>
        <v>10.899870211027258</v>
      </c>
      <c r="F31" s="437">
        <f>('C-54'!F31/'C-53'!F31)*1000</f>
        <v>11.052269170579029</v>
      </c>
      <c r="G31" s="437">
        <f>('C-54'!G31/'C-53'!G31)*1000</f>
        <v>11.282257124729707</v>
      </c>
      <c r="H31" s="437">
        <f>('C-54'!H31/'C-53'!H31)*1000</f>
        <v>11.18147584328179</v>
      </c>
      <c r="I31" s="437">
        <f>('C-54'!I31/'C-53'!I31)*1000</f>
        <v>11.0528597727417</v>
      </c>
      <c r="J31" s="437">
        <f>('C-54'!J31/'C-53'!J31)*1000</f>
        <v>10.282972136222909</v>
      </c>
      <c r="K31" s="437">
        <f>('C-54'!K31/'C-53'!K31)*1000</f>
        <v>10.239197240514267</v>
      </c>
      <c r="L31" s="437">
        <f>('C-54'!L31/'C-53'!L31)*1000</f>
        <v>10.232810224882705</v>
      </c>
      <c r="M31" s="437">
        <f>('C-54'!M31/'C-53'!M31)*1000</f>
        <v>10.364045094618172</v>
      </c>
      <c r="N31" s="437">
        <f>('C-54'!N31/'C-53'!N31)*1000</f>
        <v>10.635880398671096</v>
      </c>
    </row>
    <row r="32" spans="1:14" ht="12" customHeight="1" x14ac:dyDescent="0.15">
      <c r="A32" s="267" t="s">
        <v>44</v>
      </c>
      <c r="B32" s="912">
        <f>('C-54'!B32/'C-53'!B32)*1000</f>
        <v>12.682440569985943</v>
      </c>
      <c r="C32" s="437">
        <f>('C-54'!C32/'C-53'!C32)*1000</f>
        <v>12.194740939365111</v>
      </c>
      <c r="D32" s="437">
        <f>('C-54'!D32/'C-53'!D32)*1000</f>
        <v>12.477078526533541</v>
      </c>
      <c r="E32" s="437">
        <f>('C-54'!E32/'C-53'!E32)*1000</f>
        <v>12.522208155905933</v>
      </c>
      <c r="F32" s="437">
        <f>('C-54'!F32/'C-53'!F32)*1000</f>
        <v>12.705091937765209</v>
      </c>
      <c r="G32" s="437">
        <f>('C-54'!G32/'C-53'!G32)*1000</f>
        <v>12.786071471161113</v>
      </c>
      <c r="H32" s="437">
        <f>('C-54'!H32/'C-53'!H32)*1000</f>
        <v>12.850023237800157</v>
      </c>
      <c r="I32" s="437">
        <f>('C-54'!I32/'C-53'!I32)*1000</f>
        <v>13.031873062192235</v>
      </c>
      <c r="J32" s="437">
        <f>('C-54'!J32/'C-53'!J32)*1000</f>
        <v>12.995264169416547</v>
      </c>
      <c r="K32" s="437">
        <f>('C-54'!K32/'C-53'!K32)*1000</f>
        <v>12.762250712250712</v>
      </c>
      <c r="L32" s="437">
        <f>('C-54'!L32/'C-53'!L32)*1000</f>
        <v>12.722113064460528</v>
      </c>
      <c r="M32" s="437">
        <f>('C-54'!M32/'C-53'!M32)*1000</f>
        <v>12.461571887398449</v>
      </c>
      <c r="N32" s="437">
        <f>('C-54'!N32/'C-53'!N32)*1000</f>
        <v>12.511703478040111</v>
      </c>
    </row>
    <row r="33" spans="1:14" ht="12" customHeight="1" x14ac:dyDescent="0.15">
      <c r="A33" s="267" t="s">
        <v>45</v>
      </c>
      <c r="B33" s="912">
        <f>('C-54'!B33/'C-53'!B33)*1000</f>
        <v>13.915550912224788</v>
      </c>
      <c r="C33" s="437">
        <f>('C-54'!C33/'C-53'!C33)*1000</f>
        <v>13.785019653515796</v>
      </c>
      <c r="D33" s="437">
        <f>('C-54'!D33/'C-53'!D33)*1000</f>
        <v>14.034489402697494</v>
      </c>
      <c r="E33" s="437">
        <f>('C-54'!E33/'C-53'!E33)*1000</f>
        <v>14.079493779493781</v>
      </c>
      <c r="F33" s="437">
        <f>('C-54'!F33/'C-53'!F33)*1000</f>
        <v>14.256120703064239</v>
      </c>
      <c r="G33" s="437">
        <f>('C-54'!G33/'C-53'!G33)*1000</f>
        <v>14.261939108647786</v>
      </c>
      <c r="H33" s="437">
        <f>('C-54'!H33/'C-53'!H33)*1000</f>
        <v>14.192124368686867</v>
      </c>
      <c r="I33" s="437">
        <f>('C-54'!I33/'C-53'!I33)*1000</f>
        <v>14.061125687685147</v>
      </c>
      <c r="J33" s="437">
        <f>('C-54'!J33/'C-53'!J33)*1000</f>
        <v>13.966136780504849</v>
      </c>
      <c r="K33" s="437">
        <f>('C-54'!K33/'C-53'!K33)*1000</f>
        <v>13.595495668912418</v>
      </c>
      <c r="L33" s="437">
        <f>('C-54'!L33/'C-53'!L33)*1000</f>
        <v>13.430578964649227</v>
      </c>
      <c r="M33" s="437">
        <f>('C-54'!M33/'C-53'!M33)*1000</f>
        <v>13.413532238238908</v>
      </c>
      <c r="N33" s="437">
        <f>('C-54'!N33/'C-53'!N33)*1000</f>
        <v>13.404790270538596</v>
      </c>
    </row>
    <row r="34" spans="1:14" ht="12" customHeight="1" x14ac:dyDescent="0.15">
      <c r="A34" s="188" t="s">
        <v>112</v>
      </c>
      <c r="B34" s="912">
        <f>('C-54'!B34/'C-53'!B34)*1000</f>
        <v>11.09497725171842</v>
      </c>
      <c r="C34" s="437">
        <f>('C-54'!C34/'C-53'!C34)*1000</f>
        <v>11.313725490196079</v>
      </c>
      <c r="D34" s="437">
        <f>('C-54'!D34/'C-53'!D34)*1000</f>
        <v>7.5454545454545459</v>
      </c>
      <c r="E34" s="437">
        <f>('C-54'!E34/'C-53'!E34)*1000</f>
        <v>11.392973285717135</v>
      </c>
      <c r="F34" s="437">
        <f>('C-54'!F34/'C-53'!F34)*1000</f>
        <v>13.526871794871795</v>
      </c>
      <c r="G34" s="437">
        <f>('C-54'!G34/'C-53'!G34)*1000</f>
        <v>11.525773195876289</v>
      </c>
      <c r="H34" s="437">
        <f>('C-54'!H34/'C-53'!H34)*1000</f>
        <v>12.297812499999999</v>
      </c>
      <c r="I34" s="437">
        <f>('C-54'!I34/'C-53'!I34)*1000</f>
        <v>10.911452898550724</v>
      </c>
      <c r="J34" s="437">
        <f>('C-54'!J34/'C-53'!J34)*1000</f>
        <v>10.865523012552302</v>
      </c>
      <c r="K34" s="437">
        <f>('C-54'!K34/'C-53'!K34)*1000</f>
        <v>13.108229426433915</v>
      </c>
      <c r="L34" s="437">
        <f>('C-54'!L34/'C-53'!L34)*1000</f>
        <v>8.7394712583461605</v>
      </c>
      <c r="M34" s="437">
        <f>('C-54'!M34/'C-53'!M34)*1000</f>
        <v>12.285714285714286</v>
      </c>
      <c r="N34" s="437">
        <f>('C-54'!N34/'C-53'!N34)*1000</f>
        <v>12.726936484490301</v>
      </c>
    </row>
    <row r="35" spans="1:14" ht="12" customHeight="1" x14ac:dyDescent="0.15">
      <c r="A35" s="188" t="s">
        <v>47</v>
      </c>
      <c r="B35" s="912">
        <f>('C-54'!B35/'C-53'!B35)*1000</f>
        <v>12.930232558139537</v>
      </c>
      <c r="C35" s="437">
        <f>('C-54'!C35/'C-53'!C35)*1000</f>
        <v>12.619277108433735</v>
      </c>
      <c r="D35" s="437">
        <f>('C-54'!D35/'C-53'!D35)*1000</f>
        <v>12.586982248520709</v>
      </c>
      <c r="E35" s="437">
        <f>('C-54'!E35/'C-53'!E35)*1000</f>
        <v>13.224561403508773</v>
      </c>
      <c r="F35" s="437">
        <f>('C-54'!F35/'C-53'!F35)*1000</f>
        <v>13.619047619047619</v>
      </c>
      <c r="G35" s="437">
        <f>('C-54'!G35/'C-53'!G35)*1000</f>
        <v>13.749333333333333</v>
      </c>
      <c r="H35" s="437">
        <f>('C-54'!H35/'C-53'!H35)*1000</f>
        <v>13.424000000000005</v>
      </c>
      <c r="I35" s="437">
        <f>('C-54'!I35/'C-53'!I35)*1000</f>
        <v>13.834408602150537</v>
      </c>
      <c r="J35" s="437">
        <f>('C-54'!J35/'C-53'!J35)*1000</f>
        <v>12.486046511627908</v>
      </c>
      <c r="K35" s="437">
        <f>('C-54'!K35/'C-53'!K35)*1000</f>
        <v>12.211398963730577</v>
      </c>
      <c r="L35" s="437">
        <f>('C-54'!L35/'C-53'!L35)*1000</f>
        <v>12.538144329896912</v>
      </c>
      <c r="M35" s="437">
        <f>('C-54'!M35/'C-53'!M35)*1000</f>
        <v>12.343478260869565</v>
      </c>
      <c r="N35" s="437">
        <f>('C-54'!N35/'C-53'!N35)*1000</f>
        <v>12.987012987012989</v>
      </c>
    </row>
    <row r="36" spans="1:14" ht="12" customHeight="1" x14ac:dyDescent="0.15">
      <c r="A36" s="188" t="s">
        <v>48</v>
      </c>
      <c r="B36" s="912">
        <f>('C-54'!B36/'C-53'!B36)*1000</f>
        <v>10.556676105259186</v>
      </c>
      <c r="C36" s="437">
        <f>('C-54'!C36/'C-53'!C36)*1000</f>
        <v>14.016806722689076</v>
      </c>
      <c r="D36" s="437">
        <f>('C-54'!D36/'C-53'!D36)*1000</f>
        <v>13.733333333333333</v>
      </c>
      <c r="E36" s="437">
        <f>('C-54'!E36/'C-53'!E36)*1000</f>
        <v>12.943257184966841</v>
      </c>
      <c r="F36" s="437">
        <f>('C-54'!F36/'C-53'!F36)*1000</f>
        <v>12.327999999999999</v>
      </c>
      <c r="G36" s="437">
        <f>('C-54'!G36/'C-53'!G36)*1000</f>
        <v>12.07361963190184</v>
      </c>
      <c r="H36" s="437">
        <f>('C-54'!H36/'C-53'!H36)*1000</f>
        <v>11.249076142131981</v>
      </c>
      <c r="I36" s="437">
        <f>('C-54'!I36/'C-53'!I36)*1000</f>
        <v>11.999999999999998</v>
      </c>
      <c r="J36" s="437">
        <f>('C-54'!J36/'C-53'!J36)*1000</f>
        <v>10.378378378378377</v>
      </c>
      <c r="K36" s="437">
        <f>('C-54'!K36/'C-53'!K36)*1000</f>
        <v>10.243542435424354</v>
      </c>
      <c r="L36" s="437">
        <f>('C-54'!L36/'C-53'!L36)*1000</f>
        <v>10.052980132450331</v>
      </c>
      <c r="M36" s="437">
        <f>('C-54'!M36/'C-53'!M36)*1000</f>
        <v>10.122977346278317</v>
      </c>
      <c r="N36" s="437">
        <f>('C-54'!N36/'C-53'!N36)*1000</f>
        <v>7.296523517382413</v>
      </c>
    </row>
    <row r="37" spans="1:14" ht="12" customHeight="1" thickBot="1" x14ac:dyDescent="0.2">
      <c r="A37" s="249" t="s">
        <v>49</v>
      </c>
      <c r="B37" s="913">
        <f>('C-54'!B37/'C-53'!B37)*1000</f>
        <v>16.027214880078319</v>
      </c>
      <c r="C37" s="438">
        <f>('C-54'!C37/'C-53'!C37)*1000</f>
        <v>16.592178770949722</v>
      </c>
      <c r="D37" s="438">
        <f>('C-54'!D37/'C-53'!D37)*1000</f>
        <v>16.388888888888889</v>
      </c>
      <c r="E37" s="438">
        <f>('C-54'!E37/'C-53'!E37)*1000</f>
        <v>16.803571428571427</v>
      </c>
      <c r="F37" s="438">
        <f>('C-54'!F37/'C-53'!F37)*1000</f>
        <v>16.411184210526315</v>
      </c>
      <c r="G37" s="438">
        <f>('C-54'!G37/'C-53'!G37)*1000</f>
        <v>15.443103448275862</v>
      </c>
      <c r="H37" s="438">
        <f>('C-54'!H37/'C-53'!H37)*1000</f>
        <v>15.490683229813666</v>
      </c>
      <c r="I37" s="438">
        <f>('C-54'!I37/'C-53'!I37)*1000</f>
        <v>14.502923976608187</v>
      </c>
      <c r="J37" s="438">
        <f>('C-54'!J37/'C-53'!J37)*1000</f>
        <v>14.751479289940828</v>
      </c>
      <c r="K37" s="438">
        <f>('C-54'!K37/'C-53'!K37)*1000</f>
        <v>14.397790055248619</v>
      </c>
      <c r="L37" s="438">
        <f>('C-54'!L37/'C-53'!L37)*1000</f>
        <v>14.601226993865032</v>
      </c>
      <c r="M37" s="438">
        <f>('C-54'!M37/'C-53'!M37)*1000</f>
        <v>14.349137931034484</v>
      </c>
      <c r="N37" s="438">
        <f>('C-54'!N37/'C-53'!N37)*1000</f>
        <v>26.876106194690266</v>
      </c>
    </row>
    <row r="38" spans="1:14" ht="9" customHeight="1" x14ac:dyDescent="0.15">
      <c r="A38" s="28" t="s">
        <v>544</v>
      </c>
      <c r="B38" s="430"/>
      <c r="C38" s="430"/>
      <c r="D38" s="430"/>
      <c r="E38" s="430"/>
      <c r="F38" s="428"/>
      <c r="G38" s="200"/>
      <c r="H38" s="200"/>
      <c r="I38" s="200"/>
      <c r="J38" s="200"/>
      <c r="K38" s="200"/>
      <c r="L38" s="200"/>
      <c r="M38" s="200"/>
      <c r="N38" s="200"/>
    </row>
    <row r="39" spans="1:14" ht="9" customHeight="1" x14ac:dyDescent="0.15">
      <c r="A39" s="28" t="s">
        <v>428</v>
      </c>
      <c r="B39" s="425"/>
      <c r="C39" s="425"/>
      <c r="D39" s="425"/>
      <c r="E39" s="425"/>
      <c r="F39" s="428"/>
      <c r="G39" s="200"/>
      <c r="H39" s="200"/>
      <c r="I39" s="200"/>
      <c r="J39" s="200"/>
      <c r="K39" s="200"/>
      <c r="L39" s="200"/>
      <c r="M39" s="200"/>
      <c r="N39" s="200"/>
    </row>
    <row r="40" spans="1:14" ht="9" customHeight="1" x14ac:dyDescent="0.15">
      <c r="A40" s="40" t="s">
        <v>427</v>
      </c>
      <c r="B40" s="427"/>
      <c r="C40" s="427"/>
      <c r="D40" s="427"/>
      <c r="E40" s="425"/>
      <c r="F40" s="428"/>
      <c r="G40" s="200"/>
      <c r="H40" s="200"/>
      <c r="I40" s="200"/>
      <c r="J40" s="200"/>
      <c r="K40" s="200"/>
      <c r="L40" s="200"/>
      <c r="M40" s="200"/>
      <c r="N40" s="200"/>
    </row>
    <row r="41" spans="1:14" ht="13.05" customHeight="1" x14ac:dyDescent="0.15">
      <c r="A41" s="12"/>
      <c r="B41" s="200"/>
      <c r="C41" s="200"/>
      <c r="D41" s="200"/>
      <c r="E41" s="200"/>
      <c r="F41" s="200"/>
      <c r="G41" s="200"/>
      <c r="H41" s="200"/>
      <c r="I41" s="200"/>
      <c r="J41" s="200"/>
      <c r="K41" s="200"/>
      <c r="L41" s="200"/>
      <c r="M41" s="200"/>
      <c r="N41" s="200"/>
    </row>
    <row r="42" spans="1:14" ht="13.05" customHeight="1" x14ac:dyDescent="0.15">
      <c r="A42" s="119"/>
      <c r="B42" s="200"/>
      <c r="C42" s="200"/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</row>
    <row r="43" spans="1:14" ht="13.05" customHeight="1" x14ac:dyDescent="0.15">
      <c r="A43" s="168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</row>
    <row r="44" spans="1:14" ht="13.05" customHeight="1" x14ac:dyDescent="0.15">
      <c r="A44" s="31"/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</row>
    <row r="45" spans="1:14" ht="13.05" customHeight="1" x14ac:dyDescent="0.15">
      <c r="A45" s="58"/>
      <c r="B45" s="200"/>
      <c r="C45" s="200"/>
      <c r="D45" s="200"/>
      <c r="E45" s="200"/>
      <c r="F45" s="200"/>
      <c r="G45" s="200"/>
      <c r="H45" s="200"/>
      <c r="I45" s="200"/>
      <c r="J45" s="200"/>
      <c r="K45" s="200"/>
      <c r="L45" s="200"/>
      <c r="M45" s="200"/>
      <c r="N45" s="200"/>
    </row>
    <row r="46" spans="1:14" ht="13.05" customHeight="1" x14ac:dyDescent="0.15">
      <c r="A46" s="31"/>
      <c r="B46" s="200"/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</row>
    <row r="47" spans="1:14" ht="13.05" customHeight="1" x14ac:dyDescent="0.15">
      <c r="A47" s="119"/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</row>
    <row r="48" spans="1:14" ht="13.05" customHeight="1" x14ac:dyDescent="0.15">
      <c r="A48" s="119"/>
      <c r="B48" s="200"/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0"/>
    </row>
    <row r="49" spans="1:14" ht="13.05" customHeight="1" x14ac:dyDescent="0.15">
      <c r="A49" s="119"/>
      <c r="B49" s="200"/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0"/>
    </row>
    <row r="50" spans="1:14" ht="13.05" customHeight="1" x14ac:dyDescent="0.15">
      <c r="A50" s="119"/>
      <c r="B50" s="200"/>
      <c r="C50" s="200"/>
      <c r="D50" s="200"/>
      <c r="E50" s="200"/>
      <c r="F50" s="200"/>
      <c r="G50" s="200"/>
      <c r="H50" s="200"/>
      <c r="I50" s="200"/>
      <c r="J50" s="200"/>
      <c r="K50" s="200"/>
      <c r="L50" s="200"/>
      <c r="M50" s="200"/>
      <c r="N50" s="200"/>
    </row>
    <row r="51" spans="1:14" ht="13.05" customHeight="1" x14ac:dyDescent="0.15">
      <c r="A51" s="119"/>
      <c r="B51" s="200"/>
      <c r="C51" s="200"/>
      <c r="D51" s="200"/>
      <c r="E51" s="200"/>
      <c r="F51" s="200"/>
      <c r="G51" s="200"/>
      <c r="H51" s="200"/>
      <c r="I51" s="200"/>
      <c r="J51" s="200"/>
      <c r="K51" s="200"/>
      <c r="L51" s="200"/>
      <c r="M51" s="200"/>
      <c r="N51" s="200"/>
    </row>
    <row r="52" spans="1:14" ht="13.05" customHeight="1" x14ac:dyDescent="0.15">
      <c r="A52" s="119"/>
      <c r="B52" s="200"/>
      <c r="C52" s="200"/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0"/>
    </row>
    <row r="53" spans="1:14" ht="13.05" customHeight="1" x14ac:dyDescent="0.15">
      <c r="A53" s="119"/>
      <c r="B53" s="200"/>
      <c r="C53" s="200"/>
      <c r="D53" s="200"/>
      <c r="E53" s="200"/>
      <c r="F53" s="200"/>
      <c r="G53" s="200"/>
      <c r="H53" s="200"/>
      <c r="I53" s="200"/>
      <c r="J53" s="200"/>
      <c r="K53" s="200"/>
      <c r="L53" s="200"/>
      <c r="M53" s="200"/>
      <c r="N53" s="200"/>
    </row>
    <row r="54" spans="1:14" ht="13.05" customHeight="1" x14ac:dyDescent="0.15">
      <c r="A54" s="119"/>
      <c r="B54" s="200"/>
      <c r="C54" s="200"/>
      <c r="D54" s="200"/>
      <c r="E54" s="200"/>
      <c r="F54" s="200"/>
      <c r="G54" s="200"/>
      <c r="H54" s="200"/>
      <c r="I54" s="200"/>
      <c r="J54" s="200"/>
      <c r="K54" s="200"/>
      <c r="L54" s="200"/>
      <c r="M54" s="200"/>
      <c r="N54" s="200"/>
    </row>
    <row r="55" spans="1:14" ht="13.05" customHeight="1" x14ac:dyDescent="0.15">
      <c r="B55" s="200"/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</row>
    <row r="56" spans="1:14" ht="13.05" customHeight="1" x14ac:dyDescent="0.15"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</row>
    <row r="57" spans="1:14" ht="13.05" customHeight="1" x14ac:dyDescent="0.15">
      <c r="B57" s="200"/>
      <c r="C57" s="200"/>
      <c r="D57" s="200"/>
      <c r="E57" s="200"/>
      <c r="F57" s="200"/>
      <c r="G57" s="200"/>
      <c r="H57" s="200"/>
      <c r="I57" s="200"/>
      <c r="J57" s="200"/>
      <c r="K57" s="200"/>
      <c r="L57" s="200"/>
      <c r="M57" s="200"/>
      <c r="N57" s="200"/>
    </row>
    <row r="58" spans="1:14" ht="13.05" customHeight="1" x14ac:dyDescent="0.15">
      <c r="B58" s="200"/>
      <c r="C58" s="200"/>
      <c r="D58" s="200"/>
      <c r="E58" s="200"/>
      <c r="F58" s="200"/>
      <c r="G58" s="200"/>
      <c r="H58" s="200"/>
      <c r="I58" s="200"/>
      <c r="J58" s="200"/>
      <c r="K58" s="200"/>
      <c r="L58" s="200"/>
      <c r="M58" s="200"/>
      <c r="N58" s="200"/>
    </row>
  </sheetData>
  <mergeCells count="1">
    <mergeCell ref="A6:N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7">
    <tabColor theme="9" tint="0.59999389629810485"/>
  </sheetPr>
  <dimension ref="A4:P54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1.625" style="190" customWidth="1"/>
    <col min="2" max="2" width="9.625" style="190" customWidth="1"/>
    <col min="3" max="14" width="8.75" style="190" customWidth="1"/>
    <col min="15" max="16384" width="7" style="190"/>
  </cols>
  <sheetData>
    <row r="4" spans="1:16" ht="13.05" customHeight="1" x14ac:dyDescent="0.3">
      <c r="A4" s="419" t="s">
        <v>560</v>
      </c>
      <c r="B4" s="415"/>
    </row>
    <row r="5" spans="1:16" ht="13.05" customHeight="1" x14ac:dyDescent="0.15">
      <c r="A5" s="422" t="s">
        <v>285</v>
      </c>
      <c r="B5" s="415"/>
    </row>
    <row r="6" spans="1:16" ht="4.95" customHeight="1" thickBot="1" x14ac:dyDescent="0.2">
      <c r="P6" s="194"/>
    </row>
    <row r="7" spans="1:16" ht="15" customHeight="1" x14ac:dyDescent="0.15">
      <c r="A7" s="860" t="s">
        <v>18</v>
      </c>
      <c r="B7" s="861" t="s">
        <v>117</v>
      </c>
      <c r="C7" s="860" t="s">
        <v>57</v>
      </c>
      <c r="D7" s="860" t="s">
        <v>58</v>
      </c>
      <c r="E7" s="860" t="s">
        <v>59</v>
      </c>
      <c r="F7" s="860" t="s">
        <v>60</v>
      </c>
      <c r="G7" s="860" t="s">
        <v>61</v>
      </c>
      <c r="H7" s="860" t="s">
        <v>62</v>
      </c>
      <c r="I7" s="860" t="s">
        <v>63</v>
      </c>
      <c r="J7" s="860" t="s">
        <v>64</v>
      </c>
      <c r="K7" s="860" t="s">
        <v>65</v>
      </c>
      <c r="L7" s="860" t="s">
        <v>66</v>
      </c>
      <c r="M7" s="860" t="s">
        <v>67</v>
      </c>
      <c r="N7" s="860" t="s">
        <v>68</v>
      </c>
      <c r="O7" s="253"/>
      <c r="P7" s="194"/>
    </row>
    <row r="8" spans="1:16" ht="15" customHeight="1" x14ac:dyDescent="0.15">
      <c r="A8" s="874" t="s">
        <v>106</v>
      </c>
      <c r="B8" s="879">
        <f t="shared" ref="B8:B37" si="0">SUM(C8:N8)</f>
        <v>3193363.0689750351</v>
      </c>
      <c r="C8" s="879">
        <f t="shared" ref="C8:N8" si="1">(C9+C10+C11+C12+C13+C17+C18+C19+C20+C21+C22+C23+C24+C25+C26+C27+C28+C29+C32+C33+C34+C35+C36+C37)</f>
        <v>270097.11911675584</v>
      </c>
      <c r="D8" s="879">
        <f t="shared" si="1"/>
        <v>261956.32</v>
      </c>
      <c r="E8" s="879">
        <f t="shared" si="1"/>
        <v>259264.40039999998</v>
      </c>
      <c r="F8" s="879">
        <f t="shared" si="1"/>
        <v>258589.551072</v>
      </c>
      <c r="G8" s="879">
        <f t="shared" si="1"/>
        <v>255278.01889696001</v>
      </c>
      <c r="H8" s="879">
        <f t="shared" si="1"/>
        <v>258781.51</v>
      </c>
      <c r="I8" s="879">
        <f t="shared" si="1"/>
        <v>274432.18</v>
      </c>
      <c r="J8" s="879">
        <f t="shared" si="1"/>
        <v>265488.38596709969</v>
      </c>
      <c r="K8" s="879">
        <f t="shared" si="1"/>
        <v>263808.70558782713</v>
      </c>
      <c r="L8" s="879">
        <f t="shared" si="1"/>
        <v>260745.74469064947</v>
      </c>
      <c r="M8" s="879">
        <f t="shared" si="1"/>
        <v>263761.33324374299</v>
      </c>
      <c r="N8" s="879">
        <f t="shared" si="1"/>
        <v>301159.80000000005</v>
      </c>
      <c r="O8" s="256"/>
      <c r="P8" s="194"/>
    </row>
    <row r="9" spans="1:16" ht="12" customHeight="1" x14ac:dyDescent="0.15">
      <c r="A9" s="267" t="s">
        <v>21</v>
      </c>
      <c r="B9" s="915">
        <f t="shared" si="0"/>
        <v>6827.8</v>
      </c>
      <c r="C9" s="431">
        <f>+'[2]POR 04-99'!E1376</f>
        <v>461</v>
      </c>
      <c r="D9" s="431">
        <f>+'[2]POR 04-99'!F1376</f>
        <v>642</v>
      </c>
      <c r="E9" s="431">
        <f>+'[2]POR 04-99'!G1376</f>
        <v>580</v>
      </c>
      <c r="F9" s="431">
        <f>+'[2]POR 04-99'!H1376</f>
        <v>566</v>
      </c>
      <c r="G9" s="431">
        <f>+'[2]POR 04-99'!I1376</f>
        <v>585</v>
      </c>
      <c r="H9" s="431">
        <f>+'[2]POR 04-99'!J1376</f>
        <v>548.20000000000005</v>
      </c>
      <c r="I9" s="431">
        <f>+'[2]POR 04-99'!K1376</f>
        <v>630</v>
      </c>
      <c r="J9" s="431">
        <f>+'[2]POR 04-99'!L1376</f>
        <v>680.6</v>
      </c>
      <c r="K9" s="431">
        <f>+'[2]POR 04-99'!M1376</f>
        <v>522</v>
      </c>
      <c r="L9" s="431">
        <f>+'[2]POR 04-99'!N1376</f>
        <v>613</v>
      </c>
      <c r="M9" s="431">
        <f>+'[2]POR 04-99'!O1376</f>
        <v>461</v>
      </c>
      <c r="N9" s="431">
        <f>+'[2]POR 04-99'!P1376</f>
        <v>539</v>
      </c>
      <c r="O9" s="256"/>
      <c r="P9" s="194"/>
    </row>
    <row r="10" spans="1:16" ht="12" customHeight="1" x14ac:dyDescent="0.15">
      <c r="A10" s="267" t="s">
        <v>22</v>
      </c>
      <c r="B10" s="915">
        <f t="shared" si="0"/>
        <v>114836.53633406</v>
      </c>
      <c r="C10" s="431">
        <f>+'[2]POR 04-99'!E1379</f>
        <v>9645.5363340599997</v>
      </c>
      <c r="D10" s="431">
        <f>+'[2]POR 04-99'!F1379</f>
        <v>7892</v>
      </c>
      <c r="E10" s="431">
        <f>+'[2]POR 04-99'!G1379</f>
        <v>8769</v>
      </c>
      <c r="F10" s="431">
        <f>+'[2]POR 04-99'!H1379</f>
        <v>9646</v>
      </c>
      <c r="G10" s="431">
        <f>+'[2]POR 04-99'!I1379</f>
        <v>10522</v>
      </c>
      <c r="H10" s="431">
        <f>+'[2]POR 04-99'!J1379</f>
        <v>11399</v>
      </c>
      <c r="I10" s="431">
        <f>+'[2]POR 04-99'!K1379</f>
        <v>11575</v>
      </c>
      <c r="J10" s="431">
        <f>+'[2]POR 04-99'!L1379</f>
        <v>9821</v>
      </c>
      <c r="K10" s="431">
        <f>+'[2]POR 04-99'!M1379</f>
        <v>8031</v>
      </c>
      <c r="L10" s="431">
        <f>+'[2]POR 04-99'!N1379</f>
        <v>8596</v>
      </c>
      <c r="M10" s="431">
        <f>+'[2]POR 04-99'!O1379</f>
        <v>8418</v>
      </c>
      <c r="N10" s="431">
        <f>+'[2]POR 04-99'!P1379</f>
        <v>10522</v>
      </c>
      <c r="O10" s="256"/>
      <c r="P10" s="194"/>
    </row>
    <row r="11" spans="1:16" ht="12" customHeight="1" x14ac:dyDescent="0.15">
      <c r="A11" s="267" t="s">
        <v>23</v>
      </c>
      <c r="B11" s="915">
        <f t="shared" si="0"/>
        <v>29989.179858279316</v>
      </c>
      <c r="C11" s="431">
        <f>+'[2]POR 04-99'!E1382</f>
        <v>2574.7600000000002</v>
      </c>
      <c r="D11" s="431">
        <f>+'[2]POR 04-99'!F1382</f>
        <v>2455.3200000000002</v>
      </c>
      <c r="E11" s="431">
        <f>+'[2]POR 04-99'!G1382</f>
        <v>2457.7903999999999</v>
      </c>
      <c r="F11" s="431">
        <f>+'[2]POR 04-99'!H1382</f>
        <v>2803.4510719999998</v>
      </c>
      <c r="G11" s="431">
        <f>+'[2]POR 04-99'!I1382</f>
        <v>3091.6588969600002</v>
      </c>
      <c r="H11" s="431">
        <f>+'[2]POR 04-99'!J1382</f>
        <v>2010</v>
      </c>
      <c r="I11" s="431">
        <f>+'[2]POR 04-99'!K1382</f>
        <v>2238</v>
      </c>
      <c r="J11" s="431">
        <f>+'[2]POR 04-99'!L1382</f>
        <v>2210.1859670997114</v>
      </c>
      <c r="K11" s="431">
        <f>+'[2]POR 04-99'!M1382</f>
        <v>2236.7055878271431</v>
      </c>
      <c r="L11" s="431">
        <f>+'[2]POR 04-99'!N1382</f>
        <v>2184.144690649478</v>
      </c>
      <c r="M11" s="431">
        <f>+'[2]POR 04-99'!O1382</f>
        <v>2139.1632437429835</v>
      </c>
      <c r="N11" s="431">
        <f>+'[2]POR 04-99'!P1382</f>
        <v>3588</v>
      </c>
      <c r="O11" s="256"/>
      <c r="P11" s="194"/>
    </row>
    <row r="12" spans="1:16" ht="12" customHeight="1" x14ac:dyDescent="0.15">
      <c r="A12" s="190" t="s">
        <v>24</v>
      </c>
      <c r="B12" s="915">
        <f t="shared" si="0"/>
        <v>328284</v>
      </c>
      <c r="C12" s="431">
        <f>+'[2]POR 04-99'!E1385</f>
        <v>27265</v>
      </c>
      <c r="D12" s="431">
        <f>+'[2]POR 04-99'!F1385</f>
        <v>26224</v>
      </c>
      <c r="E12" s="431">
        <f>+'[2]POR 04-99'!G1385</f>
        <v>26343</v>
      </c>
      <c r="F12" s="431">
        <f>+'[2]POR 04-99'!H1385</f>
        <v>27050</v>
      </c>
      <c r="G12" s="431">
        <f>+'[2]POR 04-99'!I1385</f>
        <v>27757</v>
      </c>
      <c r="H12" s="431">
        <f>+'[2]POR 04-99'!J1385</f>
        <v>27801</v>
      </c>
      <c r="I12" s="431">
        <f>+'[2]POR 04-99'!K1385</f>
        <v>29017</v>
      </c>
      <c r="J12" s="431">
        <f>+'[2]POR 04-99'!L1385</f>
        <v>28677</v>
      </c>
      <c r="K12" s="431">
        <f>+'[2]POR 04-99'!M1385</f>
        <v>27904</v>
      </c>
      <c r="L12" s="431">
        <f>+'[2]POR 04-99'!N1385</f>
        <v>27703</v>
      </c>
      <c r="M12" s="431">
        <f>+'[2]POR 04-99'!O1385</f>
        <v>25904</v>
      </c>
      <c r="N12" s="431">
        <f>+'[2]POR 04-99'!P1385</f>
        <v>26639</v>
      </c>
      <c r="O12" s="256"/>
      <c r="P12" s="194"/>
    </row>
    <row r="13" spans="1:16" ht="12" customHeight="1" x14ac:dyDescent="0.15">
      <c r="A13" s="194" t="s">
        <v>25</v>
      </c>
      <c r="B13" s="915">
        <f t="shared" si="0"/>
        <v>131905</v>
      </c>
      <c r="C13" s="431">
        <f>+'[2]POR 04-99'!E1388</f>
        <v>12471</v>
      </c>
      <c r="D13" s="431">
        <f>+'[2]POR 04-99'!F1388</f>
        <v>12475</v>
      </c>
      <c r="E13" s="431">
        <f>+'[2]POR 04-99'!G1388</f>
        <v>9457</v>
      </c>
      <c r="F13" s="431">
        <f>+'[2]POR 04-99'!H1388</f>
        <v>8509</v>
      </c>
      <c r="G13" s="431">
        <f>+'[2]POR 04-99'!I1388</f>
        <v>9407</v>
      </c>
      <c r="H13" s="431">
        <f>+'[2]POR 04-99'!J1388</f>
        <v>11033</v>
      </c>
      <c r="I13" s="431">
        <f>+'[2]POR 04-99'!K1388</f>
        <v>10319</v>
      </c>
      <c r="J13" s="431">
        <f>+'[2]POR 04-99'!L1388</f>
        <v>11444</v>
      </c>
      <c r="K13" s="431">
        <f>+'[2]POR 04-99'!M1388</f>
        <v>11394</v>
      </c>
      <c r="L13" s="431">
        <f>+'[2]POR 04-99'!N1388</f>
        <v>11540</v>
      </c>
      <c r="M13" s="431">
        <f>+'[2]POR 04-99'!O1388</f>
        <v>11652</v>
      </c>
      <c r="N13" s="431">
        <f>+'[2]POR 04-99'!P1388</f>
        <v>12204</v>
      </c>
      <c r="O13" s="256"/>
      <c r="P13" s="194"/>
    </row>
    <row r="14" spans="1:16" ht="12" customHeight="1" x14ac:dyDescent="0.15">
      <c r="A14" s="203" t="s">
        <v>107</v>
      </c>
      <c r="B14" s="915">
        <f t="shared" si="0"/>
        <v>53946</v>
      </c>
      <c r="C14" s="431">
        <f>+'[2]POR 04-99'!E1391</f>
        <v>5257</v>
      </c>
      <c r="D14" s="431">
        <f>+'[2]POR 04-99'!F1391</f>
        <v>5572</v>
      </c>
      <c r="E14" s="431">
        <f>+'[2]POR 04-99'!G1391</f>
        <v>4569</v>
      </c>
      <c r="F14" s="431">
        <f>+'[2]POR 04-99'!H1391</f>
        <v>3765</v>
      </c>
      <c r="G14" s="431">
        <f>+'[2]POR 04-99'!I1391</f>
        <v>3710</v>
      </c>
      <c r="H14" s="431">
        <f>+'[2]POR 04-99'!J1391</f>
        <v>3840</v>
      </c>
      <c r="I14" s="431">
        <f>+'[2]POR 04-99'!K1391</f>
        <v>4311</v>
      </c>
      <c r="J14" s="431">
        <f>+'[2]POR 04-99'!L1391</f>
        <v>4365</v>
      </c>
      <c r="K14" s="431">
        <f>+'[2]POR 04-99'!M1391</f>
        <v>4445</v>
      </c>
      <c r="L14" s="431">
        <f>+'[2]POR 04-99'!N1391</f>
        <v>4544</v>
      </c>
      <c r="M14" s="431">
        <f>+'[2]POR 04-99'!O1391</f>
        <v>4535</v>
      </c>
      <c r="N14" s="431">
        <f>+'[2]POR 04-99'!P1391</f>
        <v>5033</v>
      </c>
      <c r="O14" s="256"/>
      <c r="P14" s="194"/>
    </row>
    <row r="15" spans="1:16" ht="12" customHeight="1" x14ac:dyDescent="0.15">
      <c r="A15" s="203" t="s">
        <v>108</v>
      </c>
      <c r="B15" s="915">
        <f t="shared" si="0"/>
        <v>41348</v>
      </c>
      <c r="C15" s="431">
        <f>+'[2]POR 04-99'!E1394</f>
        <v>4228</v>
      </c>
      <c r="D15" s="431">
        <f>+'[2]POR 04-99'!F1394</f>
        <v>3892</v>
      </c>
      <c r="E15" s="431">
        <f>+'[2]POR 04-99'!G1394</f>
        <v>2301</v>
      </c>
      <c r="F15" s="431">
        <f>+'[2]POR 04-99'!H1394</f>
        <v>1543</v>
      </c>
      <c r="G15" s="431">
        <f>+'[2]POR 04-99'!I1394</f>
        <v>2057</v>
      </c>
      <c r="H15" s="431">
        <f>+'[2]POR 04-99'!J1394</f>
        <v>3556</v>
      </c>
      <c r="I15" s="431">
        <f>+'[2]POR 04-99'!K1394</f>
        <v>2988</v>
      </c>
      <c r="J15" s="431">
        <f>+'[2]POR 04-99'!L1394</f>
        <v>4017</v>
      </c>
      <c r="K15" s="431">
        <f>+'[2]POR 04-99'!M1394</f>
        <v>4009</v>
      </c>
      <c r="L15" s="431">
        <f>+'[2]POR 04-99'!N1394</f>
        <v>4234</v>
      </c>
      <c r="M15" s="431">
        <f>+'[2]POR 04-99'!O1394</f>
        <v>4355</v>
      </c>
      <c r="N15" s="431">
        <f>+'[2]POR 04-99'!P1394</f>
        <v>4168</v>
      </c>
      <c r="O15" s="256"/>
      <c r="P15" s="194"/>
    </row>
    <row r="16" spans="1:16" ht="12" customHeight="1" x14ac:dyDescent="0.15">
      <c r="A16" s="203" t="s">
        <v>109</v>
      </c>
      <c r="B16" s="915">
        <f t="shared" si="0"/>
        <v>36611</v>
      </c>
      <c r="C16" s="431">
        <f>+'[2]POR 04-99'!E1397</f>
        <v>2986</v>
      </c>
      <c r="D16" s="431">
        <f>+'[2]POR 04-99'!F1397</f>
        <v>3011</v>
      </c>
      <c r="E16" s="431">
        <f>+'[2]POR 04-99'!G1397</f>
        <v>2587</v>
      </c>
      <c r="F16" s="431">
        <f>+'[2]POR 04-99'!H1397</f>
        <v>3201</v>
      </c>
      <c r="G16" s="431">
        <f>+'[2]POR 04-99'!I1397</f>
        <v>3640</v>
      </c>
      <c r="H16" s="431">
        <f>+'[2]POR 04-99'!J1397</f>
        <v>3637</v>
      </c>
      <c r="I16" s="431">
        <f>+'[2]POR 04-99'!K1397</f>
        <v>3020</v>
      </c>
      <c r="J16" s="431">
        <f>+'[2]POR 04-99'!L1397</f>
        <v>3062</v>
      </c>
      <c r="K16" s="431">
        <f>+'[2]POR 04-99'!M1397</f>
        <v>2940</v>
      </c>
      <c r="L16" s="431">
        <f>+'[2]POR 04-99'!N1397</f>
        <v>2762</v>
      </c>
      <c r="M16" s="431">
        <f>+'[2]POR 04-99'!O1397</f>
        <v>2762</v>
      </c>
      <c r="N16" s="431">
        <f>+'[2]POR 04-99'!P1397</f>
        <v>3003</v>
      </c>
      <c r="O16" s="256"/>
      <c r="P16" s="194"/>
    </row>
    <row r="17" spans="1:16" ht="12" customHeight="1" x14ac:dyDescent="0.15">
      <c r="A17" s="267" t="s">
        <v>29</v>
      </c>
      <c r="B17" s="915">
        <f t="shared" si="0"/>
        <v>30202</v>
      </c>
      <c r="C17" s="431">
        <f>+'[2]POR 04-99'!E1400</f>
        <v>2820</v>
      </c>
      <c r="D17" s="431">
        <f>+'[2]POR 04-99'!F1400</f>
        <v>2831</v>
      </c>
      <c r="E17" s="431">
        <f>+'[2]POR 04-99'!G1400</f>
        <v>2422</v>
      </c>
      <c r="F17" s="431">
        <f>+'[2]POR 04-99'!H1400</f>
        <v>2281</v>
      </c>
      <c r="G17" s="431">
        <f>+'[2]POR 04-99'!I1400</f>
        <v>2364</v>
      </c>
      <c r="H17" s="431">
        <f>+'[2]POR 04-99'!J1400</f>
        <v>2641</v>
      </c>
      <c r="I17" s="431">
        <f>+'[2]POR 04-99'!K1400</f>
        <v>2448</v>
      </c>
      <c r="J17" s="431">
        <f>+'[2]POR 04-99'!L1400</f>
        <v>2126</v>
      </c>
      <c r="K17" s="431">
        <f>+'[2]POR 04-99'!M1400</f>
        <v>2190</v>
      </c>
      <c r="L17" s="431">
        <f>+'[2]POR 04-99'!N1400</f>
        <v>2342</v>
      </c>
      <c r="M17" s="431">
        <f>+'[2]POR 04-99'!O1400</f>
        <v>2650</v>
      </c>
      <c r="N17" s="431">
        <f>+'[2]POR 04-99'!P1400</f>
        <v>3087</v>
      </c>
      <c r="O17" s="256"/>
      <c r="P17" s="194"/>
    </row>
    <row r="18" spans="1:16" ht="12" customHeight="1" x14ac:dyDescent="0.15">
      <c r="A18" s="190" t="s">
        <v>30</v>
      </c>
      <c r="B18" s="915">
        <f t="shared" si="0"/>
        <v>49768</v>
      </c>
      <c r="C18" s="431">
        <f>+'[2]POR 04-99'!E1403</f>
        <v>4801</v>
      </c>
      <c r="D18" s="431">
        <f>+'[2]POR 04-99'!F1403</f>
        <v>4610</v>
      </c>
      <c r="E18" s="431">
        <f>+'[2]POR 04-99'!G1403</f>
        <v>4761</v>
      </c>
      <c r="F18" s="431">
        <f>+'[2]POR 04-99'!H1403</f>
        <v>4709</v>
      </c>
      <c r="G18" s="431">
        <f>+'[2]POR 04-99'!I1403</f>
        <v>4329</v>
      </c>
      <c r="H18" s="431">
        <f>+'[2]POR 04-99'!J1403</f>
        <v>4927</v>
      </c>
      <c r="I18" s="431">
        <f>+'[2]POR 04-99'!K1403</f>
        <v>3701</v>
      </c>
      <c r="J18" s="431">
        <f>+'[2]POR 04-99'!L1403</f>
        <v>3508</v>
      </c>
      <c r="K18" s="431">
        <f>+'[2]POR 04-99'!M1403</f>
        <v>3398</v>
      </c>
      <c r="L18" s="431">
        <f>+'[2]POR 04-99'!N1403</f>
        <v>3601</v>
      </c>
      <c r="M18" s="431">
        <f>+'[2]POR 04-99'!O1403</f>
        <v>3598</v>
      </c>
      <c r="N18" s="431">
        <f>+'[2]POR 04-99'!P1403</f>
        <v>3825</v>
      </c>
      <c r="O18" s="256"/>
      <c r="P18" s="194"/>
    </row>
    <row r="19" spans="1:16" ht="12" customHeight="1" x14ac:dyDescent="0.15">
      <c r="A19" s="190" t="s">
        <v>31</v>
      </c>
      <c r="B19" s="915">
        <f t="shared" si="0"/>
        <v>1147785.67</v>
      </c>
      <c r="C19" s="431">
        <f>+'[2]POR 04-99'!E1406</f>
        <v>100460</v>
      </c>
      <c r="D19" s="431">
        <f>+'[2]POR 04-99'!F1406</f>
        <v>97257</v>
      </c>
      <c r="E19" s="431">
        <f>+'[2]POR 04-99'!G1406</f>
        <v>95513.23</v>
      </c>
      <c r="F19" s="431">
        <f>+'[2]POR 04-99'!H1406</f>
        <v>92417</v>
      </c>
      <c r="G19" s="431">
        <f>+'[2]POR 04-99'!I1406</f>
        <v>83633</v>
      </c>
      <c r="H19" s="431">
        <f>+'[2]POR 04-99'!J1406</f>
        <v>82777.5</v>
      </c>
      <c r="I19" s="431">
        <f>+'[2]POR 04-99'!K1406</f>
        <v>95030.24</v>
      </c>
      <c r="J19" s="431">
        <f>+'[2]POR 04-99'!L1406</f>
        <v>94027.199999999997</v>
      </c>
      <c r="K19" s="431">
        <f>+'[2]POR 04-99'!M1406</f>
        <v>96767</v>
      </c>
      <c r="L19" s="431">
        <f>+'[2]POR 04-99'!N1406</f>
        <v>92409</v>
      </c>
      <c r="M19" s="431">
        <f>+'[2]POR 04-99'!O1406</f>
        <v>99647.3</v>
      </c>
      <c r="N19" s="431">
        <f>+'[2]POR 04-99'!P1406</f>
        <v>117847.2</v>
      </c>
      <c r="O19" s="256"/>
      <c r="P19" s="194"/>
    </row>
    <row r="20" spans="1:16" ht="12" customHeight="1" x14ac:dyDescent="0.15">
      <c r="A20" s="267" t="s">
        <v>32</v>
      </c>
      <c r="B20" s="915">
        <f t="shared" si="0"/>
        <v>218375</v>
      </c>
      <c r="C20" s="431">
        <f>+'[2]POR 04-99'!E1409</f>
        <v>18723</v>
      </c>
      <c r="D20" s="431">
        <f>+'[2]POR 04-99'!F1409</f>
        <v>17706</v>
      </c>
      <c r="E20" s="431">
        <f>+'[2]POR 04-99'!G1409</f>
        <v>18545</v>
      </c>
      <c r="F20" s="431">
        <f>+'[2]POR 04-99'!H1409</f>
        <v>17174</v>
      </c>
      <c r="G20" s="431">
        <f>+'[2]POR 04-99'!I1409</f>
        <v>18292</v>
      </c>
      <c r="H20" s="431">
        <f>+'[2]POR 04-99'!J1409</f>
        <v>17577</v>
      </c>
      <c r="I20" s="431">
        <f>+'[2]POR 04-99'!K1409</f>
        <v>18885</v>
      </c>
      <c r="J20" s="431">
        <f>+'[2]POR 04-99'!L1409</f>
        <v>18293</v>
      </c>
      <c r="K20" s="431">
        <f>+'[2]POR 04-99'!M1409</f>
        <v>18478</v>
      </c>
      <c r="L20" s="431">
        <f>+'[2]POR 04-99'!N1409</f>
        <v>18179</v>
      </c>
      <c r="M20" s="431">
        <f>+'[2]POR 04-99'!O1409</f>
        <v>17252</v>
      </c>
      <c r="N20" s="431">
        <f>+'[2]POR 04-99'!P1409</f>
        <v>19271</v>
      </c>
      <c r="O20" s="256"/>
      <c r="P20" s="194"/>
    </row>
    <row r="21" spans="1:16" ht="12" customHeight="1" x14ac:dyDescent="0.15">
      <c r="A21" s="267" t="s">
        <v>33</v>
      </c>
      <c r="B21" s="915">
        <f t="shared" si="0"/>
        <v>208063</v>
      </c>
      <c r="C21" s="431">
        <f>+'[2]POR 04-99'!E1412</f>
        <v>12655</v>
      </c>
      <c r="D21" s="431">
        <f>+'[2]POR 04-99'!F1412</f>
        <v>11657</v>
      </c>
      <c r="E21" s="431">
        <f>+'[2]POR 04-99'!G1412</f>
        <v>11798</v>
      </c>
      <c r="F21" s="431">
        <f>+'[2]POR 04-99'!H1412</f>
        <v>18748</v>
      </c>
      <c r="G21" s="431">
        <f>+'[2]POR 04-99'!I1412</f>
        <v>17998</v>
      </c>
      <c r="H21" s="431">
        <f>+'[2]POR 04-99'!J1412</f>
        <v>17159</v>
      </c>
      <c r="I21" s="431">
        <f>+'[2]POR 04-99'!K1412</f>
        <v>21452</v>
      </c>
      <c r="J21" s="431">
        <f>+'[2]POR 04-99'!L1412</f>
        <v>19656</v>
      </c>
      <c r="K21" s="431">
        <f>+'[2]POR 04-99'!M1412</f>
        <v>19598</v>
      </c>
      <c r="L21" s="431">
        <f>+'[2]POR 04-99'!N1412</f>
        <v>18955</v>
      </c>
      <c r="M21" s="431">
        <f>+'[2]POR 04-99'!O1412</f>
        <v>17483</v>
      </c>
      <c r="N21" s="431">
        <f>+'[2]POR 04-99'!P1412</f>
        <v>20904</v>
      </c>
      <c r="O21" s="256"/>
      <c r="P21" s="194"/>
    </row>
    <row r="22" spans="1:16" ht="12" customHeight="1" x14ac:dyDescent="0.15">
      <c r="A22" s="267" t="s">
        <v>34</v>
      </c>
      <c r="B22" s="915">
        <f t="shared" si="0"/>
        <v>36484</v>
      </c>
      <c r="C22" s="431">
        <f>+'[2]POR 04-99'!E1415</f>
        <v>1855</v>
      </c>
      <c r="D22" s="431">
        <f>+'[2]POR 04-99'!F1415</f>
        <v>2184</v>
      </c>
      <c r="E22" s="431">
        <f>+'[2]POR 04-99'!G1415</f>
        <v>2747</v>
      </c>
      <c r="F22" s="431">
        <f>+'[2]POR 04-99'!H1415</f>
        <v>3296</v>
      </c>
      <c r="G22" s="431">
        <f>+'[2]POR 04-99'!I1415</f>
        <v>3768</v>
      </c>
      <c r="H22" s="431">
        <f>+'[2]POR 04-99'!J1415</f>
        <v>4198</v>
      </c>
      <c r="I22" s="431">
        <f>+'[2]POR 04-99'!K1415</f>
        <v>4374</v>
      </c>
      <c r="J22" s="431">
        <f>+'[2]POR 04-99'!L1415</f>
        <v>3715</v>
      </c>
      <c r="K22" s="431">
        <f>+'[2]POR 04-99'!M1415</f>
        <v>2969</v>
      </c>
      <c r="L22" s="431">
        <f>+'[2]POR 04-99'!N1415</f>
        <v>2466</v>
      </c>
      <c r="M22" s="431">
        <f>+'[2]POR 04-99'!O1415</f>
        <v>2108</v>
      </c>
      <c r="N22" s="431">
        <f>+'[2]POR 04-99'!P1415</f>
        <v>2804</v>
      </c>
      <c r="O22" s="256"/>
      <c r="P22" s="194"/>
    </row>
    <row r="23" spans="1:16" ht="12" customHeight="1" x14ac:dyDescent="0.15">
      <c r="A23" s="267" t="s">
        <v>35</v>
      </c>
      <c r="B23" s="915">
        <f t="shared" si="0"/>
        <v>105858</v>
      </c>
      <c r="C23" s="431">
        <f>+'[2]POR 04-99'!E1418</f>
        <v>9839</v>
      </c>
      <c r="D23" s="431">
        <f>+'[2]POR 04-99'!F1418</f>
        <v>9520</v>
      </c>
      <c r="E23" s="431">
        <f>+'[2]POR 04-99'!G1418</f>
        <v>9157</v>
      </c>
      <c r="F23" s="431">
        <f>+'[2]POR 04-99'!H1418</f>
        <v>6130</v>
      </c>
      <c r="G23" s="431">
        <f>+'[2]POR 04-99'!I1418</f>
        <v>7724</v>
      </c>
      <c r="H23" s="431">
        <f>+'[2]POR 04-99'!J1418</f>
        <v>8300</v>
      </c>
      <c r="I23" s="431">
        <f>+'[2]POR 04-99'!K1418</f>
        <v>8680</v>
      </c>
      <c r="J23" s="431">
        <f>+'[2]POR 04-99'!L1418</f>
        <v>8856</v>
      </c>
      <c r="K23" s="431">
        <f>+'[2]POR 04-99'!M1418</f>
        <v>8900</v>
      </c>
      <c r="L23" s="431">
        <f>+'[2]POR 04-99'!N1418</f>
        <v>8916</v>
      </c>
      <c r="M23" s="431">
        <f>+'[2]POR 04-99'!O1418</f>
        <v>9022</v>
      </c>
      <c r="N23" s="431">
        <f>+'[2]POR 04-99'!P1418</f>
        <v>10814</v>
      </c>
      <c r="O23" s="256"/>
      <c r="P23" s="194"/>
    </row>
    <row r="24" spans="1:16" ht="12" customHeight="1" x14ac:dyDescent="0.15">
      <c r="A24" s="267" t="s">
        <v>36</v>
      </c>
      <c r="B24" s="915">
        <f t="shared" si="0"/>
        <v>40726.149999999994</v>
      </c>
      <c r="C24" s="431">
        <f>+'[2]POR 04-99'!E1421</f>
        <v>3351</v>
      </c>
      <c r="D24" s="431">
        <f>+'[2]POR 04-99'!F1421</f>
        <v>3301</v>
      </c>
      <c r="E24" s="431">
        <f>+'[2]POR 04-99'!G1421</f>
        <v>3253</v>
      </c>
      <c r="F24" s="431">
        <f>+'[2]POR 04-99'!H1421</f>
        <v>3790</v>
      </c>
      <c r="G24" s="431">
        <f>+'[2]POR 04-99'!I1421</f>
        <v>3880.54</v>
      </c>
      <c r="H24" s="431">
        <f>+'[2]POR 04-99'!J1421</f>
        <v>3680.41</v>
      </c>
      <c r="I24" s="431">
        <f>+'[2]POR 04-99'!K1421</f>
        <v>2643</v>
      </c>
      <c r="J24" s="431">
        <f>+'[2]POR 04-99'!L1421</f>
        <v>3340</v>
      </c>
      <c r="K24" s="431">
        <f>+'[2]POR 04-99'!M1421</f>
        <v>3368</v>
      </c>
      <c r="L24" s="431">
        <f>+'[2]POR 04-99'!N1421</f>
        <v>3389</v>
      </c>
      <c r="M24" s="431">
        <f>+'[2]POR 04-99'!O1421</f>
        <v>3220</v>
      </c>
      <c r="N24" s="431">
        <f>+'[2]POR 04-99'!P1421</f>
        <v>3510.2</v>
      </c>
      <c r="O24" s="256"/>
      <c r="P24" s="194"/>
    </row>
    <row r="25" spans="1:16" ht="12" customHeight="1" x14ac:dyDescent="0.15">
      <c r="A25" s="190" t="s">
        <v>37</v>
      </c>
      <c r="B25" s="915">
        <f t="shared" si="0"/>
        <v>203325</v>
      </c>
      <c r="C25" s="431">
        <f>+'[2]POR 04-99'!E1424</f>
        <v>17046</v>
      </c>
      <c r="D25" s="431">
        <f>+'[2]POR 04-99'!F1424</f>
        <v>17109</v>
      </c>
      <c r="E25" s="431">
        <f>+'[2]POR 04-99'!G1424</f>
        <v>17185</v>
      </c>
      <c r="F25" s="431">
        <f>+'[2]POR 04-99'!H1424</f>
        <v>16233</v>
      </c>
      <c r="G25" s="431">
        <f>+'[2]POR 04-99'!I1424</f>
        <v>16412</v>
      </c>
      <c r="H25" s="431">
        <f>+'[2]POR 04-99'!J1424</f>
        <v>16704</v>
      </c>
      <c r="I25" s="431">
        <f>+'[2]POR 04-99'!K1424</f>
        <v>16867</v>
      </c>
      <c r="J25" s="431">
        <f>+'[2]POR 04-99'!L1424</f>
        <v>16959</v>
      </c>
      <c r="K25" s="431">
        <f>+'[2]POR 04-99'!M1424</f>
        <v>16986</v>
      </c>
      <c r="L25" s="431">
        <f>+'[2]POR 04-99'!N1424</f>
        <v>17132</v>
      </c>
      <c r="M25" s="431">
        <f>+'[2]POR 04-99'!O1424</f>
        <v>17272</v>
      </c>
      <c r="N25" s="431">
        <f>+'[2]POR 04-99'!P1424</f>
        <v>17420</v>
      </c>
      <c r="O25" s="256"/>
      <c r="P25" s="194"/>
    </row>
    <row r="26" spans="1:16" ht="12" customHeight="1" x14ac:dyDescent="0.15">
      <c r="A26" s="267" t="s">
        <v>38</v>
      </c>
      <c r="B26" s="915">
        <f t="shared" si="0"/>
        <v>22082</v>
      </c>
      <c r="C26" s="431">
        <f>+'[2]POR 04-99'!E1427</f>
        <v>2009</v>
      </c>
      <c r="D26" s="431">
        <f>+'[2]POR 04-99'!F1427</f>
        <v>1845</v>
      </c>
      <c r="E26" s="431">
        <f>+'[2]POR 04-99'!G1427</f>
        <v>1773</v>
      </c>
      <c r="F26" s="431">
        <f>+'[2]POR 04-99'!H1427</f>
        <v>1459</v>
      </c>
      <c r="G26" s="431">
        <f>+'[2]POR 04-99'!I1427</f>
        <v>2199</v>
      </c>
      <c r="H26" s="431">
        <f>+'[2]POR 04-99'!J1427</f>
        <v>1862</v>
      </c>
      <c r="I26" s="431">
        <f>+'[2]POR 04-99'!K1427</f>
        <v>1849</v>
      </c>
      <c r="J26" s="431">
        <f>+'[2]POR 04-99'!L1427</f>
        <v>1533</v>
      </c>
      <c r="K26" s="431">
        <f>+'[2]POR 04-99'!M1427</f>
        <v>1520</v>
      </c>
      <c r="L26" s="431">
        <f>+'[2]POR 04-99'!N1427</f>
        <v>1795</v>
      </c>
      <c r="M26" s="431">
        <f>+'[2]POR 04-99'!O1427</f>
        <v>1963</v>
      </c>
      <c r="N26" s="431">
        <f>+'[2]POR 04-99'!P1427</f>
        <v>2275</v>
      </c>
      <c r="O26" s="256"/>
      <c r="P26" s="194"/>
    </row>
    <row r="27" spans="1:16" ht="12" customHeight="1" x14ac:dyDescent="0.15">
      <c r="A27" s="267" t="s">
        <v>39</v>
      </c>
      <c r="B27" s="915">
        <f t="shared" si="0"/>
        <v>69594</v>
      </c>
      <c r="C27" s="431">
        <f>+'[2]POR 04-99'!E1430</f>
        <v>5661</v>
      </c>
      <c r="D27" s="431">
        <f>+'[2]POR 04-99'!F1430</f>
        <v>5792</v>
      </c>
      <c r="E27" s="431">
        <f>+'[2]POR 04-99'!G1430</f>
        <v>5778</v>
      </c>
      <c r="F27" s="431">
        <f>+'[2]POR 04-99'!H1430</f>
        <v>5805</v>
      </c>
      <c r="G27" s="431">
        <f>+'[2]POR 04-99'!I1430</f>
        <v>5812</v>
      </c>
      <c r="H27" s="431">
        <f>+'[2]POR 04-99'!J1430</f>
        <v>5753</v>
      </c>
      <c r="I27" s="431">
        <f>+'[2]POR 04-99'!K1430</f>
        <v>5764</v>
      </c>
      <c r="J27" s="431">
        <f>+'[2]POR 04-99'!L1430</f>
        <v>5753</v>
      </c>
      <c r="K27" s="431">
        <f>+'[2]POR 04-99'!M1430</f>
        <v>5796</v>
      </c>
      <c r="L27" s="431">
        <f>+'[2]POR 04-99'!N1430</f>
        <v>5766</v>
      </c>
      <c r="M27" s="431">
        <f>+'[2]POR 04-99'!O1430</f>
        <v>5786</v>
      </c>
      <c r="N27" s="431">
        <f>+'[2]POR 04-99'!P1430</f>
        <v>6128</v>
      </c>
      <c r="O27" s="256"/>
      <c r="P27" s="194"/>
    </row>
    <row r="28" spans="1:16" ht="12" customHeight="1" x14ac:dyDescent="0.15">
      <c r="A28" s="267" t="s">
        <v>40</v>
      </c>
      <c r="B28" s="915">
        <f t="shared" si="0"/>
        <v>54161</v>
      </c>
      <c r="C28" s="431">
        <f>+'[2]POR 04-99'!E1433</f>
        <v>3810</v>
      </c>
      <c r="D28" s="431">
        <f>+'[2]POR 04-99'!F1433</f>
        <v>4267</v>
      </c>
      <c r="E28" s="431">
        <f>+'[2]POR 04-99'!G1433</f>
        <v>4609</v>
      </c>
      <c r="F28" s="431">
        <f>+'[2]POR 04-99'!H1433</f>
        <v>4735</v>
      </c>
      <c r="G28" s="431">
        <f>+'[2]POR 04-99'!I1433</f>
        <v>5376</v>
      </c>
      <c r="H28" s="431">
        <f>+'[2]POR 04-99'!J1433</f>
        <v>4787</v>
      </c>
      <c r="I28" s="431">
        <f>+'[2]POR 04-99'!K1433</f>
        <v>5119</v>
      </c>
      <c r="J28" s="431">
        <f>+'[2]POR 04-99'!L1433</f>
        <v>4739</v>
      </c>
      <c r="K28" s="431">
        <f>+'[2]POR 04-99'!M1433</f>
        <v>4102</v>
      </c>
      <c r="L28" s="431">
        <f>+'[2]POR 04-99'!N1433</f>
        <v>3761</v>
      </c>
      <c r="M28" s="431">
        <f>+'[2]POR 04-99'!O1433</f>
        <v>4104</v>
      </c>
      <c r="N28" s="431">
        <f>+'[2]POR 04-99'!P1433</f>
        <v>4752</v>
      </c>
      <c r="O28" s="256"/>
      <c r="P28" s="194"/>
    </row>
    <row r="29" spans="1:16" ht="12" customHeight="1" x14ac:dyDescent="0.15">
      <c r="A29" s="194" t="s">
        <v>41</v>
      </c>
      <c r="B29" s="915">
        <f t="shared" si="0"/>
        <v>70472.479999999996</v>
      </c>
      <c r="C29" s="431">
        <f>+'[2]POR 04-99'!E1436</f>
        <v>6119</v>
      </c>
      <c r="D29" s="431">
        <f>+'[2]POR 04-99'!F1436</f>
        <v>5828</v>
      </c>
      <c r="E29" s="431">
        <f>+'[2]POR 04-99'!G1436</f>
        <v>5781.15</v>
      </c>
      <c r="F29" s="431">
        <f>+'[2]POR 04-99'!H1436</f>
        <v>5883.1</v>
      </c>
      <c r="G29" s="431">
        <f>+'[2]POR 04-99'!I1436</f>
        <v>6200.62</v>
      </c>
      <c r="H29" s="431">
        <f>+'[2]POR 04-99'!J1436</f>
        <v>6250.4</v>
      </c>
      <c r="I29" s="431">
        <f>+'[2]POR 04-99'!K1436</f>
        <v>6280.94</v>
      </c>
      <c r="J29" s="431">
        <f>+'[2]POR 04-99'!L1436</f>
        <v>5910.4</v>
      </c>
      <c r="K29" s="431">
        <f>+'[2]POR 04-99'!M1436</f>
        <v>5744</v>
      </c>
      <c r="L29" s="431">
        <f>+'[2]POR 04-99'!N1436</f>
        <v>5558.6</v>
      </c>
      <c r="M29" s="431">
        <f>+'[2]POR 04-99'!O1436</f>
        <v>5335.87</v>
      </c>
      <c r="N29" s="431">
        <f>+'[2]POR 04-99'!P1436</f>
        <v>5580.4</v>
      </c>
      <c r="O29" s="256"/>
      <c r="P29" s="194"/>
    </row>
    <row r="30" spans="1:16" ht="12" customHeight="1" x14ac:dyDescent="0.15">
      <c r="A30" s="203" t="s">
        <v>110</v>
      </c>
      <c r="B30" s="915">
        <f t="shared" si="0"/>
        <v>25629.090000000004</v>
      </c>
      <c r="C30" s="431">
        <f>+'[2]POR 04-99'!E1439</f>
        <v>2320</v>
      </c>
      <c r="D30" s="431">
        <f>+'[2]POR 04-99'!F1439</f>
        <v>2148</v>
      </c>
      <c r="E30" s="431">
        <f>+'[2]POR 04-99'!G1439</f>
        <v>1990.45</v>
      </c>
      <c r="F30" s="431">
        <f>+'[2]POR 04-99'!H1439</f>
        <v>2145.9</v>
      </c>
      <c r="G30" s="431">
        <f>+'[2]POR 04-99'!I1439</f>
        <v>2250.1999999999998</v>
      </c>
      <c r="H30" s="431">
        <f>+'[2]POR 04-99'!J1439</f>
        <v>2360.1999999999998</v>
      </c>
      <c r="I30" s="431">
        <f>+'[2]POR 04-99'!K1439</f>
        <v>2290.4699999999998</v>
      </c>
      <c r="J30" s="431">
        <f>+'[2]POR 04-99'!L1439</f>
        <v>2120</v>
      </c>
      <c r="K30" s="431">
        <f>+'[2]POR 04-99'!M1439</f>
        <v>2045</v>
      </c>
      <c r="L30" s="431">
        <f>+'[2]POR 04-99'!N1439</f>
        <v>1998.2</v>
      </c>
      <c r="M30" s="431">
        <f>+'[2]POR 04-99'!O1439</f>
        <v>1950.47</v>
      </c>
      <c r="N30" s="431">
        <f>+'[2]POR 04-99'!P1439</f>
        <v>2010.2</v>
      </c>
      <c r="O30" s="256"/>
      <c r="P30" s="194"/>
    </row>
    <row r="31" spans="1:16" ht="12" customHeight="1" x14ac:dyDescent="0.15">
      <c r="A31" s="203" t="s">
        <v>111</v>
      </c>
      <c r="B31" s="915">
        <f t="shared" si="0"/>
        <v>44843.39</v>
      </c>
      <c r="C31" s="431">
        <f>+'[2]POR 04-99'!E1442</f>
        <v>3799</v>
      </c>
      <c r="D31" s="431">
        <f>+'[2]POR 04-99'!F1442</f>
        <v>3680</v>
      </c>
      <c r="E31" s="431">
        <f>+'[2]POR 04-99'!G1442</f>
        <v>3790.7</v>
      </c>
      <c r="F31" s="431">
        <f>+'[2]POR 04-99'!H1442</f>
        <v>3737.2</v>
      </c>
      <c r="G31" s="431">
        <f>+'[2]POR 04-99'!I1442</f>
        <v>3950.42</v>
      </c>
      <c r="H31" s="431">
        <f>+'[2]POR 04-99'!J1442</f>
        <v>3890.2</v>
      </c>
      <c r="I31" s="431">
        <f>+'[2]POR 04-99'!K1442</f>
        <v>3990.47</v>
      </c>
      <c r="J31" s="431">
        <f>+'[2]POR 04-99'!L1442</f>
        <v>3790.4</v>
      </c>
      <c r="K31" s="431">
        <f>+'[2]POR 04-99'!M1442</f>
        <v>3699</v>
      </c>
      <c r="L31" s="431">
        <f>+'[2]POR 04-99'!N1442</f>
        <v>3560.4</v>
      </c>
      <c r="M31" s="431">
        <f>+'[2]POR 04-99'!O1442</f>
        <v>3385.4</v>
      </c>
      <c r="N31" s="431">
        <f>+'[2]POR 04-99'!P1442</f>
        <v>3570.2</v>
      </c>
      <c r="O31" s="256"/>
      <c r="P31" s="194"/>
    </row>
    <row r="32" spans="1:16" ht="12" customHeight="1" x14ac:dyDescent="0.15">
      <c r="A32" s="267" t="s">
        <v>44</v>
      </c>
      <c r="B32" s="915">
        <f t="shared" si="0"/>
        <v>91405</v>
      </c>
      <c r="C32" s="431">
        <f>+'[2]POR 04-99'!E1445</f>
        <v>9442</v>
      </c>
      <c r="D32" s="431">
        <f>+'[2]POR 04-99'!F1445</f>
        <v>9335</v>
      </c>
      <c r="E32" s="431">
        <f>+'[2]POR 04-99'!G1445</f>
        <v>9286</v>
      </c>
      <c r="F32" s="431">
        <f>+'[2]POR 04-99'!H1445</f>
        <v>7830</v>
      </c>
      <c r="G32" s="431">
        <f>+'[2]POR 04-99'!I1445</f>
        <v>5925</v>
      </c>
      <c r="H32" s="431">
        <f>+'[2]POR 04-99'!J1445</f>
        <v>6923</v>
      </c>
      <c r="I32" s="431">
        <f>+'[2]POR 04-99'!K1445</f>
        <v>6179</v>
      </c>
      <c r="J32" s="431">
        <f>+'[2]POR 04-99'!L1445</f>
        <v>6462</v>
      </c>
      <c r="K32" s="431">
        <f>+'[2]POR 04-99'!M1445</f>
        <v>6719</v>
      </c>
      <c r="L32" s="431">
        <f>+'[2]POR 04-99'!N1445</f>
        <v>7677</v>
      </c>
      <c r="M32" s="431">
        <f>+'[2]POR 04-99'!O1445</f>
        <v>7691</v>
      </c>
      <c r="N32" s="431">
        <f>+'[2]POR 04-99'!P1445</f>
        <v>7936</v>
      </c>
      <c r="O32" s="256"/>
      <c r="P32" s="194"/>
    </row>
    <row r="33" spans="1:16" ht="12" customHeight="1" x14ac:dyDescent="0.15">
      <c r="A33" s="267" t="s">
        <v>45</v>
      </c>
      <c r="B33" s="915">
        <f t="shared" si="0"/>
        <v>77325</v>
      </c>
      <c r="C33" s="431">
        <f>+'[2]POR 04-99'!E1448</f>
        <v>4625</v>
      </c>
      <c r="D33" s="431">
        <f>+'[2]POR 04-99'!F1448</f>
        <v>5855</v>
      </c>
      <c r="E33" s="431">
        <f>+'[2]POR 04-99'!G1448</f>
        <v>5950</v>
      </c>
      <c r="F33" s="431">
        <f>+'[2]POR 04-99'!H1448</f>
        <v>7970</v>
      </c>
      <c r="G33" s="431">
        <f>+'[2]POR 04-99'!I1448</f>
        <v>8030</v>
      </c>
      <c r="H33" s="431">
        <f>+'[2]POR 04-99'!J1448</f>
        <v>7810</v>
      </c>
      <c r="I33" s="431">
        <f>+'[2]POR 04-99'!K1448</f>
        <v>8150</v>
      </c>
      <c r="J33" s="431">
        <f>+'[2]POR 04-99'!L1448</f>
        <v>6995</v>
      </c>
      <c r="K33" s="431">
        <f>+'[2]POR 04-99'!M1448</f>
        <v>6150</v>
      </c>
      <c r="L33" s="431">
        <f>+'[2]POR 04-99'!N1448</f>
        <v>5320</v>
      </c>
      <c r="M33" s="431">
        <f>+'[2]POR 04-99'!O1448</f>
        <v>5465</v>
      </c>
      <c r="N33" s="431">
        <f>+'[2]POR 04-99'!P1448</f>
        <v>5005</v>
      </c>
      <c r="O33" s="256"/>
      <c r="P33" s="194"/>
    </row>
    <row r="34" spans="1:16" ht="12" customHeight="1" x14ac:dyDescent="0.15">
      <c r="A34" s="190" t="s">
        <v>46</v>
      </c>
      <c r="B34" s="915">
        <f t="shared" si="0"/>
        <v>67171</v>
      </c>
      <c r="C34" s="431">
        <f>+'[2]POR 04-99'!E1451</f>
        <v>5837</v>
      </c>
      <c r="D34" s="431">
        <f>+'[2]POR 04-99'!F1451</f>
        <v>5533</v>
      </c>
      <c r="E34" s="431">
        <f>+'[2]POR 04-99'!G1451</f>
        <v>5668</v>
      </c>
      <c r="F34" s="431">
        <f>+'[2]POR 04-99'!H1451</f>
        <v>5073</v>
      </c>
      <c r="G34" s="431">
        <f>+'[2]POR 04-99'!I1451</f>
        <v>5214</v>
      </c>
      <c r="H34" s="431">
        <f>+'[2]POR 04-99'!J1451</f>
        <v>5610</v>
      </c>
      <c r="I34" s="431">
        <f>+'[2]POR 04-99'!K1451</f>
        <v>5218</v>
      </c>
      <c r="J34" s="431">
        <f>+'[2]POR 04-99'!L1451</f>
        <v>5084</v>
      </c>
      <c r="K34" s="431">
        <f>+'[2]POR 04-99'!M1451</f>
        <v>5125</v>
      </c>
      <c r="L34" s="431">
        <f>+'[2]POR 04-99'!N1451</f>
        <v>5668</v>
      </c>
      <c r="M34" s="431">
        <f>+'[2]POR 04-99'!O1451</f>
        <v>5613</v>
      </c>
      <c r="N34" s="431">
        <f>+'[2]POR 04-99'!P1451</f>
        <v>7528</v>
      </c>
      <c r="O34" s="256"/>
      <c r="P34" s="194"/>
    </row>
    <row r="35" spans="1:16" ht="12" customHeight="1" x14ac:dyDescent="0.15">
      <c r="A35" s="190" t="s">
        <v>47</v>
      </c>
      <c r="B35" s="915">
        <f t="shared" si="0"/>
        <v>54911.252782695839</v>
      </c>
      <c r="C35" s="431">
        <f>+'[2]POR 04-99'!E1454</f>
        <v>6249.8227826958409</v>
      </c>
      <c r="D35" s="431">
        <f>+'[2]POR 04-99'!F1454</f>
        <v>5340</v>
      </c>
      <c r="E35" s="431">
        <f>+'[2]POR 04-99'!G1454</f>
        <v>5105.2299999999996</v>
      </c>
      <c r="F35" s="431">
        <f>+'[2]POR 04-99'!H1454</f>
        <v>4131</v>
      </c>
      <c r="G35" s="431">
        <f>+'[2]POR 04-99'!I1454</f>
        <v>4350.2</v>
      </c>
      <c r="H35" s="431">
        <f>+'[2]POR 04-99'!J1454</f>
        <v>5938</v>
      </c>
      <c r="I35" s="431">
        <f>+'[2]POR 04-99'!K1454</f>
        <v>5321</v>
      </c>
      <c r="J35" s="431">
        <f>+'[2]POR 04-99'!L1454</f>
        <v>3178</v>
      </c>
      <c r="K35" s="431">
        <f>+'[2]POR 04-99'!M1454</f>
        <v>3144</v>
      </c>
      <c r="L35" s="431">
        <f>+'[2]POR 04-99'!N1454</f>
        <v>3967</v>
      </c>
      <c r="M35" s="431">
        <f>+'[2]POR 04-99'!O1454</f>
        <v>3851</v>
      </c>
      <c r="N35" s="431">
        <f>+'[2]POR 04-99'!P1454</f>
        <v>4336</v>
      </c>
      <c r="O35" s="256"/>
      <c r="P35" s="194"/>
    </row>
    <row r="36" spans="1:16" ht="12" customHeight="1" x14ac:dyDescent="0.15">
      <c r="A36" s="190" t="s">
        <v>48</v>
      </c>
      <c r="B36" s="915">
        <f t="shared" si="0"/>
        <v>16326</v>
      </c>
      <c r="C36" s="431">
        <f>+'[2]POR 04-99'!E1457</f>
        <v>1124</v>
      </c>
      <c r="D36" s="431">
        <f>+'[2]POR 04-99'!F1457</f>
        <v>1146</v>
      </c>
      <c r="E36" s="431">
        <f>+'[2]POR 04-99'!G1457</f>
        <v>1205</v>
      </c>
      <c r="F36" s="431">
        <f>+'[2]POR 04-99'!H1457</f>
        <v>1049</v>
      </c>
      <c r="G36" s="431">
        <f>+'[2]POR 04-99'!I1457</f>
        <v>917</v>
      </c>
      <c r="H36" s="431">
        <f>+'[2]POR 04-99'!J1457</f>
        <v>1658</v>
      </c>
      <c r="I36" s="431">
        <f>+'[2]POR 04-99'!K1457</f>
        <v>1081</v>
      </c>
      <c r="J36" s="431">
        <f>+'[2]POR 04-99'!L1457</f>
        <v>1209</v>
      </c>
      <c r="K36" s="431">
        <f>+'[2]POR 04-99'!M1457</f>
        <v>1288</v>
      </c>
      <c r="L36" s="431">
        <f>+'[2]POR 04-99'!N1457</f>
        <v>1411</v>
      </c>
      <c r="M36" s="431">
        <f>+'[2]POR 04-99'!O1457</f>
        <v>1520</v>
      </c>
      <c r="N36" s="431">
        <f>+'[2]POR 04-99'!P1457</f>
        <v>2718</v>
      </c>
      <c r="O36" s="256"/>
      <c r="P36" s="194"/>
    </row>
    <row r="37" spans="1:16" ht="12" customHeight="1" thickBot="1" x14ac:dyDescent="0.2">
      <c r="A37" s="249" t="s">
        <v>49</v>
      </c>
      <c r="B37" s="916">
        <f t="shared" si="0"/>
        <v>17486</v>
      </c>
      <c r="C37" s="432">
        <f>+'[2]POR 04-99'!E1460</f>
        <v>1253</v>
      </c>
      <c r="D37" s="432">
        <f>+'[2]POR 04-99'!F1460</f>
        <v>1152</v>
      </c>
      <c r="E37" s="432">
        <f>+'[2]POR 04-99'!G1460</f>
        <v>1121</v>
      </c>
      <c r="F37" s="432">
        <f>+'[2]POR 04-99'!H1460</f>
        <v>1302</v>
      </c>
      <c r="G37" s="432">
        <f>+'[2]POR 04-99'!I1460</f>
        <v>1491</v>
      </c>
      <c r="H37" s="432">
        <f>+'[2]POR 04-99'!J1460</f>
        <v>1435</v>
      </c>
      <c r="I37" s="432">
        <f>+'[2]POR 04-99'!K1460</f>
        <v>1611</v>
      </c>
      <c r="J37" s="432">
        <f>+'[2]POR 04-99'!L1460</f>
        <v>1312</v>
      </c>
      <c r="K37" s="432">
        <f>+'[2]POR 04-99'!M1460</f>
        <v>1479</v>
      </c>
      <c r="L37" s="432">
        <f>+'[2]POR 04-99'!N1460</f>
        <v>1797</v>
      </c>
      <c r="M37" s="432">
        <f>+'[2]POR 04-99'!O1460</f>
        <v>1606</v>
      </c>
      <c r="N37" s="432">
        <f>+'[2]POR 04-99'!P1460</f>
        <v>1927</v>
      </c>
      <c r="O37" s="256"/>
      <c r="P37" s="194"/>
    </row>
    <row r="38" spans="1:16" ht="9" customHeight="1" x14ac:dyDescent="0.15">
      <c r="A38" s="28" t="s">
        <v>544</v>
      </c>
      <c r="B38" s="426"/>
      <c r="C38" s="426"/>
      <c r="D38" s="426"/>
      <c r="E38" s="426"/>
      <c r="F38" s="426"/>
      <c r="G38" s="219"/>
      <c r="H38" s="219"/>
      <c r="I38" s="219"/>
      <c r="J38" s="219"/>
      <c r="K38" s="219"/>
      <c r="L38" s="219"/>
      <c r="M38" s="219"/>
      <c r="N38" s="219"/>
    </row>
    <row r="39" spans="1:16" ht="9" customHeight="1" x14ac:dyDescent="0.15">
      <c r="A39" s="28" t="s">
        <v>428</v>
      </c>
      <c r="B39" s="426"/>
      <c r="C39" s="426"/>
      <c r="D39" s="426"/>
      <c r="E39" s="426"/>
      <c r="F39" s="426"/>
      <c r="G39" s="219"/>
      <c r="H39" s="219"/>
      <c r="I39" s="219"/>
      <c r="J39" s="219"/>
      <c r="K39" s="219"/>
      <c r="L39" s="219"/>
      <c r="M39" s="219"/>
      <c r="N39" s="219"/>
    </row>
    <row r="40" spans="1:16" ht="9" customHeight="1" x14ac:dyDescent="0.15">
      <c r="A40" s="40" t="s">
        <v>427</v>
      </c>
      <c r="B40" s="426"/>
      <c r="C40" s="426"/>
      <c r="D40" s="426"/>
      <c r="E40" s="426"/>
      <c r="F40" s="426"/>
      <c r="G40" s="219"/>
      <c r="H40" s="219"/>
      <c r="I40" s="219"/>
      <c r="J40" s="219"/>
      <c r="K40" s="219"/>
      <c r="L40" s="219"/>
      <c r="M40" s="219"/>
      <c r="N40" s="219"/>
    </row>
    <row r="41" spans="1:16" ht="13.05" customHeight="1" x14ac:dyDescent="0.15">
      <c r="A41" s="12"/>
    </row>
    <row r="42" spans="1:16" ht="13.05" customHeight="1" x14ac:dyDescent="0.15">
      <c r="A42" s="119"/>
    </row>
    <row r="43" spans="1:16" ht="13.05" customHeight="1" x14ac:dyDescent="0.15">
      <c r="A43" s="168"/>
    </row>
    <row r="44" spans="1:16" ht="13.05" customHeight="1" x14ac:dyDescent="0.15">
      <c r="A44" s="31"/>
    </row>
    <row r="45" spans="1:16" ht="13.05" customHeight="1" x14ac:dyDescent="0.15">
      <c r="A45" s="58"/>
    </row>
    <row r="46" spans="1:16" ht="13.05" customHeight="1" x14ac:dyDescent="0.15">
      <c r="A46" s="31"/>
    </row>
    <row r="47" spans="1:16" ht="13.05" customHeight="1" x14ac:dyDescent="0.15">
      <c r="A47" s="119"/>
    </row>
    <row r="48" spans="1:16" ht="13.05" customHeight="1" x14ac:dyDescent="0.15">
      <c r="A48" s="119"/>
    </row>
    <row r="49" spans="1:1" ht="13.05" customHeight="1" x14ac:dyDescent="0.15">
      <c r="A49" s="119"/>
    </row>
    <row r="50" spans="1:1" ht="13.05" customHeight="1" x14ac:dyDescent="0.15">
      <c r="A50" s="119"/>
    </row>
    <row r="51" spans="1:1" ht="13.05" customHeight="1" x14ac:dyDescent="0.15">
      <c r="A51" s="119"/>
    </row>
    <row r="52" spans="1:1" ht="13.05" customHeight="1" x14ac:dyDescent="0.15">
      <c r="A52" s="119"/>
    </row>
    <row r="53" spans="1:1" ht="13.05" customHeight="1" x14ac:dyDescent="0.15">
      <c r="A53" s="119"/>
    </row>
    <row r="54" spans="1:1" ht="13.05" customHeight="1" x14ac:dyDescent="0.15">
      <c r="A54" s="119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8">
    <tabColor theme="9" tint="0.59999389629810485"/>
  </sheetPr>
  <dimension ref="A2:R54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1.625" style="190" customWidth="1"/>
    <col min="2" max="2" width="9.625" style="200" customWidth="1"/>
    <col min="3" max="14" width="8.75" style="200" customWidth="1"/>
    <col min="15" max="16384" width="7" style="190"/>
  </cols>
  <sheetData>
    <row r="2" spans="1:18" ht="13.05" customHeight="1" x14ac:dyDescent="0.15"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</row>
    <row r="4" spans="1:18" ht="13.05" customHeight="1" x14ac:dyDescent="0.3">
      <c r="A4" s="419" t="s">
        <v>561</v>
      </c>
      <c r="B4" s="415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Q4" s="266"/>
    </row>
    <row r="5" spans="1:18" ht="13.05" customHeight="1" x14ac:dyDescent="0.15">
      <c r="A5" s="422" t="s">
        <v>273</v>
      </c>
      <c r="B5" s="415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Q5" s="266"/>
    </row>
    <row r="6" spans="1:18" ht="4.95" customHeight="1" thickBot="1" x14ac:dyDescent="0.2"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P6" s="194"/>
      <c r="Q6" s="193"/>
    </row>
    <row r="7" spans="1:18" ht="15" customHeight="1" x14ac:dyDescent="0.15">
      <c r="A7" s="860" t="s">
        <v>18</v>
      </c>
      <c r="B7" s="864" t="s">
        <v>117</v>
      </c>
      <c r="C7" s="865" t="s">
        <v>57</v>
      </c>
      <c r="D7" s="865" t="s">
        <v>58</v>
      </c>
      <c r="E7" s="865" t="s">
        <v>59</v>
      </c>
      <c r="F7" s="865" t="s">
        <v>60</v>
      </c>
      <c r="G7" s="865" t="s">
        <v>61</v>
      </c>
      <c r="H7" s="865" t="s">
        <v>62</v>
      </c>
      <c r="I7" s="865" t="s">
        <v>63</v>
      </c>
      <c r="J7" s="865" t="s">
        <v>64</v>
      </c>
      <c r="K7" s="865" t="s">
        <v>65</v>
      </c>
      <c r="L7" s="865" t="s">
        <v>66</v>
      </c>
      <c r="M7" s="865" t="s">
        <v>67</v>
      </c>
      <c r="N7" s="865" t="s">
        <v>68</v>
      </c>
      <c r="O7" s="253"/>
      <c r="P7" s="194"/>
      <c r="Q7" s="253"/>
      <c r="R7" s="194"/>
    </row>
    <row r="8" spans="1:18" ht="15" customHeight="1" x14ac:dyDescent="0.15">
      <c r="A8" s="874" t="s">
        <v>106</v>
      </c>
      <c r="B8" s="883">
        <f t="shared" ref="B8:B37" si="0">SUM(C8:N8)</f>
        <v>169905.10148125255</v>
      </c>
      <c r="C8" s="883">
        <f t="shared" ref="C8:N8" si="1">(C9+C10+C11+C12+C13+C17+C18+C19+C20+C21+C22+C23+C24+C25+C26+C27+C28+C29+C32+C33+C34+C35+C36+C37)</f>
        <v>14423.922683717105</v>
      </c>
      <c r="D8" s="883">
        <f t="shared" si="1"/>
        <v>13947.495047624248</v>
      </c>
      <c r="E8" s="883">
        <f t="shared" si="1"/>
        <v>13785.015771345692</v>
      </c>
      <c r="F8" s="883">
        <f t="shared" si="1"/>
        <v>13531.403890489841</v>
      </c>
      <c r="G8" s="883">
        <f t="shared" si="1"/>
        <v>13323.035444381647</v>
      </c>
      <c r="H8" s="883">
        <f t="shared" si="1"/>
        <v>13544.055010753951</v>
      </c>
      <c r="I8" s="883">
        <f t="shared" si="1"/>
        <v>14728.738498961537</v>
      </c>
      <c r="J8" s="883">
        <f t="shared" si="1"/>
        <v>14194.710591264422</v>
      </c>
      <c r="K8" s="883">
        <f t="shared" si="1"/>
        <v>14091.127441907607</v>
      </c>
      <c r="L8" s="883">
        <f t="shared" si="1"/>
        <v>13814.507439542862</v>
      </c>
      <c r="M8" s="883">
        <f t="shared" si="1"/>
        <v>14101.268634463666</v>
      </c>
      <c r="N8" s="883">
        <f t="shared" si="1"/>
        <v>16419.8210268</v>
      </c>
      <c r="O8" s="256"/>
      <c r="P8" s="194"/>
      <c r="Q8" s="252"/>
      <c r="R8" s="194"/>
    </row>
    <row r="9" spans="1:18" ht="12" customHeight="1" x14ac:dyDescent="0.15">
      <c r="A9" s="267" t="s">
        <v>21</v>
      </c>
      <c r="B9" s="881">
        <f t="shared" si="0"/>
        <v>332.68620821746316</v>
      </c>
      <c r="C9" s="435">
        <f>+'[2]POR 04-99'!E1377</f>
        <v>24.632000000000001</v>
      </c>
      <c r="D9" s="435">
        <f>+'[2]POR 04-99'!F1377</f>
        <v>32.42</v>
      </c>
      <c r="E9" s="435">
        <f>+'[2]POR 04-99'!G1377</f>
        <v>30.45</v>
      </c>
      <c r="F9" s="435">
        <f>+'[2]POR 04-99'!H1377</f>
        <v>31.253043478260871</v>
      </c>
      <c r="G9" s="435">
        <f>+'[2]POR 04-99'!I1377</f>
        <v>31.0210526315789</v>
      </c>
      <c r="H9" s="435">
        <f>+'[2]POR 04-99'!J1377</f>
        <v>28.12</v>
      </c>
      <c r="I9" s="435">
        <f>+'[2]POR 04-99'!K1377</f>
        <v>26.984999999999999</v>
      </c>
      <c r="J9" s="435">
        <f>+'[2]POR 04-99'!L1377</f>
        <v>29.56</v>
      </c>
      <c r="K9" s="435">
        <f>+'[2]POR 04-99'!M1377</f>
        <v>25.68</v>
      </c>
      <c r="L9" s="435">
        <f>+'[2]POR 04-99'!N1377</f>
        <v>25.155000000000001</v>
      </c>
      <c r="M9" s="435">
        <f>+'[2]POR 04-99'!O1377</f>
        <v>23.995112107623321</v>
      </c>
      <c r="N9" s="435">
        <f>+'[2]POR 04-99'!P1377</f>
        <v>23.414999999999999</v>
      </c>
      <c r="O9" s="256"/>
      <c r="P9" s="194"/>
      <c r="Q9" s="252"/>
    </row>
    <row r="10" spans="1:18" ht="12" customHeight="1" x14ac:dyDescent="0.15">
      <c r="A10" s="267" t="s">
        <v>22</v>
      </c>
      <c r="B10" s="881">
        <f t="shared" si="0"/>
        <v>6006.9630737510852</v>
      </c>
      <c r="C10" s="435">
        <f>+'[2]POR 04-99'!E1380</f>
        <v>503.83545753814394</v>
      </c>
      <c r="D10" s="435">
        <f>+'[2]POR 04-99'!F1380</f>
        <v>414.32</v>
      </c>
      <c r="E10" s="435">
        <f>+'[2]POR 04-99'!G1380</f>
        <v>447.202</v>
      </c>
      <c r="F10" s="435">
        <f>+'[2]POR 04-99'!H1380</f>
        <v>499.15699999999998</v>
      </c>
      <c r="G10" s="435">
        <f>+'[2]POR 04-99'!I1380</f>
        <v>536.64256694952007</v>
      </c>
      <c r="H10" s="435">
        <f>+'[2]POR 04-99'!J1380</f>
        <v>589.91223352171505</v>
      </c>
      <c r="I10" s="435">
        <f>+'[2]POR 04-99'!K1380</f>
        <v>581.62584094381805</v>
      </c>
      <c r="J10" s="435">
        <f>+'[2]POR 04-99'!L1380</f>
        <v>515.59799999999996</v>
      </c>
      <c r="K10" s="435">
        <f>+'[2]POR 04-99'!M1380</f>
        <v>433.69572479788798</v>
      </c>
      <c r="L10" s="435">
        <f>+'[2]POR 04-99'!N1380</f>
        <v>451.14800000000002</v>
      </c>
      <c r="M10" s="435">
        <f>+'[2]POR 04-99'!O1380</f>
        <v>441.94124999999997</v>
      </c>
      <c r="N10" s="435">
        <f>+'[2]POR 04-99'!P1380</f>
        <v>591.88499999999999</v>
      </c>
      <c r="O10" s="256"/>
      <c r="P10" s="194"/>
      <c r="Q10" s="252"/>
    </row>
    <row r="11" spans="1:18" ht="12" customHeight="1" x14ac:dyDescent="0.15">
      <c r="A11" s="267" t="s">
        <v>23</v>
      </c>
      <c r="B11" s="881">
        <f t="shared" si="0"/>
        <v>1625.3261274015022</v>
      </c>
      <c r="C11" s="435">
        <f>+'[2]POR 04-99'!E1383</f>
        <v>145.4203</v>
      </c>
      <c r="D11" s="435">
        <f>+'[2]POR 04-99'!F1383</f>
        <v>141.41999999999999</v>
      </c>
      <c r="E11" s="435">
        <f>+'[2]POR 04-99'!G1383</f>
        <v>145.89840000000001</v>
      </c>
      <c r="F11" s="435">
        <f>+'[2]POR 04-99'!H1383</f>
        <v>160.522672</v>
      </c>
      <c r="G11" s="435">
        <f>+'[2]POR 04-99'!I1383</f>
        <v>173.26182896</v>
      </c>
      <c r="H11" s="435">
        <f>+'[2]POR 04-99'!J1383</f>
        <v>100.8539046976</v>
      </c>
      <c r="I11" s="435">
        <f>+'[2]POR 04-99'!K1383</f>
        <v>114.463378639456</v>
      </c>
      <c r="J11" s="435">
        <f>+'[2]POR 04-99'!L1383</f>
        <v>112.91540141442337</v>
      </c>
      <c r="K11" s="435">
        <f>+'[2]POR 04-99'!M1383</f>
        <v>113.99650595972247</v>
      </c>
      <c r="L11" s="435">
        <f>+'[2]POR 04-99'!N1383</f>
        <v>110.48353554286444</v>
      </c>
      <c r="M11" s="435">
        <f>+'[2]POR 04-99'!O1383</f>
        <v>112.8402001874358</v>
      </c>
      <c r="N11" s="435">
        <f>+'[2]POR 04-99'!P1383</f>
        <v>193.25</v>
      </c>
      <c r="O11" s="256"/>
      <c r="P11" s="194"/>
      <c r="Q11" s="252"/>
    </row>
    <row r="12" spans="1:18" ht="12" customHeight="1" x14ac:dyDescent="0.15">
      <c r="A12" s="190" t="s">
        <v>24</v>
      </c>
      <c r="B12" s="881">
        <f t="shared" si="0"/>
        <v>18996.627089999998</v>
      </c>
      <c r="C12" s="435">
        <f>+'[2]POR 04-99'!E1386</f>
        <v>1640.2976325</v>
      </c>
      <c r="D12" s="435">
        <f>+'[2]POR 04-99'!F1386</f>
        <v>1542.8464949999998</v>
      </c>
      <c r="E12" s="435">
        <f>+'[2]POR 04-99'!G1386</f>
        <v>1530.2379000000001</v>
      </c>
      <c r="F12" s="435">
        <f>+'[2]POR 04-99'!H1386</f>
        <v>1496.9159775000003</v>
      </c>
      <c r="G12" s="435">
        <f>+'[2]POR 04-99'!I1386</f>
        <v>1560.0467174999999</v>
      </c>
      <c r="H12" s="435">
        <f>+'[2]POR 04-99'!J1386</f>
        <v>1594.9102649999995</v>
      </c>
      <c r="I12" s="435">
        <f>+'[2]POR 04-99'!K1386</f>
        <v>1746.9363675000004</v>
      </c>
      <c r="J12" s="435">
        <f>+'[2]POR 04-99'!L1386</f>
        <v>1735.4534100000001</v>
      </c>
      <c r="K12" s="435">
        <f>+'[2]POR 04-99'!M1386</f>
        <v>1572.6177899999998</v>
      </c>
      <c r="L12" s="435">
        <f>+'[2]POR 04-99'!N1386</f>
        <v>1573.8964575</v>
      </c>
      <c r="M12" s="435">
        <f>+'[2]POR 04-99'!O1386</f>
        <v>1453.9410299999997</v>
      </c>
      <c r="N12" s="435">
        <f>+'[2]POR 04-99'!P1386</f>
        <v>1548.5270475000002</v>
      </c>
      <c r="O12" s="256"/>
      <c r="P12" s="194"/>
      <c r="Q12" s="252"/>
    </row>
    <row r="13" spans="1:18" ht="12" customHeight="1" x14ac:dyDescent="0.15">
      <c r="A13" s="194" t="s">
        <v>25</v>
      </c>
      <c r="B13" s="881">
        <f t="shared" si="0"/>
        <v>5721.8282712</v>
      </c>
      <c r="C13" s="435">
        <f>+'[2]POR 04-99'!E1389</f>
        <v>500.49667500000004</v>
      </c>
      <c r="D13" s="435">
        <f>+'[2]POR 04-99'!F1389</f>
        <v>505.00142219999998</v>
      </c>
      <c r="E13" s="435">
        <f>+'[2]POR 04-99'!G1389</f>
        <v>383.48372174999997</v>
      </c>
      <c r="F13" s="435">
        <f>+'[2]POR 04-99'!H1389</f>
        <v>348.01777417499994</v>
      </c>
      <c r="G13" s="435">
        <f>+'[2]POR 04-99'!I1389</f>
        <v>401.72438647499996</v>
      </c>
      <c r="H13" s="435">
        <f>+'[2]POR 04-99'!J1389</f>
        <v>488.71563750000001</v>
      </c>
      <c r="I13" s="435">
        <f>+'[2]POR 04-99'!K1389</f>
        <v>456.20432475000001</v>
      </c>
      <c r="J13" s="435">
        <f>+'[2]POR 04-99'!L1389</f>
        <v>492.35074994999997</v>
      </c>
      <c r="K13" s="435">
        <f>+'[2]POR 04-99'!M1389</f>
        <v>497.77054964999996</v>
      </c>
      <c r="L13" s="435">
        <f>+'[2]POR 04-99'!N1389</f>
        <v>498.44868150000002</v>
      </c>
      <c r="M13" s="435">
        <f>+'[2]POR 04-99'!O1389</f>
        <v>558.08374574999993</v>
      </c>
      <c r="N13" s="435">
        <f>+'[2]POR 04-99'!P1389</f>
        <v>591.53060249999999</v>
      </c>
      <c r="O13" s="256"/>
      <c r="P13" s="194"/>
      <c r="Q13" s="252"/>
    </row>
    <row r="14" spans="1:18" ht="12" customHeight="1" x14ac:dyDescent="0.15">
      <c r="A14" s="203" t="s">
        <v>107</v>
      </c>
      <c r="B14" s="881">
        <f t="shared" si="0"/>
        <v>1953.6543754499996</v>
      </c>
      <c r="C14" s="435">
        <f>+'[2]POR 04-99'!E1392</f>
        <v>176.79225000000002</v>
      </c>
      <c r="D14" s="435">
        <f>+'[2]POR 04-99'!F1392</f>
        <v>190.79782470000001</v>
      </c>
      <c r="E14" s="435">
        <f>+'[2]POR 04-99'!G1392</f>
        <v>154.61902425</v>
      </c>
      <c r="F14" s="435">
        <f>+'[2]POR 04-99'!H1392</f>
        <v>130.24522417499998</v>
      </c>
      <c r="G14" s="435">
        <f>+'[2]POR 04-99'!I1392</f>
        <v>130.05672397500001</v>
      </c>
      <c r="H14" s="435">
        <f>+'[2]POR 04-99'!J1392</f>
        <v>148.07107499999998</v>
      </c>
      <c r="I14" s="435">
        <f>+'[2]POR 04-99'!K1392</f>
        <v>173.46662474999999</v>
      </c>
      <c r="J14" s="435">
        <f>+'[2]POR 04-99'!L1392</f>
        <v>164.36164994999999</v>
      </c>
      <c r="K14" s="435">
        <f>+'[2]POR 04-99'!M1392</f>
        <v>164.41684964999999</v>
      </c>
      <c r="L14" s="435">
        <f>+'[2]POR 04-99'!N1392</f>
        <v>170.16723150000001</v>
      </c>
      <c r="M14" s="435">
        <f>+'[2]POR 04-99'!O1392</f>
        <v>165.50663999999995</v>
      </c>
      <c r="N14" s="435">
        <f>+'[2]POR 04-99'!P1392</f>
        <v>185.15325749999997</v>
      </c>
      <c r="O14" s="256"/>
      <c r="P14" s="194"/>
      <c r="Q14" s="252"/>
    </row>
    <row r="15" spans="1:18" ht="12" customHeight="1" x14ac:dyDescent="0.15">
      <c r="A15" s="203" t="s">
        <v>108</v>
      </c>
      <c r="B15" s="881">
        <f t="shared" si="0"/>
        <v>1987.9771499999999</v>
      </c>
      <c r="C15" s="435">
        <f>+'[2]POR 04-99'!E1395</f>
        <v>177.32835</v>
      </c>
      <c r="D15" s="435">
        <f>+'[2]POR 04-99'!F1395</f>
        <v>166.9683</v>
      </c>
      <c r="E15" s="435">
        <f>+'[2]POR 04-99'!G1395</f>
        <v>101.83500000000001</v>
      </c>
      <c r="F15" s="435">
        <f>+'[2]POR 04-99'!H1395</f>
        <v>67.747500000000002</v>
      </c>
      <c r="G15" s="435">
        <f>+'[2]POR 04-99'!I1395</f>
        <v>93.932999999999993</v>
      </c>
      <c r="H15" s="435">
        <f>+'[2]POR 04-99'!J1395</f>
        <v>163.26300000000001</v>
      </c>
      <c r="I15" s="435">
        <f>+'[2]POR 04-99'!K1395</f>
        <v>135.01125000000002</v>
      </c>
      <c r="J15" s="435">
        <f>+'[2]POR 04-99'!L1395</f>
        <v>178.90649999999999</v>
      </c>
      <c r="K15" s="435">
        <f>+'[2]POR 04-99'!M1395</f>
        <v>190.43324999999999</v>
      </c>
      <c r="L15" s="435">
        <f>+'[2]POR 04-99'!N1395</f>
        <v>193.71299999999999</v>
      </c>
      <c r="M15" s="435">
        <f>+'[2]POR 04-99'!O1395</f>
        <v>258.41624999999999</v>
      </c>
      <c r="N15" s="435">
        <f>+'[2]POR 04-99'!P1395</f>
        <v>260.42174999999997</v>
      </c>
      <c r="O15" s="256"/>
      <c r="P15" s="194"/>
      <c r="Q15" s="252"/>
    </row>
    <row r="16" spans="1:18" ht="12" customHeight="1" x14ac:dyDescent="0.15">
      <c r="A16" s="203" t="s">
        <v>109</v>
      </c>
      <c r="B16" s="881">
        <f t="shared" si="0"/>
        <v>1780.1967457499998</v>
      </c>
      <c r="C16" s="435">
        <f>+'[2]POR 04-99'!E1398</f>
        <v>146.37607500000001</v>
      </c>
      <c r="D16" s="435">
        <f>+'[2]POR 04-99'!F1398</f>
        <v>147.2352975</v>
      </c>
      <c r="E16" s="435">
        <f>+'[2]POR 04-99'!G1398</f>
        <v>127.02969750000003</v>
      </c>
      <c r="F16" s="435">
        <f>+'[2]POR 04-99'!H1398</f>
        <v>150.02504999999996</v>
      </c>
      <c r="G16" s="435">
        <f>+'[2]POR 04-99'!I1398</f>
        <v>177.73466249999996</v>
      </c>
      <c r="H16" s="435">
        <f>+'[2]POR 04-99'!J1398</f>
        <v>177.38156250000003</v>
      </c>
      <c r="I16" s="435">
        <f>+'[2]POR 04-99'!K1398</f>
        <v>147.72645</v>
      </c>
      <c r="J16" s="435">
        <f>+'[2]POR 04-99'!L1398</f>
        <v>149.08260000000001</v>
      </c>
      <c r="K16" s="435">
        <f>+'[2]POR 04-99'!M1398</f>
        <v>142.92045000000002</v>
      </c>
      <c r="L16" s="435">
        <f>+'[2]POR 04-99'!N1398</f>
        <v>134.56844999999996</v>
      </c>
      <c r="M16" s="435">
        <f>+'[2]POR 04-99'!O1398</f>
        <v>134.16085575000002</v>
      </c>
      <c r="N16" s="435">
        <f>+'[2]POR 04-99'!P1398</f>
        <v>145.95559499999999</v>
      </c>
      <c r="O16" s="256"/>
      <c r="P16" s="194"/>
      <c r="Q16" s="252"/>
    </row>
    <row r="17" spans="1:17" ht="12" customHeight="1" x14ac:dyDescent="0.15">
      <c r="A17" s="267" t="s">
        <v>29</v>
      </c>
      <c r="B17" s="881">
        <f t="shared" si="0"/>
        <v>1707.2013661111389</v>
      </c>
      <c r="C17" s="435">
        <f>+'[2]POR 04-99'!E1401</f>
        <v>152.62050000000002</v>
      </c>
      <c r="D17" s="435">
        <f>+'[2]POR 04-99'!F1401</f>
        <v>153.55799999999999</v>
      </c>
      <c r="E17" s="435">
        <f>+'[2]POR 04-99'!G1401</f>
        <v>139.78517351051775</v>
      </c>
      <c r="F17" s="435">
        <f>+'[2]POR 04-99'!H1401</f>
        <v>132.85157478742792</v>
      </c>
      <c r="G17" s="435">
        <f>+'[2]POR 04-99'!I1401</f>
        <v>138.88182218434412</v>
      </c>
      <c r="H17" s="435">
        <f>+'[2]POR 04-99'!J1401</f>
        <v>151.249795628849</v>
      </c>
      <c r="I17" s="435">
        <f>+'[2]POR 04-99'!K1401</f>
        <v>152.935</v>
      </c>
      <c r="J17" s="435">
        <f>+'[2]POR 04-99'!L1401</f>
        <v>137.06999999999996</v>
      </c>
      <c r="K17" s="435">
        <f>+'[2]POR 04-99'!M1401</f>
        <v>127.15975</v>
      </c>
      <c r="L17" s="435">
        <f>+'[2]POR 04-99'!N1401</f>
        <v>124.55400000000003</v>
      </c>
      <c r="M17" s="435">
        <f>+'[2]POR 04-99'!O1401</f>
        <v>136.86524999999995</v>
      </c>
      <c r="N17" s="435">
        <f>+'[2]POR 04-99'!P1401</f>
        <v>159.67050000000003</v>
      </c>
      <c r="O17" s="256"/>
      <c r="P17" s="194"/>
      <c r="Q17" s="252"/>
    </row>
    <row r="18" spans="1:17" ht="12" customHeight="1" x14ac:dyDescent="0.15">
      <c r="A18" s="190" t="s">
        <v>30</v>
      </c>
      <c r="B18" s="881">
        <f t="shared" si="0"/>
        <v>1605.4003692062977</v>
      </c>
      <c r="C18" s="435">
        <f>+'[2]POR 04-99'!E1404</f>
        <v>148.92702</v>
      </c>
      <c r="D18" s="435">
        <f>+'[2]POR 04-99'!F1404</f>
        <v>144.30000000000001</v>
      </c>
      <c r="E18" s="435">
        <f>+'[2]POR 04-99'!G1404</f>
        <v>155.49771265999999</v>
      </c>
      <c r="F18" s="435">
        <f>+'[2]POR 04-99'!H1404</f>
        <v>148.19765847213378</v>
      </c>
      <c r="G18" s="435">
        <f>+'[2]POR 04-99'!I1404</f>
        <v>140.56733062729546</v>
      </c>
      <c r="H18" s="435">
        <f>+'[2]POR 04-99'!J1404</f>
        <v>159.22999999999999</v>
      </c>
      <c r="I18" s="435">
        <f>+'[2]POR 04-99'!K1404</f>
        <v>120.05134962826401</v>
      </c>
      <c r="J18" s="435">
        <f>+'[2]POR 04-99'!L1404</f>
        <v>113.1294874</v>
      </c>
      <c r="K18" s="435">
        <f>+'[2]POR 04-99'!M1404</f>
        <v>114.128974</v>
      </c>
      <c r="L18" s="435">
        <f>+'[2]POR 04-99'!N1404</f>
        <v>120.11</v>
      </c>
      <c r="M18" s="435">
        <f>+'[2]POR 04-99'!O1404</f>
        <v>115.64783641860431</v>
      </c>
      <c r="N18" s="435">
        <f>+'[2]POR 04-99'!P1404</f>
        <v>125.61300000000001</v>
      </c>
      <c r="O18" s="256"/>
      <c r="P18" s="194"/>
      <c r="Q18" s="252"/>
    </row>
    <row r="19" spans="1:17" ht="12" customHeight="1" x14ac:dyDescent="0.15">
      <c r="A19" s="190" t="s">
        <v>31</v>
      </c>
      <c r="B19" s="881">
        <f t="shared" si="0"/>
        <v>73425.731414999987</v>
      </c>
      <c r="C19" s="435">
        <f>+'[2]POR 04-99'!E1407</f>
        <v>6395.8961999999992</v>
      </c>
      <c r="D19" s="435">
        <f>+'[2]POR 04-99'!F1407</f>
        <v>6190.7017500000002</v>
      </c>
      <c r="E19" s="435">
        <f>+'[2]POR 04-99'!G1407</f>
        <v>6048.9006250000002</v>
      </c>
      <c r="F19" s="435">
        <f>+'[2]POR 04-99'!H1407</f>
        <v>5855.1280750000005</v>
      </c>
      <c r="G19" s="435">
        <f>+'[2]POR 04-99'!I1407</f>
        <v>5345.9800900000009</v>
      </c>
      <c r="H19" s="435">
        <f>+'[2]POR 04-99'!J1407</f>
        <v>5310.8037000000004</v>
      </c>
      <c r="I19" s="435">
        <f>+'[2]POR 04-99'!K1407</f>
        <v>6169.6959875000002</v>
      </c>
      <c r="J19" s="435">
        <f>+'[2]POR 04-99'!L1407</f>
        <v>5982.1043000000009</v>
      </c>
      <c r="K19" s="435">
        <f>+'[2]POR 04-99'!M1407</f>
        <v>6198.4506124999998</v>
      </c>
      <c r="L19" s="435">
        <f>+'[2]POR 04-99'!N1407</f>
        <v>5875.7921249999999</v>
      </c>
      <c r="M19" s="435">
        <f>+'[2]POR 04-99'!O1407</f>
        <v>6360.3411749999996</v>
      </c>
      <c r="N19" s="435">
        <f>+'[2]POR 04-99'!P1407</f>
        <v>7691.9367750000001</v>
      </c>
      <c r="O19" s="256"/>
      <c r="P19" s="194"/>
      <c r="Q19" s="252"/>
    </row>
    <row r="20" spans="1:17" ht="12" customHeight="1" x14ac:dyDescent="0.15">
      <c r="A20" s="267" t="s">
        <v>32</v>
      </c>
      <c r="B20" s="881">
        <f t="shared" si="0"/>
        <v>11271.688934999998</v>
      </c>
      <c r="C20" s="435">
        <f>+'[2]POR 04-99'!E1410</f>
        <v>1003.6366500000004</v>
      </c>
      <c r="D20" s="435">
        <f>+'[2]POR 04-99'!F1410</f>
        <v>939.8840849999998</v>
      </c>
      <c r="E20" s="435">
        <f>+'[2]POR 04-99'!G1410</f>
        <v>979.91829749999999</v>
      </c>
      <c r="F20" s="435">
        <f>+'[2]POR 04-99'!H1410</f>
        <v>906.88441499999999</v>
      </c>
      <c r="G20" s="435">
        <f>+'[2]POR 04-99'!I1410</f>
        <v>916.20614999999975</v>
      </c>
      <c r="H20" s="435">
        <f>+'[2]POR 04-99'!J1410</f>
        <v>883.66046999999969</v>
      </c>
      <c r="I20" s="435">
        <f>+'[2]POR 04-99'!K1410</f>
        <v>957.49008749999985</v>
      </c>
      <c r="J20" s="435">
        <f>+'[2]POR 04-99'!L1410</f>
        <v>935.51039999999989</v>
      </c>
      <c r="K20" s="435">
        <f>+'[2]POR 04-99'!M1410</f>
        <v>943.78562999999986</v>
      </c>
      <c r="L20" s="435">
        <f>+'[2]POR 04-99'!N1410</f>
        <v>932.41312499999981</v>
      </c>
      <c r="M20" s="435">
        <f>+'[2]POR 04-99'!O1410</f>
        <v>882.80625000000009</v>
      </c>
      <c r="N20" s="435">
        <f>+'[2]POR 04-99'!P1410</f>
        <v>989.49337500000013</v>
      </c>
      <c r="O20" s="256"/>
      <c r="P20" s="194"/>
      <c r="Q20" s="252"/>
    </row>
    <row r="21" spans="1:17" ht="12" customHeight="1" x14ac:dyDescent="0.15">
      <c r="A21" s="267" t="s">
        <v>33</v>
      </c>
      <c r="B21" s="881">
        <f t="shared" si="0"/>
        <v>7374.2755499999994</v>
      </c>
      <c r="C21" s="435">
        <f>+'[2]POR 04-99'!E1413</f>
        <v>447.77474999999981</v>
      </c>
      <c r="D21" s="435">
        <f>+'[2]POR 04-99'!F1413</f>
        <v>399.44325000000003</v>
      </c>
      <c r="E21" s="435">
        <f>+'[2]POR 04-99'!G1413</f>
        <v>406.2337500000001</v>
      </c>
      <c r="F21" s="435">
        <f>+'[2]POR 04-99'!H1413</f>
        <v>644.84354999999982</v>
      </c>
      <c r="G21" s="435">
        <f>+'[2]POR 04-99'!I1413</f>
        <v>635.89049999999997</v>
      </c>
      <c r="H21" s="435">
        <f>+'[2]POR 04-99'!J1413</f>
        <v>631.22624999999982</v>
      </c>
      <c r="I21" s="435">
        <f>+'[2]POR 04-99'!K1413</f>
        <v>811.6087500000001</v>
      </c>
      <c r="J21" s="435">
        <f>+'[2]POR 04-99'!L1413</f>
        <v>737.67150000000015</v>
      </c>
      <c r="K21" s="435">
        <f>+'[2]POR 04-99'!M1413</f>
        <v>675.34125000000017</v>
      </c>
      <c r="L21" s="435">
        <f>+'[2]POR 04-99'!N1413</f>
        <v>661.78050000000019</v>
      </c>
      <c r="M21" s="435">
        <f>+'[2]POR 04-99'!O1413</f>
        <v>598.7662499999999</v>
      </c>
      <c r="N21" s="435">
        <f>+'[2]POR 04-99'!P1413</f>
        <v>723.69524999999999</v>
      </c>
      <c r="O21" s="256"/>
      <c r="P21" s="194"/>
      <c r="Q21" s="252"/>
    </row>
    <row r="22" spans="1:17" ht="12" customHeight="1" x14ac:dyDescent="0.15">
      <c r="A22" s="267" t="s">
        <v>34</v>
      </c>
      <c r="B22" s="881">
        <f t="shared" si="0"/>
        <v>1334.8254825000001</v>
      </c>
      <c r="C22" s="435">
        <f>+'[2]POR 04-99'!E1416</f>
        <v>67.329165000000017</v>
      </c>
      <c r="D22" s="435">
        <f>+'[2]POR 04-99'!F1416</f>
        <v>80.490577500000001</v>
      </c>
      <c r="E22" s="435">
        <f>+'[2]POR 04-99'!G1416</f>
        <v>100.73935499999999</v>
      </c>
      <c r="F22" s="435">
        <f>+'[2]POR 04-99'!H1416</f>
        <v>120.09419250000002</v>
      </c>
      <c r="G22" s="435">
        <f>+'[2]POR 04-99'!I1416</f>
        <v>138.1661325</v>
      </c>
      <c r="H22" s="435">
        <f>+'[2]POR 04-99'!J1416</f>
        <v>153.31722749999997</v>
      </c>
      <c r="I22" s="435">
        <f>+'[2]POR 04-99'!K1416</f>
        <v>160.39152750000005</v>
      </c>
      <c r="J22" s="435">
        <f>+'[2]POR 04-99'!L1416</f>
        <v>136.88939249999996</v>
      </c>
      <c r="K22" s="435">
        <f>+'[2]POR 04-99'!M1416</f>
        <v>108.70905749999999</v>
      </c>
      <c r="L22" s="435">
        <f>+'[2]POR 04-99'!N1416</f>
        <v>89.998627500000012</v>
      </c>
      <c r="M22" s="435">
        <f>+'[2]POR 04-99'!O1416</f>
        <v>74.29749750000002</v>
      </c>
      <c r="N22" s="435">
        <f>+'[2]POR 04-99'!P1416</f>
        <v>104.40272999999999</v>
      </c>
      <c r="O22" s="256"/>
      <c r="P22" s="194"/>
      <c r="Q22" s="252"/>
    </row>
    <row r="23" spans="1:17" ht="12" customHeight="1" x14ac:dyDescent="0.15">
      <c r="A23" s="267" t="s">
        <v>35</v>
      </c>
      <c r="B23" s="881">
        <f t="shared" si="0"/>
        <v>4716.0532499999999</v>
      </c>
      <c r="C23" s="435">
        <f>+'[2]POR 04-99'!E1419</f>
        <v>427.27424999999982</v>
      </c>
      <c r="D23" s="435">
        <f>+'[2]POR 04-99'!F1419</f>
        <v>417.04724999999985</v>
      </c>
      <c r="E23" s="435">
        <f>+'[2]POR 04-99'!G1419</f>
        <v>405.50099999999998</v>
      </c>
      <c r="F23" s="435">
        <f>+'[2]POR 04-99'!H1419</f>
        <v>279.98550000000006</v>
      </c>
      <c r="G23" s="435">
        <f>+'[2]POR 04-99'!I1419</f>
        <v>347.07225</v>
      </c>
      <c r="H23" s="435">
        <f>+'[2]POR 04-99'!J1419</f>
        <v>371.08725000000015</v>
      </c>
      <c r="I23" s="435">
        <f>+'[2]POR 04-99'!K1419</f>
        <v>389.29349999999982</v>
      </c>
      <c r="J23" s="435">
        <f>+'[2]POR 04-99'!L1419</f>
        <v>395.75924999999995</v>
      </c>
      <c r="K23" s="435">
        <f>+'[2]POR 04-99'!M1419</f>
        <v>396.37575000000004</v>
      </c>
      <c r="L23" s="435">
        <f>+'[2]POR 04-99'!N1419</f>
        <v>398.69849999999985</v>
      </c>
      <c r="M23" s="435">
        <f>+'[2]POR 04-99'!O1419</f>
        <v>398.79149999999993</v>
      </c>
      <c r="N23" s="435">
        <f>+'[2]POR 04-99'!P1419</f>
        <v>489.16725000000042</v>
      </c>
      <c r="O23" s="256"/>
      <c r="P23" s="194"/>
      <c r="Q23" s="252"/>
    </row>
    <row r="24" spans="1:17" ht="12" customHeight="1" x14ac:dyDescent="0.15">
      <c r="A24" s="267" t="s">
        <v>36</v>
      </c>
      <c r="B24" s="881">
        <f t="shared" si="0"/>
        <v>1583.3279950000001</v>
      </c>
      <c r="C24" s="435">
        <f>+'[2]POR 04-99'!E1422</f>
        <v>123.33310500000005</v>
      </c>
      <c r="D24" s="435">
        <f>+'[2]POR 04-99'!F1422</f>
        <v>127.50826500000002</v>
      </c>
      <c r="E24" s="435">
        <f>+'[2]POR 04-99'!G1422</f>
        <v>115.95449999999997</v>
      </c>
      <c r="F24" s="435">
        <f>+'[2]POR 04-99'!H1422</f>
        <v>138.42515</v>
      </c>
      <c r="G24" s="435">
        <f>+'[2]POR 04-99'!I1422</f>
        <v>140.95625000000001</v>
      </c>
      <c r="H24" s="435">
        <f>+'[2]POR 04-99'!J1422</f>
        <v>140.51249999999999</v>
      </c>
      <c r="I24" s="435">
        <f>+'[2]POR 04-99'!K1422</f>
        <v>113.115725</v>
      </c>
      <c r="J24" s="435">
        <f>+'[2]POR 04-99'!L1422</f>
        <v>130.25450000000001</v>
      </c>
      <c r="K24" s="435">
        <f>+'[2]POR 04-99'!M1422</f>
        <v>134.24</v>
      </c>
      <c r="L24" s="435">
        <f>+'[2]POR 04-99'!N1422</f>
        <v>135.524</v>
      </c>
      <c r="M24" s="435">
        <f>+'[2]POR 04-99'!O1422</f>
        <v>130.25399999999999</v>
      </c>
      <c r="N24" s="435">
        <f>+'[2]POR 04-99'!P1422</f>
        <v>153.25</v>
      </c>
      <c r="O24" s="256"/>
      <c r="P24" s="194"/>
      <c r="Q24" s="252"/>
    </row>
    <row r="25" spans="1:17" ht="12" customHeight="1" x14ac:dyDescent="0.15">
      <c r="A25" s="190" t="s">
        <v>37</v>
      </c>
      <c r="B25" s="881">
        <f t="shared" si="0"/>
        <v>11395.316000000001</v>
      </c>
      <c r="C25" s="435">
        <f>+'[2]POR 04-99'!E1425</f>
        <v>955.75600000000009</v>
      </c>
      <c r="D25" s="435">
        <f>+'[2]POR 04-99'!F1425</f>
        <v>958.78299999999967</v>
      </c>
      <c r="E25" s="435">
        <f>+'[2]POR 04-99'!G1425</f>
        <v>963.22000000000014</v>
      </c>
      <c r="F25" s="435">
        <f>+'[2]POR 04-99'!H1425</f>
        <v>910.19100000000003</v>
      </c>
      <c r="G25" s="435">
        <f>+'[2]POR 04-99'!I1425</f>
        <v>919.97400000000005</v>
      </c>
      <c r="H25" s="435">
        <f>+'[2]POR 04-99'!J1425</f>
        <v>936.27399999999989</v>
      </c>
      <c r="I25" s="435">
        <f>+'[2]POR 04-99'!K1425</f>
        <v>945.30700000000024</v>
      </c>
      <c r="J25" s="435">
        <f>+'[2]POR 04-99'!L1425</f>
        <v>950.1160000000001</v>
      </c>
      <c r="K25" s="435">
        <f>+'[2]POR 04-99'!M1425</f>
        <v>951.62499999999989</v>
      </c>
      <c r="L25" s="435">
        <f>+'[2]POR 04-99'!N1425</f>
        <v>959.91899999999987</v>
      </c>
      <c r="M25" s="435">
        <f>+'[2]POR 04-99'!O1425</f>
        <v>967.83299999999997</v>
      </c>
      <c r="N25" s="435">
        <f>+'[2]POR 04-99'!P1425</f>
        <v>976.31799999999998</v>
      </c>
      <c r="O25" s="256"/>
      <c r="P25" s="194"/>
      <c r="Q25" s="252"/>
    </row>
    <row r="26" spans="1:17" ht="12" customHeight="1" x14ac:dyDescent="0.15">
      <c r="A26" s="267" t="s">
        <v>38</v>
      </c>
      <c r="B26" s="881">
        <f t="shared" si="0"/>
        <v>1010.9008150000001</v>
      </c>
      <c r="C26" s="435">
        <f>+'[2]POR 04-99'!E1428</f>
        <v>109.29046999999998</v>
      </c>
      <c r="D26" s="435">
        <f>+'[2]POR 04-99'!F1428</f>
        <v>85.453000000000003</v>
      </c>
      <c r="E26" s="435">
        <f>+'[2]POR 04-99'!G1428</f>
        <v>96.00775999999999</v>
      </c>
      <c r="F26" s="435">
        <f>+'[2]POR 04-99'!H1428</f>
        <v>79.398835000000005</v>
      </c>
      <c r="G26" s="435" t="str">
        <f>+'[2]POR 04-99'!I1428</f>
        <v>100.42</v>
      </c>
      <c r="H26" s="435">
        <f>+'[2]POR 04-99'!J1428</f>
        <v>96.978999999999985</v>
      </c>
      <c r="I26" s="435">
        <f>+'[2]POR 04-99'!K1428</f>
        <v>92.792199999999994</v>
      </c>
      <c r="J26" s="435">
        <f>+'[2]POR 04-99'!L1428</f>
        <v>82.01400000000001</v>
      </c>
      <c r="K26" s="435">
        <f>+'[2]POR 04-99'!M1428</f>
        <v>76.281599999999997</v>
      </c>
      <c r="L26" s="435">
        <f>+'[2]POR 04-99'!N1428</f>
        <v>91.724899999999991</v>
      </c>
      <c r="M26" s="435">
        <f>+'[2]POR 04-99'!O1428</f>
        <v>92.2898</v>
      </c>
      <c r="N26" s="435">
        <f>+'[2]POR 04-99'!P1428</f>
        <v>108.66925000000001</v>
      </c>
      <c r="O26" s="256"/>
      <c r="P26" s="194"/>
      <c r="Q26" s="252"/>
    </row>
    <row r="27" spans="1:17" ht="12" customHeight="1" x14ac:dyDescent="0.15">
      <c r="A27" s="267" t="s">
        <v>39</v>
      </c>
      <c r="B27" s="881">
        <f t="shared" si="0"/>
        <v>2793.732</v>
      </c>
      <c r="C27" s="435">
        <f>+'[2]POR 04-99'!E1431</f>
        <v>217.84500000000003</v>
      </c>
      <c r="D27" s="435">
        <f>+'[2]POR 04-99'!F1431</f>
        <v>229.10250000000002</v>
      </c>
      <c r="E27" s="435">
        <f>+'[2]POR 04-99'!G1431</f>
        <v>224.69250000000002</v>
      </c>
      <c r="F27" s="435">
        <f>+'[2]POR 04-99'!H1431</f>
        <v>224.32875000000001</v>
      </c>
      <c r="G27" s="435">
        <f>+'[2]POR 04-99'!I1431</f>
        <v>233.94749999999996</v>
      </c>
      <c r="H27" s="435">
        <f>+'[2]POR 04-99'!J1431</f>
        <v>228.64574999999999</v>
      </c>
      <c r="I27" s="435">
        <f>+'[2]POR 04-99'!K1431</f>
        <v>232.06499999999997</v>
      </c>
      <c r="J27" s="435">
        <f>+'[2]POR 04-99'!L1431</f>
        <v>228.03000000000003</v>
      </c>
      <c r="K27" s="435">
        <f>+'[2]POR 04-99'!M1431</f>
        <v>232.76999999999998</v>
      </c>
      <c r="L27" s="435">
        <f>+'[2]POR 04-99'!N1431</f>
        <v>236.03999999999996</v>
      </c>
      <c r="M27" s="435">
        <f>+'[2]POR 04-99'!O1431</f>
        <v>241.81499999999997</v>
      </c>
      <c r="N27" s="435">
        <f>+'[2]POR 04-99'!P1431</f>
        <v>264.45000000000005</v>
      </c>
      <c r="O27" s="256"/>
      <c r="P27" s="194"/>
      <c r="Q27" s="252"/>
    </row>
    <row r="28" spans="1:17" ht="12" customHeight="1" x14ac:dyDescent="0.15">
      <c r="A28" s="267" t="s">
        <v>40</v>
      </c>
      <c r="B28" s="881">
        <f t="shared" si="0"/>
        <v>2431.8015000000005</v>
      </c>
      <c r="C28" s="435">
        <f>+'[2]POR 04-99'!E1434</f>
        <v>164.46299999999999</v>
      </c>
      <c r="D28" s="435">
        <f>+'[2]POR 04-99'!F1434</f>
        <v>180.786</v>
      </c>
      <c r="E28" s="435">
        <f>+'[2]POR 04-99'!G1434</f>
        <v>204.36675</v>
      </c>
      <c r="F28" s="435">
        <f>+'[2]POR 04-99'!H1434</f>
        <v>204.69749999999999</v>
      </c>
      <c r="G28" s="435">
        <f>+'[2]POR 04-99'!I1434</f>
        <v>240.91050000000001</v>
      </c>
      <c r="H28" s="435">
        <f>+'[2]POR 04-99'!J1434</f>
        <v>217.66499999999999</v>
      </c>
      <c r="I28" s="435">
        <f>+'[2]POR 04-99'!K1434</f>
        <v>237.59025</v>
      </c>
      <c r="J28" s="435">
        <f>+'[2]POR 04-99'!L1434</f>
        <v>214.65</v>
      </c>
      <c r="K28" s="435">
        <f>+'[2]POR 04-99'!M1434</f>
        <v>187.221</v>
      </c>
      <c r="L28" s="435">
        <f>+'[2]POR 04-99'!N1434</f>
        <v>173.37225000000001</v>
      </c>
      <c r="M28" s="435">
        <f>+'[2]POR 04-99'!O1434</f>
        <v>190.54275000000001</v>
      </c>
      <c r="N28" s="435">
        <f>+'[2]POR 04-99'!P1434</f>
        <v>215.53649999999999</v>
      </c>
      <c r="O28" s="256"/>
      <c r="P28" s="194"/>
      <c r="Q28" s="252"/>
    </row>
    <row r="29" spans="1:17" ht="12" customHeight="1" x14ac:dyDescent="0.15">
      <c r="A29" s="194" t="s">
        <v>41</v>
      </c>
      <c r="B29" s="881">
        <f t="shared" si="0"/>
        <v>2741.0898400000001</v>
      </c>
      <c r="C29" s="435">
        <f>+'[2]POR 04-99'!E1437</f>
        <v>230.2998</v>
      </c>
      <c r="D29" s="435">
        <f>+'[2]POR 04-99'!F1437</f>
        <v>223.11399999999998</v>
      </c>
      <c r="E29" s="435">
        <f>+'[2]POR 04-99'!G1437</f>
        <v>228.58479</v>
      </c>
      <c r="F29" s="435">
        <f>+'[2]POR 04-99'!H1437</f>
        <v>228.50139999999999</v>
      </c>
      <c r="G29" s="435">
        <f>+'[2]POR 04-99'!I1437</f>
        <v>232.19400000000002</v>
      </c>
      <c r="H29" s="435">
        <f>+'[2]POR 04-99'!J1437</f>
        <v>232.547</v>
      </c>
      <c r="I29" s="435">
        <f>+'[2]POR 04-99'!K1437</f>
        <v>235.00240000000002</v>
      </c>
      <c r="J29" s="435">
        <f>+'[2]POR 04-99'!L1437</f>
        <v>231.63745</v>
      </c>
      <c r="K29" s="435">
        <f>+'[2]POR 04-99'!M1437</f>
        <v>227.464</v>
      </c>
      <c r="L29" s="435">
        <f>+'[2]POR 04-99'!N1437</f>
        <v>224.37</v>
      </c>
      <c r="M29" s="435">
        <f>+'[2]POR 04-99'!O1437</f>
        <v>221.875</v>
      </c>
      <c r="N29" s="435">
        <f>+'[2]POR 04-99'!P1437</f>
        <v>225.5</v>
      </c>
      <c r="O29" s="256"/>
      <c r="P29" s="194"/>
      <c r="Q29" s="252"/>
    </row>
    <row r="30" spans="1:17" ht="12" customHeight="1" x14ac:dyDescent="0.15">
      <c r="A30" s="203" t="s">
        <v>110</v>
      </c>
      <c r="B30" s="881">
        <f t="shared" si="0"/>
        <v>937.00337000000002</v>
      </c>
      <c r="C30" s="435">
        <f>+'[2]POR 04-99'!E1440</f>
        <v>82.254000000000005</v>
      </c>
      <c r="D30" s="435">
        <f>+'[2]POR 04-99'!F1440</f>
        <v>79.055999999999997</v>
      </c>
      <c r="E30" s="435">
        <f>+'[2]POR 04-99'!G1440</f>
        <v>77.020520000000005</v>
      </c>
      <c r="F30" s="435">
        <f>+'[2]POR 04-99'!H1440</f>
        <v>77.256</v>
      </c>
      <c r="G30" s="435">
        <f>+'[2]POR 04-99'!I1440</f>
        <v>78.569000000000003</v>
      </c>
      <c r="H30" s="435">
        <f>+'[2]POR 04-99'!J1440</f>
        <v>78.656000000000006</v>
      </c>
      <c r="I30" s="435">
        <f>+'[2]POR 04-99'!K1440</f>
        <v>79.215400000000002</v>
      </c>
      <c r="J30" s="435">
        <f>+'[2]POR 04-99'!L1440</f>
        <v>79.012450000000001</v>
      </c>
      <c r="K30" s="435">
        <f>+'[2]POR 04-99'!M1440</f>
        <v>77.233999999999995</v>
      </c>
      <c r="L30" s="435">
        <f>+'[2]POR 04-99'!N1440</f>
        <v>75.83</v>
      </c>
      <c r="M30" s="435">
        <f>+'[2]POR 04-99'!O1440</f>
        <v>75.650000000000006</v>
      </c>
      <c r="N30" s="435">
        <f>+'[2]POR 04-99'!P1440</f>
        <v>77.25</v>
      </c>
      <c r="O30" s="256"/>
      <c r="P30" s="194"/>
      <c r="Q30" s="252"/>
    </row>
    <row r="31" spans="1:17" ht="12" customHeight="1" x14ac:dyDescent="0.15">
      <c r="A31" s="203" t="s">
        <v>111</v>
      </c>
      <c r="B31" s="881">
        <f t="shared" si="0"/>
        <v>1804.0864699999997</v>
      </c>
      <c r="C31" s="435">
        <f>+'[2]POR 04-99'!E1443</f>
        <v>148.04580000000001</v>
      </c>
      <c r="D31" s="435">
        <f>+'[2]POR 04-99'!F1443</f>
        <v>144.05799999999999</v>
      </c>
      <c r="E31" s="435">
        <f>+'[2]POR 04-99'!G1443</f>
        <v>151.56426999999999</v>
      </c>
      <c r="F31" s="435">
        <f>+'[2]POR 04-99'!H1443</f>
        <v>151.24539999999999</v>
      </c>
      <c r="G31" s="435">
        <f>+'[2]POR 04-99'!I1443</f>
        <v>153.625</v>
      </c>
      <c r="H31" s="435">
        <f>+'[2]POR 04-99'!J1443</f>
        <v>153.89099999999999</v>
      </c>
      <c r="I31" s="435">
        <f>+'[2]POR 04-99'!K1443</f>
        <v>155.78700000000001</v>
      </c>
      <c r="J31" s="435">
        <f>+'[2]POR 04-99'!L1443</f>
        <v>152.625</v>
      </c>
      <c r="K31" s="435">
        <f>+'[2]POR 04-99'!M1443</f>
        <v>150.22999999999999</v>
      </c>
      <c r="L31" s="435">
        <f>+'[2]POR 04-99'!N1443</f>
        <v>148.54</v>
      </c>
      <c r="M31" s="435">
        <f>+'[2]POR 04-99'!O1443</f>
        <v>146.22499999999999</v>
      </c>
      <c r="N31" s="435">
        <f>+'[2]POR 04-99'!P1443</f>
        <v>148.25</v>
      </c>
      <c r="O31" s="256"/>
      <c r="P31" s="194"/>
      <c r="Q31" s="252"/>
    </row>
    <row r="32" spans="1:17" ht="12" customHeight="1" x14ac:dyDescent="0.15">
      <c r="A32" s="267" t="s">
        <v>44</v>
      </c>
      <c r="B32" s="881">
        <f t="shared" si="0"/>
        <v>3945.4649522971717</v>
      </c>
      <c r="C32" s="435">
        <f>+'[2]POR 04-99'!E1446</f>
        <v>386.29356991103452</v>
      </c>
      <c r="D32" s="435">
        <f>+'[2]POR 04-99'!F1446</f>
        <v>381.49465542424639</v>
      </c>
      <c r="E32" s="435">
        <f>+'[2]POR 04-99'!G1446</f>
        <v>379.885058425176</v>
      </c>
      <c r="F32" s="435">
        <f>+'[2]POR 04-99'!H1446</f>
        <v>315.82982007701497</v>
      </c>
      <c r="G32" s="435">
        <f>+'[2]POR 04-99'!I1446</f>
        <v>259.14337405391052</v>
      </c>
      <c r="H32" s="435">
        <f>+'[2]POR 04-99'!J1446</f>
        <v>296.13522440578936</v>
      </c>
      <c r="I32" s="435">
        <f>+'[2]POR 04-99'!K1446</f>
        <v>275.14850000000001</v>
      </c>
      <c r="J32" s="435">
        <f>+'[2]POR 04-99'!L1446</f>
        <v>273.46899999999999</v>
      </c>
      <c r="K32" s="435">
        <f>+'[2]POR 04-99'!M1446</f>
        <v>325.30849999999998</v>
      </c>
      <c r="L32" s="435">
        <f>+'[2]POR 04-99'!N1446</f>
        <v>386.63475</v>
      </c>
      <c r="M32" s="435">
        <f>+'[2]POR 04-99'!O1446</f>
        <v>353.08</v>
      </c>
      <c r="N32" s="435">
        <f>+'[2]POR 04-99'!P1446</f>
        <v>313.04250000000008</v>
      </c>
      <c r="O32" s="256"/>
      <c r="P32" s="194"/>
      <c r="Q32" s="252"/>
    </row>
    <row r="33" spans="1:17" ht="12" customHeight="1" x14ac:dyDescent="0.15">
      <c r="A33" s="267" t="s">
        <v>45</v>
      </c>
      <c r="B33" s="881">
        <f t="shared" si="0"/>
        <v>2603.1734999999999</v>
      </c>
      <c r="C33" s="435">
        <f>+'[2]POR 04-99'!E1449</f>
        <v>153.31499999999997</v>
      </c>
      <c r="D33" s="435">
        <f>+'[2]POR 04-99'!F1449</f>
        <v>196.04750000000001</v>
      </c>
      <c r="E33" s="435">
        <f>+'[2]POR 04-99'!G1449</f>
        <v>198.86</v>
      </c>
      <c r="F33" s="435">
        <f>+'[2]POR 04-99'!H1449</f>
        <v>273.27999999999997</v>
      </c>
      <c r="G33" s="435">
        <f>+'[2]POR 04-99'!I1449</f>
        <v>276.01499999999999</v>
      </c>
      <c r="H33" s="435">
        <f>+'[2]POR 04-99'!J1449</f>
        <v>268.25</v>
      </c>
      <c r="I33" s="435">
        <f>+'[2]POR 04-99'!K1449</f>
        <v>281.96499999999997</v>
      </c>
      <c r="J33" s="435">
        <f>+'[2]POR 04-99'!L1449</f>
        <v>235.84000000000003</v>
      </c>
      <c r="K33" s="435">
        <f>+'[2]POR 04-99'!M1449</f>
        <v>203.73</v>
      </c>
      <c r="L33" s="435">
        <f>+'[2]POR 04-99'!N1449</f>
        <v>174.60999999999999</v>
      </c>
      <c r="M33" s="435">
        <f>+'[2]POR 04-99'!O1449</f>
        <v>178.566</v>
      </c>
      <c r="N33" s="435">
        <f>+'[2]POR 04-99'!P1449</f>
        <v>162.69499999999999</v>
      </c>
      <c r="O33" s="256"/>
      <c r="P33" s="194"/>
      <c r="Q33" s="252"/>
    </row>
    <row r="34" spans="1:17" ht="12" customHeight="1" x14ac:dyDescent="0.15">
      <c r="A34" s="190" t="s">
        <v>46</v>
      </c>
      <c r="B34" s="881">
        <f t="shared" si="0"/>
        <v>2820.2816267999997</v>
      </c>
      <c r="C34" s="435">
        <f>+'[2]POR 04-99'!E1452</f>
        <v>242.40375000000003</v>
      </c>
      <c r="D34" s="435">
        <f>+'[2]POR 04-99'!F1452</f>
        <v>239.03025</v>
      </c>
      <c r="E34" s="435">
        <f>+'[2]POR 04-99'!G1452</f>
        <v>240.21900000000002</v>
      </c>
      <c r="F34" s="435">
        <f>+'[2]POR 04-99'!H1452</f>
        <v>211.60425000000004</v>
      </c>
      <c r="G34" s="435">
        <f>+'[2]POR 04-99'!I1452</f>
        <v>216.22650000000002</v>
      </c>
      <c r="H34" s="435">
        <f>+'[2]POR 04-99'!J1452</f>
        <v>231.3502499999999</v>
      </c>
      <c r="I34" s="435">
        <f>+'[2]POR 04-99'!K1452</f>
        <v>220.57500000000005</v>
      </c>
      <c r="J34" s="435">
        <f>+'[2]POR 04-99'!L1452</f>
        <v>213.67425</v>
      </c>
      <c r="K34" s="435">
        <f>+'[2]POR 04-99'!M1452</f>
        <v>214.2037499999999</v>
      </c>
      <c r="L34" s="435">
        <f>+'[2]POR 04-99'!N1452</f>
        <v>233.9752499999999</v>
      </c>
      <c r="M34" s="435">
        <f>+'[2]POR 04-99'!O1452</f>
        <v>231.46649999999997</v>
      </c>
      <c r="N34" s="435">
        <f>+'[2]POR 04-99'!P1452</f>
        <v>325.55287680000004</v>
      </c>
      <c r="O34" s="256"/>
      <c r="P34" s="194"/>
      <c r="Q34" s="252"/>
    </row>
    <row r="35" spans="1:17" ht="12" customHeight="1" x14ac:dyDescent="0.15">
      <c r="A35" s="190" t="s">
        <v>47</v>
      </c>
      <c r="B35" s="881">
        <f t="shared" si="0"/>
        <v>2515.8569112679279</v>
      </c>
      <c r="C35" s="435">
        <f>+'[2]POR 04-99'!E1455</f>
        <v>246.425641267928</v>
      </c>
      <c r="D35" s="435">
        <f>+'[2]POR 04-99'!F1455</f>
        <v>241</v>
      </c>
      <c r="E35" s="435">
        <f>+'[2]POR 04-99'!G1455</f>
        <v>235.41251999999997</v>
      </c>
      <c r="F35" s="435">
        <f>+'[2]POR 04-99'!H1455</f>
        <v>188.84</v>
      </c>
      <c r="G35" s="435">
        <f>+'[2]POR 04-99'!I1455</f>
        <v>201.96250000000003</v>
      </c>
      <c r="H35" s="435">
        <f>+'[2]POR 04-99'!J1455</f>
        <v>263.81</v>
      </c>
      <c r="I35" s="435">
        <f>+'[2]POR 04-99'!K1455</f>
        <v>251.88624999999996</v>
      </c>
      <c r="J35" s="435">
        <f>+'[2]POR 04-99'!L1455</f>
        <v>168.02350000000001</v>
      </c>
      <c r="K35" s="435">
        <f>+'[2]POR 04-99'!M1455</f>
        <v>176.38675000000001</v>
      </c>
      <c r="L35" s="435">
        <f>+'[2]POR 04-99'!N1455</f>
        <v>168.48675</v>
      </c>
      <c r="M35" s="435">
        <f>+'[2]POR 04-99'!O1455</f>
        <v>162.61574999999999</v>
      </c>
      <c r="N35" s="435">
        <f>+'[2]POR 04-99'!P1455</f>
        <v>211.00725</v>
      </c>
      <c r="O35" s="256"/>
      <c r="P35" s="194"/>
      <c r="Q35" s="252"/>
    </row>
    <row r="36" spans="1:17" ht="12" customHeight="1" x14ac:dyDescent="0.15">
      <c r="A36" s="190" t="s">
        <v>48</v>
      </c>
      <c r="B36" s="881">
        <f t="shared" si="0"/>
        <v>737.25864750000005</v>
      </c>
      <c r="C36" s="435">
        <f>+'[2]POR 04-99'!E1458</f>
        <v>50.586749999999995</v>
      </c>
      <c r="D36" s="435">
        <f>+'[2]POR 04-99'!F1458</f>
        <v>50.133052500000005</v>
      </c>
      <c r="E36" s="435">
        <f>+'[2]POR 04-99'!G1458</f>
        <v>54.225000000000009</v>
      </c>
      <c r="F36" s="435">
        <f>+'[2]POR 04-99'!H1458</f>
        <v>47.205750000000002</v>
      </c>
      <c r="G36" s="435">
        <f>+'[2]POR 04-99'!I1458</f>
        <v>41.265000000000001</v>
      </c>
      <c r="H36" s="435">
        <f>+'[2]POR 04-99'!J1458</f>
        <v>78.70954500000002</v>
      </c>
      <c r="I36" s="435">
        <f>+'[2]POR 04-99'!K1458</f>
        <v>48.557550000000006</v>
      </c>
      <c r="J36" s="435">
        <f>+'[2]POR 04-99'!L1458</f>
        <v>54.404999999999994</v>
      </c>
      <c r="K36" s="435">
        <f>+'[2]POR 04-99'!M1458</f>
        <v>57.961500000000008</v>
      </c>
      <c r="L36" s="435">
        <f>+'[2]POR 04-99'!N1458</f>
        <v>63.499499999999983</v>
      </c>
      <c r="M36" s="435">
        <f>+'[2]POR 04-99'!O1458</f>
        <v>68.400000000000006</v>
      </c>
      <c r="N36" s="435">
        <f>+'[2]POR 04-99'!P1458</f>
        <v>122.31</v>
      </c>
      <c r="O36" s="256"/>
      <c r="P36" s="194"/>
      <c r="Q36" s="252"/>
    </row>
    <row r="37" spans="1:17" ht="12" customHeight="1" thickBot="1" x14ac:dyDescent="0.2">
      <c r="A37" s="249" t="s">
        <v>49</v>
      </c>
      <c r="B37" s="919">
        <f t="shared" si="0"/>
        <v>1107.8705550000002</v>
      </c>
      <c r="C37" s="436">
        <f>+'[2]POR 04-99'!E1461</f>
        <v>85.769997500000002</v>
      </c>
      <c r="D37" s="436">
        <f>+'[2]POR 04-99'!F1461</f>
        <v>73.609995000000012</v>
      </c>
      <c r="E37" s="436">
        <f>+'[2]POR 04-99'!G1461</f>
        <v>69.739957500000003</v>
      </c>
      <c r="F37" s="436">
        <f>+'[2]POR 04-99'!H1461</f>
        <v>85.250002499999994</v>
      </c>
      <c r="G37" s="436">
        <f>+'[2]POR 04-99'!I1461</f>
        <v>94.559992500000007</v>
      </c>
      <c r="H37" s="436">
        <f>+'[2]POR 04-99'!J1461</f>
        <v>90.090007500000013</v>
      </c>
      <c r="I37" s="436">
        <f>+'[2]POR 04-99'!K1461</f>
        <v>107.05251000000001</v>
      </c>
      <c r="J37" s="436">
        <f>+'[2]POR 04-99'!L1461</f>
        <v>88.584999999999994</v>
      </c>
      <c r="K37" s="436">
        <f>+'[2]POR 04-99'!M1461</f>
        <v>96.223747500000016</v>
      </c>
      <c r="L37" s="436">
        <f>+'[2]POR 04-99'!N1461</f>
        <v>103.87248750000001</v>
      </c>
      <c r="M37" s="436">
        <f>+'[2]POR 04-99'!O1461</f>
        <v>104.21373750000001</v>
      </c>
      <c r="N37" s="436">
        <f>+'[2]POR 04-99'!P1461</f>
        <v>108.90312</v>
      </c>
      <c r="O37" s="256"/>
      <c r="P37" s="194"/>
      <c r="Q37" s="252"/>
    </row>
    <row r="38" spans="1:17" ht="9" customHeight="1" x14ac:dyDescent="0.15">
      <c r="A38" s="28" t="s">
        <v>544</v>
      </c>
      <c r="B38" s="426"/>
      <c r="C38" s="426"/>
      <c r="D38" s="426"/>
      <c r="E38" s="426"/>
      <c r="F38" s="426"/>
      <c r="G38" s="219"/>
      <c r="H38" s="219"/>
      <c r="I38" s="219"/>
      <c r="J38" s="219"/>
      <c r="K38" s="219"/>
      <c r="L38" s="219"/>
      <c r="M38" s="219"/>
      <c r="N38" s="219"/>
    </row>
    <row r="39" spans="1:17" ht="9" customHeight="1" x14ac:dyDescent="0.15">
      <c r="A39" s="28" t="s">
        <v>428</v>
      </c>
      <c r="B39" s="426"/>
      <c r="C39" s="426"/>
      <c r="D39" s="426"/>
      <c r="E39" s="426"/>
      <c r="F39" s="426"/>
      <c r="G39" s="219"/>
      <c r="H39" s="219"/>
      <c r="I39" s="219"/>
      <c r="J39" s="219"/>
      <c r="K39" s="219"/>
      <c r="L39" s="219"/>
      <c r="M39" s="219"/>
      <c r="N39" s="219"/>
    </row>
    <row r="40" spans="1:17" ht="9" customHeight="1" x14ac:dyDescent="0.15">
      <c r="A40" s="40" t="s">
        <v>427</v>
      </c>
      <c r="B40" s="426"/>
      <c r="C40" s="426"/>
      <c r="D40" s="426"/>
      <c r="E40" s="426"/>
      <c r="F40" s="426"/>
      <c r="G40" s="219"/>
      <c r="H40" s="219"/>
      <c r="I40" s="219"/>
      <c r="J40" s="219"/>
      <c r="K40" s="219"/>
      <c r="L40" s="219"/>
      <c r="M40" s="219"/>
      <c r="N40" s="219"/>
    </row>
    <row r="41" spans="1:17" ht="13.05" customHeight="1" x14ac:dyDescent="0.15">
      <c r="A41" s="12"/>
    </row>
    <row r="42" spans="1:17" ht="13.05" customHeight="1" x14ac:dyDescent="0.15">
      <c r="A42" s="119"/>
    </row>
    <row r="43" spans="1:17" ht="13.05" customHeight="1" x14ac:dyDescent="0.15">
      <c r="A43" s="168"/>
    </row>
    <row r="44" spans="1:17" ht="13.05" customHeight="1" x14ac:dyDescent="0.15">
      <c r="A44" s="31"/>
    </row>
    <row r="45" spans="1:17" ht="13.05" customHeight="1" x14ac:dyDescent="0.15">
      <c r="A45" s="58"/>
    </row>
    <row r="46" spans="1:17" ht="13.05" customHeight="1" x14ac:dyDescent="0.15">
      <c r="A46" s="31"/>
    </row>
    <row r="47" spans="1:17" ht="13.05" customHeight="1" x14ac:dyDescent="0.15">
      <c r="A47" s="119"/>
    </row>
    <row r="48" spans="1:17" ht="13.05" customHeight="1" x14ac:dyDescent="0.15">
      <c r="A48" s="119"/>
    </row>
    <row r="49" spans="1:1" ht="13.05" customHeight="1" x14ac:dyDescent="0.15">
      <c r="A49" s="119"/>
    </row>
    <row r="50" spans="1:1" ht="13.05" customHeight="1" x14ac:dyDescent="0.15">
      <c r="A50" s="119"/>
    </row>
    <row r="51" spans="1:1" ht="13.05" customHeight="1" x14ac:dyDescent="0.15">
      <c r="A51" s="119"/>
    </row>
    <row r="52" spans="1:1" ht="13.05" customHeight="1" x14ac:dyDescent="0.15">
      <c r="A52" s="119"/>
    </row>
    <row r="53" spans="1:1" ht="13.05" customHeight="1" x14ac:dyDescent="0.15">
      <c r="A53" s="119"/>
    </row>
    <row r="54" spans="1:1" ht="13.05" customHeight="1" x14ac:dyDescent="0.15">
      <c r="A54" s="119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9">
    <tabColor theme="9" tint="0.59999389629810485"/>
  </sheetPr>
  <dimension ref="A4:R54"/>
  <sheetViews>
    <sheetView showGridLines="0" topLeftCell="A15" zoomScale="150" zoomScaleNormal="150" workbookViewId="0">
      <selection activeCell="A40" sqref="A40"/>
    </sheetView>
  </sheetViews>
  <sheetFormatPr baseColWidth="10" defaultColWidth="7" defaultRowHeight="13.05" customHeight="1" x14ac:dyDescent="0.15"/>
  <cols>
    <col min="1" max="1" width="11.625" style="190" customWidth="1"/>
    <col min="2" max="2" width="9.625" style="200" customWidth="1"/>
    <col min="3" max="14" width="8.75" style="200" customWidth="1"/>
    <col min="15" max="16384" width="7" style="190"/>
  </cols>
  <sheetData>
    <row r="4" spans="1:18" ht="13.05" customHeight="1" x14ac:dyDescent="0.3">
      <c r="A4" s="419" t="s">
        <v>562</v>
      </c>
      <c r="B4" s="415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Q4" s="266"/>
    </row>
    <row r="5" spans="1:18" ht="13.05" customHeight="1" x14ac:dyDescent="0.15">
      <c r="A5" s="422" t="s">
        <v>425</v>
      </c>
      <c r="B5" s="415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Q5" s="266"/>
    </row>
    <row r="6" spans="1:18" ht="4.95" customHeight="1" thickBot="1" x14ac:dyDescent="0.2"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P6" s="194"/>
      <c r="Q6" s="193"/>
    </row>
    <row r="7" spans="1:18" ht="15" customHeight="1" x14ac:dyDescent="0.15">
      <c r="A7" s="860" t="s">
        <v>18</v>
      </c>
      <c r="B7" s="864" t="s">
        <v>117</v>
      </c>
      <c r="C7" s="865" t="s">
        <v>57</v>
      </c>
      <c r="D7" s="865" t="s">
        <v>58</v>
      </c>
      <c r="E7" s="865" t="s">
        <v>59</v>
      </c>
      <c r="F7" s="865" t="s">
        <v>60</v>
      </c>
      <c r="G7" s="865" t="s">
        <v>61</v>
      </c>
      <c r="H7" s="865" t="s">
        <v>62</v>
      </c>
      <c r="I7" s="865" t="s">
        <v>63</v>
      </c>
      <c r="J7" s="865" t="s">
        <v>64</v>
      </c>
      <c r="K7" s="865" t="s">
        <v>65</v>
      </c>
      <c r="L7" s="865" t="s">
        <v>66</v>
      </c>
      <c r="M7" s="865" t="s">
        <v>67</v>
      </c>
      <c r="N7" s="865" t="s">
        <v>68</v>
      </c>
      <c r="O7" s="253"/>
      <c r="P7" s="194"/>
      <c r="Q7" s="253"/>
      <c r="R7" s="194"/>
    </row>
    <row r="8" spans="1:18" ht="15" customHeight="1" x14ac:dyDescent="0.15">
      <c r="A8" s="874" t="s">
        <v>106</v>
      </c>
      <c r="B8" s="884">
        <f>('C-57'!B8/'C-56'!B8)*1000</f>
        <v>53.205695002850554</v>
      </c>
      <c r="C8" s="884">
        <f>('C-57'!C8/'C-56'!C8)*1000</f>
        <v>53.40272688166668</v>
      </c>
      <c r="D8" s="884">
        <f>('C-57'!D8/'C-56'!D8)*1000</f>
        <v>53.243590563588036</v>
      </c>
      <c r="E8" s="884">
        <f>('C-57'!E8/'C-56'!E8)*1000</f>
        <v>53.169720756408537</v>
      </c>
      <c r="F8" s="884">
        <f>('C-57'!F8/'C-56'!F8)*1000</f>
        <v>52.32772876705387</v>
      </c>
      <c r="G8" s="884">
        <f>('C-57'!G8/'C-56'!G8)*1000</f>
        <v>52.190296297149402</v>
      </c>
      <c r="H8" s="884">
        <f>('C-57'!H8/'C-56'!H8)*1000</f>
        <v>52.337800373581373</v>
      </c>
      <c r="I8" s="884">
        <f>('C-57'!I8/'C-56'!I8)*1000</f>
        <v>53.669866627745833</v>
      </c>
      <c r="J8" s="884">
        <f>('C-57'!J8/'C-56'!J8)*1000</f>
        <v>53.466408858365213</v>
      </c>
      <c r="K8" s="884">
        <f>('C-57'!K8/'C-56'!K8)*1000</f>
        <v>53.414186656612785</v>
      </c>
      <c r="L8" s="884">
        <f>('C-57'!L8/'C-56'!L8)*1000</f>
        <v>52.980758922576044</v>
      </c>
      <c r="M8" s="884">
        <f>('C-57'!M8/'C-56'!M8)*1000</f>
        <v>53.462228375349554</v>
      </c>
      <c r="N8" s="884">
        <f>('C-57'!N8/'C-56'!N8)*1000</f>
        <v>54.521954878439942</v>
      </c>
      <c r="O8" s="256"/>
      <c r="P8" s="194"/>
      <c r="Q8" s="252"/>
      <c r="R8" s="194"/>
    </row>
    <row r="9" spans="1:18" ht="12" customHeight="1" x14ac:dyDescent="0.15">
      <c r="A9" s="267" t="s">
        <v>21</v>
      </c>
      <c r="B9" s="912">
        <f>('C-57'!B9/'C-56'!B9)*1000</f>
        <v>48.725242130329406</v>
      </c>
      <c r="C9" s="437">
        <f>('C-57'!C9/'C-56'!C9)*1000</f>
        <v>53.431670281995665</v>
      </c>
      <c r="D9" s="437">
        <f>('C-57'!D9/'C-56'!D9)*1000</f>
        <v>50.498442367601243</v>
      </c>
      <c r="E9" s="437">
        <f>('C-57'!E9/'C-56'!E9)*1000</f>
        <v>52.5</v>
      </c>
      <c r="F9" s="437">
        <f>('C-57'!F9/'C-56'!F9)*1000</f>
        <v>55.217391304347828</v>
      </c>
      <c r="G9" s="437">
        <f>('C-57'!G9/'C-56'!G9)*1000</f>
        <v>53.027440395861369</v>
      </c>
      <c r="H9" s="437">
        <f>('C-57'!H9/'C-56'!H9)*1000</f>
        <v>51.295147756293318</v>
      </c>
      <c r="I9" s="437">
        <f>('C-57'!I9/'C-56'!I9)*1000</f>
        <v>42.833333333333336</v>
      </c>
      <c r="J9" s="437">
        <f>('C-57'!J9/'C-56'!J9)*1000</f>
        <v>43.432265647957678</v>
      </c>
      <c r="K9" s="437">
        <f>('C-57'!K9/'C-56'!K9)*1000</f>
        <v>49.195402298850574</v>
      </c>
      <c r="L9" s="437">
        <f>('C-57'!L9/'C-56'!L9)*1000</f>
        <v>41.035889070146816</v>
      </c>
      <c r="M9" s="437">
        <f>('C-57'!M9/'C-56'!M9)*1000</f>
        <v>52.050134723694839</v>
      </c>
      <c r="N9" s="437">
        <f>('C-57'!N9/'C-56'!N9)*1000</f>
        <v>43.441558441558442</v>
      </c>
      <c r="O9" s="256"/>
      <c r="P9" s="194"/>
      <c r="Q9" s="252"/>
    </row>
    <row r="10" spans="1:18" ht="12" customHeight="1" x14ac:dyDescent="0.15">
      <c r="A10" s="267" t="s">
        <v>22</v>
      </c>
      <c r="B10" s="912">
        <f>('C-57'!B10/'C-56'!B10)*1000</f>
        <v>52.30881447239755</v>
      </c>
      <c r="C10" s="437">
        <f>('C-57'!C10/'C-56'!C10)*1000</f>
        <v>52.235089899461244</v>
      </c>
      <c r="D10" s="437">
        <f>('C-57'!D10/'C-56'!D10)*1000</f>
        <v>52.498732894069946</v>
      </c>
      <c r="E10" s="437">
        <f>('C-57'!E10/'C-56'!E10)*1000</f>
        <v>50.998061352491732</v>
      </c>
      <c r="F10" s="437">
        <f>('C-57'!F10/'C-56'!F10)*1000</f>
        <v>51.747563756997721</v>
      </c>
      <c r="G10" s="437">
        <f>('C-57'!G10/'C-56'!G10)*1000</f>
        <v>51.00195466161567</v>
      </c>
      <c r="H10" s="437">
        <f>('C-57'!H10/'C-56'!H10)*1000</f>
        <v>51.751226732319942</v>
      </c>
      <c r="I10" s="437">
        <f>('C-57'!I10/'C-56'!I10)*1000</f>
        <v>50.248452781323373</v>
      </c>
      <c r="J10" s="437">
        <f>('C-57'!J10/'C-56'!J10)*1000</f>
        <v>52.499541798187558</v>
      </c>
      <c r="K10" s="437">
        <f>('C-57'!K10/'C-56'!K10)*1000</f>
        <v>54.002705117406052</v>
      </c>
      <c r="L10" s="437">
        <f>('C-57'!L10/'C-56'!L10)*1000</f>
        <v>52.483480688692417</v>
      </c>
      <c r="M10" s="437">
        <f>('C-57'!M10/'C-56'!M10)*1000</f>
        <v>52.499554526015679</v>
      </c>
      <c r="N10" s="437">
        <f>('C-57'!N10/'C-56'!N10)*1000</f>
        <v>56.252138376734464</v>
      </c>
      <c r="O10" s="256"/>
      <c r="P10" s="194"/>
      <c r="Q10" s="252"/>
    </row>
    <row r="11" spans="1:18" ht="12" customHeight="1" x14ac:dyDescent="0.15">
      <c r="A11" s="267" t="s">
        <v>23</v>
      </c>
      <c r="B11" s="912">
        <f>('C-57'!B11/'C-56'!B11)*1000</f>
        <v>54.197084918038776</v>
      </c>
      <c r="C11" s="437">
        <f>('C-57'!C11/'C-56'!C11)*1000</f>
        <v>56.479166990321417</v>
      </c>
      <c r="D11" s="437">
        <f>('C-57'!D11/'C-56'!D11)*1000</f>
        <v>57.597380382190501</v>
      </c>
      <c r="E11" s="437">
        <f>('C-57'!E11/'C-56'!E11)*1000</f>
        <v>59.361611958448535</v>
      </c>
      <c r="F11" s="437">
        <f>('C-57'!F11/'C-56'!F11)*1000</f>
        <v>57.258952582854278</v>
      </c>
      <c r="G11" s="437">
        <f>('C-57'!G11/'C-56'!G11)*1000</f>
        <v>56.041702766875986</v>
      </c>
      <c r="H11" s="437">
        <f>('C-57'!H11/'C-56'!H11)*1000</f>
        <v>50.176071988855725</v>
      </c>
      <c r="I11" s="437">
        <f>('C-57'!I11/'C-56'!I11)*1000</f>
        <v>51.145388132017871</v>
      </c>
      <c r="J11" s="437">
        <f>('C-57'!J11/'C-56'!J11)*1000</f>
        <v>51.088642808910407</v>
      </c>
      <c r="K11" s="437">
        <f>('C-57'!K11/'C-56'!K11)*1000</f>
        <v>50.966254378818292</v>
      </c>
      <c r="L11" s="437">
        <f>('C-57'!L11/'C-56'!L11)*1000</f>
        <v>50.584348196277702</v>
      </c>
      <c r="M11" s="437">
        <f>('C-57'!M11/'C-56'!M11)*1000</f>
        <v>52.749691038068967</v>
      </c>
      <c r="N11" s="437">
        <f>('C-57'!N11/'C-56'!N11)*1000</f>
        <v>53.860089186176147</v>
      </c>
      <c r="O11" s="256"/>
      <c r="P11" s="194"/>
      <c r="Q11" s="252"/>
    </row>
    <row r="12" spans="1:18" ht="12" customHeight="1" x14ac:dyDescent="0.15">
      <c r="A12" s="190" t="s">
        <v>24</v>
      </c>
      <c r="B12" s="912">
        <f>('C-57'!B12/'C-56'!B12)*1000</f>
        <v>57.866442135468063</v>
      </c>
      <c r="C12" s="437">
        <f>('C-57'!C12/'C-56'!C12)*1000</f>
        <v>60.161292224463601</v>
      </c>
      <c r="D12" s="437">
        <f>('C-57'!D12/'C-56'!D12)*1000</f>
        <v>58.833377631177541</v>
      </c>
      <c r="E12" s="437">
        <f>('C-57'!E12/'C-56'!E12)*1000</f>
        <v>58.088976198610645</v>
      </c>
      <c r="F12" s="437">
        <f>('C-57'!F12/'C-56'!F12)*1000</f>
        <v>55.338853142329029</v>
      </c>
      <c r="G12" s="437">
        <f>('C-57'!G12/'C-56'!G12)*1000</f>
        <v>56.203722214216235</v>
      </c>
      <c r="H12" s="437">
        <f>('C-57'!H12/'C-56'!H12)*1000</f>
        <v>57.36880921549583</v>
      </c>
      <c r="I12" s="437">
        <f>('C-57'!I12/'C-56'!I12)*1000</f>
        <v>60.20389314884379</v>
      </c>
      <c r="J12" s="437">
        <f>('C-57'!J12/'C-56'!J12)*1000</f>
        <v>60.517258081389265</v>
      </c>
      <c r="K12" s="437">
        <f>('C-57'!K12/'C-56'!K12)*1000</f>
        <v>56.358149010894493</v>
      </c>
      <c r="L12" s="437">
        <f>('C-57'!L12/'C-56'!L12)*1000</f>
        <v>56.813213641121898</v>
      </c>
      <c r="M12" s="437">
        <f>('C-57'!M12/'C-56'!M12)*1000</f>
        <v>56.128050880172935</v>
      </c>
      <c r="N12" s="437">
        <f>('C-57'!N12/'C-56'!N12)*1000</f>
        <v>58.130074233267024</v>
      </c>
      <c r="O12" s="256"/>
      <c r="P12" s="194"/>
      <c r="Q12" s="252"/>
    </row>
    <row r="13" spans="1:18" ht="12" customHeight="1" x14ac:dyDescent="0.15">
      <c r="A13" s="194" t="s">
        <v>25</v>
      </c>
      <c r="B13" s="912">
        <f>('C-57'!B13/'C-56'!B13)*1000</f>
        <v>43.378403178044806</v>
      </c>
      <c r="C13" s="437">
        <f>('C-57'!C13/'C-56'!C13)*1000</f>
        <v>40.132842193889829</v>
      </c>
      <c r="D13" s="437">
        <f>('C-57'!D13/'C-56'!D13)*1000</f>
        <v>40.481075927855706</v>
      </c>
      <c r="E13" s="437">
        <f>('C-57'!E13/'C-56'!E13)*1000</f>
        <v>40.550250793063334</v>
      </c>
      <c r="F13" s="437">
        <f>('C-57'!F13/'C-56'!F13)*1000</f>
        <v>40.89996170819132</v>
      </c>
      <c r="G13" s="437">
        <f>('C-57'!G13/'C-56'!G13)*1000</f>
        <v>42.704835385882852</v>
      </c>
      <c r="H13" s="437">
        <f>('C-57'!H13/'C-56'!H13)*1000</f>
        <v>44.295806897489356</v>
      </c>
      <c r="I13" s="437">
        <f>('C-57'!I13/'C-56'!I13)*1000</f>
        <v>44.21012934877411</v>
      </c>
      <c r="J13" s="437">
        <f>('C-57'!J13/'C-56'!J13)*1000</f>
        <v>43.022610096994057</v>
      </c>
      <c r="K13" s="437">
        <f>('C-57'!K13/'C-56'!K13)*1000</f>
        <v>43.687076500789885</v>
      </c>
      <c r="L13" s="437">
        <f>('C-57'!L13/'C-56'!L13)*1000</f>
        <v>43.193126646447141</v>
      </c>
      <c r="M13" s="437">
        <f>('C-57'!M13/'C-56'!M13)*1000</f>
        <v>47.895961701853757</v>
      </c>
      <c r="N13" s="437">
        <f>('C-57'!N13/'C-56'!N13)*1000</f>
        <v>48.470223082595865</v>
      </c>
      <c r="O13" s="256"/>
      <c r="P13" s="194"/>
      <c r="Q13" s="252"/>
    </row>
    <row r="14" spans="1:18" ht="12" customHeight="1" x14ac:dyDescent="0.15">
      <c r="A14" s="203" t="s">
        <v>107</v>
      </c>
      <c r="B14" s="912">
        <f>('C-57'!B14/'C-56'!B14)*1000</f>
        <v>36.21499973028584</v>
      </c>
      <c r="C14" s="437">
        <f>('C-57'!C14/'C-56'!C14)*1000</f>
        <v>33.629874453110141</v>
      </c>
      <c r="D14" s="437">
        <f>('C-57'!D14/'C-56'!D14)*1000</f>
        <v>34.242251381909547</v>
      </c>
      <c r="E14" s="437">
        <f>('C-57'!E14/'C-56'!E14)*1000</f>
        <v>33.840889527248848</v>
      </c>
      <c r="F14" s="437">
        <f>('C-57'!F14/'C-56'!F14)*1000</f>
        <v>34.593685039840629</v>
      </c>
      <c r="G14" s="437">
        <f>('C-57'!G14/'C-56'!G14)*1000</f>
        <v>35.055720747978441</v>
      </c>
      <c r="H14" s="437">
        <f>('C-57'!H14/'C-56'!H14)*1000</f>
        <v>38.560175781249995</v>
      </c>
      <c r="I14" s="437">
        <f>('C-57'!I14/'C-56'!I14)*1000</f>
        <v>40.238140744606817</v>
      </c>
      <c r="J14" s="437">
        <f>('C-57'!J14/'C-56'!J14)*1000</f>
        <v>37.654444432989685</v>
      </c>
      <c r="K14" s="437">
        <f>('C-57'!K14/'C-56'!K14)*1000</f>
        <v>36.989167525309334</v>
      </c>
      <c r="L14" s="437">
        <f>('C-57'!L14/'C-56'!L14)*1000</f>
        <v>37.448774537852117</v>
      </c>
      <c r="M14" s="437">
        <f>('C-57'!M14/'C-56'!M14)*1000</f>
        <v>36.49540022050715</v>
      </c>
      <c r="N14" s="437">
        <f>('C-57'!N14/'C-56'!N14)*1000</f>
        <v>36.787851678919125</v>
      </c>
      <c r="O14" s="256"/>
      <c r="P14" s="194"/>
      <c r="Q14" s="252"/>
    </row>
    <row r="15" spans="1:18" ht="12" customHeight="1" x14ac:dyDescent="0.15">
      <c r="A15" s="203" t="s">
        <v>108</v>
      </c>
      <c r="B15" s="912">
        <f>('C-57'!B15/'C-56'!B15)*1000</f>
        <v>48.079161023507787</v>
      </c>
      <c r="C15" s="437">
        <f>('C-57'!C15/'C-56'!C15)*1000</f>
        <v>41.941426206244088</v>
      </c>
      <c r="D15" s="437">
        <f>('C-57'!D15/'C-56'!D15)*1000</f>
        <v>42.900385405960947</v>
      </c>
      <c r="E15" s="437">
        <f>('C-57'!E15/'C-56'!E15)*1000</f>
        <v>44.256844850065193</v>
      </c>
      <c r="F15" s="437">
        <f>('C-57'!F15/'C-56'!F15)*1000</f>
        <v>43.906351263771874</v>
      </c>
      <c r="G15" s="437">
        <f>('C-57'!G15/'C-56'!G15)*1000</f>
        <v>45.665046183762755</v>
      </c>
      <c r="H15" s="437">
        <f>('C-57'!H15/'C-56'!H15)*1000</f>
        <v>45.911979752530932</v>
      </c>
      <c r="I15" s="437">
        <f>('C-57'!I15/'C-56'!I15)*1000</f>
        <v>45.184487951807235</v>
      </c>
      <c r="J15" s="437">
        <f>('C-57'!J15/'C-56'!J15)*1000</f>
        <v>44.53734129947722</v>
      </c>
      <c r="K15" s="437">
        <f>('C-57'!K15/'C-56'!K15)*1000</f>
        <v>47.501434272886002</v>
      </c>
      <c r="L15" s="437">
        <f>('C-57'!L15/'C-56'!L15)*1000</f>
        <v>45.751771374586674</v>
      </c>
      <c r="M15" s="437">
        <f>('C-57'!M15/'C-56'!M15)*1000</f>
        <v>59.337830080367397</v>
      </c>
      <c r="N15" s="437">
        <f>('C-57'!N15/'C-56'!N15)*1000</f>
        <v>62.481226007677542</v>
      </c>
      <c r="O15" s="256"/>
      <c r="P15" s="194"/>
      <c r="Q15" s="252"/>
    </row>
    <row r="16" spans="1:18" ht="12" customHeight="1" x14ac:dyDescent="0.15">
      <c r="A16" s="203" t="s">
        <v>109</v>
      </c>
      <c r="B16" s="912">
        <f>('C-57'!B16/'C-56'!B16)*1000</f>
        <v>48.624641385102834</v>
      </c>
      <c r="C16" s="437">
        <f>('C-57'!C16/'C-56'!C16)*1000</f>
        <v>49.02078868050905</v>
      </c>
      <c r="D16" s="437">
        <f>('C-57'!D16/'C-56'!D16)*1000</f>
        <v>48.899135669212889</v>
      </c>
      <c r="E16" s="437">
        <f>('C-57'!E16/'C-56'!E16)*1000</f>
        <v>49.103091418631628</v>
      </c>
      <c r="F16" s="437">
        <f>('C-57'!F16/'C-56'!F16)*1000</f>
        <v>46.86818181818181</v>
      </c>
      <c r="G16" s="437">
        <f>('C-57'!G16/'C-56'!G16)*1000</f>
        <v>48.828203983516467</v>
      </c>
      <c r="H16" s="437">
        <f>('C-57'!H16/'C-56'!H16)*1000</f>
        <v>48.771394693428654</v>
      </c>
      <c r="I16" s="437">
        <f>('C-57'!I16/'C-56'!I16)*1000</f>
        <v>48.916043046357622</v>
      </c>
      <c r="J16" s="437">
        <f>('C-57'!J16/'C-56'!J16)*1000</f>
        <v>48.687981711299805</v>
      </c>
      <c r="K16" s="437">
        <f>('C-57'!K16/'C-56'!K16)*1000</f>
        <v>48.612397959183681</v>
      </c>
      <c r="L16" s="437">
        <f>('C-57'!L16/'C-56'!L16)*1000</f>
        <v>48.721379435191871</v>
      </c>
      <c r="M16" s="437">
        <f>('C-57'!M16/'C-56'!M16)*1000</f>
        <v>48.573807295438094</v>
      </c>
      <c r="N16" s="437">
        <f>('C-57'!N16/'C-56'!N16)*1000</f>
        <v>48.603261738261729</v>
      </c>
      <c r="O16" s="256"/>
      <c r="P16" s="194"/>
      <c r="Q16" s="252"/>
    </row>
    <row r="17" spans="1:17" ht="12" customHeight="1" x14ac:dyDescent="0.15">
      <c r="A17" s="267" t="s">
        <v>29</v>
      </c>
      <c r="B17" s="912">
        <f>('C-57'!B17/'C-56'!B17)*1000</f>
        <v>56.526103109434437</v>
      </c>
      <c r="C17" s="437">
        <f>('C-57'!C17/'C-56'!C17)*1000</f>
        <v>54.120744680851068</v>
      </c>
      <c r="D17" s="437">
        <f>('C-57'!D17/'C-56'!D17)*1000</f>
        <v>54.241610738255027</v>
      </c>
      <c r="E17" s="437">
        <f>('C-57'!E17/'C-56'!E17)*1000</f>
        <v>57.714770235556465</v>
      </c>
      <c r="F17" s="437">
        <f>('C-57'!F17/'C-56'!F17)*1000</f>
        <v>58.242689516627763</v>
      </c>
      <c r="G17" s="437">
        <f>('C-57'!G17/'C-56'!G17)*1000</f>
        <v>58.748655746338457</v>
      </c>
      <c r="H17" s="437">
        <f>('C-57'!H17/'C-56'!H17)*1000</f>
        <v>57.269896110885647</v>
      </c>
      <c r="I17" s="437">
        <f>('C-57'!I17/'C-56'!I17)*1000</f>
        <v>62.473447712418299</v>
      </c>
      <c r="J17" s="437">
        <f>('C-57'!J17/'C-56'!J17)*1000</f>
        <v>64.473189087488223</v>
      </c>
      <c r="K17" s="437">
        <f>('C-57'!K17/'C-56'!K17)*1000</f>
        <v>58.06381278538813</v>
      </c>
      <c r="L17" s="437">
        <f>('C-57'!L17/'C-56'!L17)*1000</f>
        <v>53.182749786507273</v>
      </c>
      <c r="M17" s="437">
        <f>('C-57'!M17/'C-56'!M17)*1000</f>
        <v>51.647264150943371</v>
      </c>
      <c r="N17" s="437">
        <f>('C-57'!N17/'C-56'!N17)*1000</f>
        <v>51.723517978620031</v>
      </c>
      <c r="O17" s="256"/>
      <c r="P17" s="194"/>
      <c r="Q17" s="252"/>
    </row>
    <row r="18" spans="1:17" ht="12" customHeight="1" x14ac:dyDescent="0.15">
      <c r="A18" s="190" t="s">
        <v>30</v>
      </c>
      <c r="B18" s="912">
        <f>('C-57'!B18/'C-56'!B18)*1000</f>
        <v>32.257683033400937</v>
      </c>
      <c r="C18" s="437">
        <f>('C-57'!C18/'C-56'!C18)*1000</f>
        <v>31.02</v>
      </c>
      <c r="D18" s="437">
        <f>('C-57'!D18/'C-56'!D18)*1000</f>
        <v>31.301518438177876</v>
      </c>
      <c r="E18" s="437">
        <f>('C-57'!E18/'C-56'!E18)*1000</f>
        <v>32.660725196387311</v>
      </c>
      <c r="F18" s="437">
        <f>('C-57'!F18/'C-56'!F18)*1000</f>
        <v>31.471152786607302</v>
      </c>
      <c r="G18" s="437">
        <f>('C-57'!G18/'C-56'!G18)*1000</f>
        <v>32.471085845991098</v>
      </c>
      <c r="H18" s="437">
        <f>('C-57'!H18/'C-56'!H18)*1000</f>
        <v>32.317840470874771</v>
      </c>
      <c r="I18" s="437">
        <f>('C-57'!I18/'C-56'!I18)*1000</f>
        <v>32.437543806610101</v>
      </c>
      <c r="J18" s="437">
        <f>('C-57'!J18/'C-56'!J18)*1000</f>
        <v>32.248998688711517</v>
      </c>
      <c r="K18" s="437">
        <f>('C-57'!K18/'C-56'!K18)*1000</f>
        <v>33.587102413184226</v>
      </c>
      <c r="L18" s="437">
        <f>('C-57'!L18/'C-56'!L18)*1000</f>
        <v>33.354623715634546</v>
      </c>
      <c r="M18" s="437">
        <f>('C-57'!M18/'C-56'!M18)*1000</f>
        <v>32.14225581395339</v>
      </c>
      <c r="N18" s="437">
        <f>('C-57'!N18/'C-56'!N18)*1000</f>
        <v>32.840000000000003</v>
      </c>
      <c r="O18" s="256"/>
      <c r="P18" s="194"/>
      <c r="Q18" s="252"/>
    </row>
    <row r="19" spans="1:17" ht="12" customHeight="1" x14ac:dyDescent="0.15">
      <c r="A19" s="190" t="s">
        <v>31</v>
      </c>
      <c r="B19" s="912">
        <f>('C-57'!B19/'C-56'!B19)*1000</f>
        <v>63.971639770515687</v>
      </c>
      <c r="C19" s="437">
        <f>('C-57'!C19/'C-56'!C19)*1000</f>
        <v>63.666097949432604</v>
      </c>
      <c r="D19" s="437">
        <f>('C-57'!D19/'C-56'!D19)*1000</f>
        <v>63.653019834047932</v>
      </c>
      <c r="E19" s="437">
        <f>('C-57'!E19/'C-56'!E19)*1000</f>
        <v>63.330500130714881</v>
      </c>
      <c r="F19" s="437">
        <f>('C-57'!F19/'C-56'!F19)*1000</f>
        <v>63.35553063830249</v>
      </c>
      <c r="G19" s="437">
        <f>('C-57'!G19/'C-56'!G19)*1000</f>
        <v>63.921897935025662</v>
      </c>
      <c r="H19" s="437">
        <f>('C-57'!H19/'C-56'!H19)*1000</f>
        <v>64.15757542810546</v>
      </c>
      <c r="I19" s="437">
        <f>('C-57'!I19/'C-56'!I19)*1000</f>
        <v>64.923502113642982</v>
      </c>
      <c r="J19" s="437">
        <f>('C-57'!J19/'C-56'!J19)*1000</f>
        <v>63.620997966545858</v>
      </c>
      <c r="K19" s="437">
        <f>('C-57'!K19/'C-56'!K19)*1000</f>
        <v>64.055417781888451</v>
      </c>
      <c r="L19" s="437">
        <f>('C-57'!L19/'C-56'!L19)*1000</f>
        <v>63.584630555465374</v>
      </c>
      <c r="M19" s="437">
        <f>('C-57'!M19/'C-56'!M19)*1000</f>
        <v>63.828534992920019</v>
      </c>
      <c r="N19" s="437">
        <f>('C-57'!N19/'C-56'!N19)*1000</f>
        <v>65.270424541270401</v>
      </c>
      <c r="O19" s="256"/>
      <c r="P19" s="194"/>
      <c r="Q19" s="252"/>
    </row>
    <row r="20" spans="1:17" ht="12" customHeight="1" x14ac:dyDescent="0.15">
      <c r="A20" s="267" t="s">
        <v>32</v>
      </c>
      <c r="B20" s="912">
        <f>('C-57'!B20/'C-56'!B20)*1000</f>
        <v>51.616205769891231</v>
      </c>
      <c r="C20" s="437">
        <f>('C-57'!C20/'C-56'!C20)*1000</f>
        <v>53.604478448966532</v>
      </c>
      <c r="D20" s="437">
        <f>('C-57'!D20/'C-56'!D20)*1000</f>
        <v>53.08280159268044</v>
      </c>
      <c r="E20" s="437">
        <f>('C-57'!E20/'C-56'!E20)*1000</f>
        <v>52.84002682663791</v>
      </c>
      <c r="F20" s="437">
        <f>('C-57'!F20/'C-56'!F20)*1000</f>
        <v>52.805660591591938</v>
      </c>
      <c r="G20" s="437">
        <f>('C-57'!G20/'C-56'!G20)*1000</f>
        <v>50.087806144762723</v>
      </c>
      <c r="H20" s="437">
        <f>('C-57'!H20/'C-56'!H20)*1000</f>
        <v>50.273679808841081</v>
      </c>
      <c r="I20" s="437">
        <f>('C-57'!I20/'C-56'!I20)*1000</f>
        <v>50.701090150913416</v>
      </c>
      <c r="J20" s="437">
        <f>('C-57'!J20/'C-56'!J20)*1000</f>
        <v>51.140348767288025</v>
      </c>
      <c r="K20" s="437">
        <f>('C-57'!K20/'C-56'!K20)*1000</f>
        <v>51.076178698993388</v>
      </c>
      <c r="L20" s="437">
        <f>('C-57'!L20/'C-56'!L20)*1000</f>
        <v>51.290671929149013</v>
      </c>
      <c r="M20" s="437">
        <f>('C-57'!M20/'C-56'!M20)*1000</f>
        <v>51.171241015534434</v>
      </c>
      <c r="N20" s="437">
        <f>('C-57'!N20/'C-56'!N20)*1000</f>
        <v>51.34623916766126</v>
      </c>
      <c r="O20" s="256"/>
      <c r="P20" s="194"/>
      <c r="Q20" s="252"/>
    </row>
    <row r="21" spans="1:17" ht="12" customHeight="1" x14ac:dyDescent="0.15">
      <c r="A21" s="267" t="s">
        <v>33</v>
      </c>
      <c r="B21" s="912">
        <f>('C-57'!B21/'C-56'!B21)*1000</f>
        <v>35.442512844667235</v>
      </c>
      <c r="C21" s="437">
        <f>('C-57'!C21/'C-56'!C21)*1000</f>
        <v>35.383227973133131</v>
      </c>
      <c r="D21" s="437">
        <f>('C-57'!D21/'C-56'!D21)*1000</f>
        <v>34.266385004718202</v>
      </c>
      <c r="E21" s="437">
        <f>('C-57'!E21/'C-56'!E21)*1000</f>
        <v>34.432424987285991</v>
      </c>
      <c r="F21" s="437">
        <f>('C-57'!F21/'C-56'!F21)*1000</f>
        <v>34.395324834649024</v>
      </c>
      <c r="G21" s="437">
        <f>('C-57'!G21/'C-56'!G21)*1000</f>
        <v>35.33117568618735</v>
      </c>
      <c r="H21" s="437">
        <f>('C-57'!H21/'C-56'!H21)*1000</f>
        <v>36.786890261670251</v>
      </c>
      <c r="I21" s="437">
        <f>('C-57'!I21/'C-56'!I21)*1000</f>
        <v>37.833710143576361</v>
      </c>
      <c r="J21" s="437">
        <f>('C-57'!J21/'C-56'!J21)*1000</f>
        <v>37.529075091575095</v>
      </c>
      <c r="K21" s="437">
        <f>('C-57'!K21/'C-56'!K21)*1000</f>
        <v>34.459702520665381</v>
      </c>
      <c r="L21" s="437">
        <f>('C-57'!L21/'C-56'!L21)*1000</f>
        <v>34.913241888683736</v>
      </c>
      <c r="M21" s="437">
        <f>('C-57'!M21/'C-56'!M21)*1000</f>
        <v>34.248484241834923</v>
      </c>
      <c r="N21" s="437">
        <f>('C-57'!N21/'C-56'!N21)*1000</f>
        <v>34.619941159586681</v>
      </c>
      <c r="O21" s="256"/>
      <c r="P21" s="194"/>
      <c r="Q21" s="252"/>
    </row>
    <row r="22" spans="1:17" ht="12" customHeight="1" x14ac:dyDescent="0.15">
      <c r="A22" s="267" t="s">
        <v>34</v>
      </c>
      <c r="B22" s="912">
        <f>('C-57'!B22/'C-56'!B22)*1000</f>
        <v>36.586599125644128</v>
      </c>
      <c r="C22" s="437">
        <f>('C-57'!C22/'C-56'!C22)*1000</f>
        <v>36.296045822102435</v>
      </c>
      <c r="D22" s="437">
        <f>('C-57'!D22/'C-56'!D22)*1000</f>
        <v>36.854660027472526</v>
      </c>
      <c r="E22" s="437">
        <f>('C-57'!E22/'C-56'!E22)*1000</f>
        <v>36.672499089916265</v>
      </c>
      <c r="F22" s="437">
        <f>('C-57'!F22/'C-56'!F22)*1000</f>
        <v>36.436344811893207</v>
      </c>
      <c r="G22" s="437">
        <f>('C-57'!G22/'C-56'!G22)*1000</f>
        <v>36.668294187898091</v>
      </c>
      <c r="H22" s="437">
        <f>('C-57'!H22/'C-56'!H22)*1000</f>
        <v>36.5214929728442</v>
      </c>
      <c r="I22" s="437">
        <f>('C-57'!I22/'C-56'!I22)*1000</f>
        <v>36.669302126200286</v>
      </c>
      <c r="J22" s="437">
        <f>('C-57'!J22/'C-56'!J22)*1000</f>
        <v>36.847750336473744</v>
      </c>
      <c r="K22" s="437">
        <f>('C-57'!K22/'C-56'!K22)*1000</f>
        <v>36.614704445941392</v>
      </c>
      <c r="L22" s="437">
        <f>('C-57'!L22/'C-56'!L22)*1000</f>
        <v>36.495793795620443</v>
      </c>
      <c r="M22" s="437">
        <f>('C-57'!M22/'C-56'!M22)*1000</f>
        <v>35.245492172675533</v>
      </c>
      <c r="N22" s="437">
        <f>('C-57'!N22/'C-56'!N22)*1000</f>
        <v>37.23349857346647</v>
      </c>
      <c r="O22" s="256"/>
      <c r="P22" s="194"/>
      <c r="Q22" s="252"/>
    </row>
    <row r="23" spans="1:17" ht="12" customHeight="1" x14ac:dyDescent="0.15">
      <c r="A23" s="267" t="s">
        <v>35</v>
      </c>
      <c r="B23" s="912">
        <f>('C-57'!B23/'C-56'!B23)*1000</f>
        <v>44.550749589072154</v>
      </c>
      <c r="C23" s="437">
        <f>('C-57'!C23/'C-56'!C23)*1000</f>
        <v>43.426593149710321</v>
      </c>
      <c r="D23" s="437">
        <f>('C-57'!D23/'C-56'!D23)*1000</f>
        <v>43.807484243697466</v>
      </c>
      <c r="E23" s="437">
        <f>('C-57'!E23/'C-56'!E23)*1000</f>
        <v>44.283171344326746</v>
      </c>
      <c r="F23" s="437">
        <f>('C-57'!F23/'C-56'!F23)*1000</f>
        <v>45.674632952691688</v>
      </c>
      <c r="G23" s="437">
        <f>('C-57'!G23/'C-56'!G23)*1000</f>
        <v>44.934263335059555</v>
      </c>
      <c r="H23" s="437">
        <f>('C-57'!H23/'C-56'!H23)*1000</f>
        <v>44.709307228915684</v>
      </c>
      <c r="I23" s="437">
        <f>('C-57'!I23/'C-56'!I23)*1000</f>
        <v>44.849481566820252</v>
      </c>
      <c r="J23" s="437">
        <f>('C-57'!J23/'C-56'!J23)*1000</f>
        <v>44.688262195121943</v>
      </c>
      <c r="K23" s="437">
        <f>('C-57'!K23/'C-56'!K23)*1000</f>
        <v>44.53660112359551</v>
      </c>
      <c r="L23" s="437">
        <f>('C-57'!L23/'C-56'!L23)*1000</f>
        <v>44.717193808882897</v>
      </c>
      <c r="M23" s="437">
        <f>('C-57'!M23/'C-56'!M23)*1000</f>
        <v>44.202117047217904</v>
      </c>
      <c r="N23" s="437">
        <f>('C-57'!N23/'C-56'!N23)*1000</f>
        <v>45.234626410209025</v>
      </c>
      <c r="O23" s="256"/>
      <c r="P23" s="194"/>
      <c r="Q23" s="252"/>
    </row>
    <row r="24" spans="1:17" ht="12" customHeight="1" x14ac:dyDescent="0.15">
      <c r="A24" s="267" t="s">
        <v>36</v>
      </c>
      <c r="B24" s="912">
        <f>('C-57'!B24/'C-56'!B24)*1000</f>
        <v>38.877428752779238</v>
      </c>
      <c r="C24" s="437">
        <f>('C-57'!C24/'C-56'!C24)*1000</f>
        <v>36.804865711727857</v>
      </c>
      <c r="D24" s="437">
        <f>('C-57'!D24/'C-56'!D24)*1000</f>
        <v>38.627162980914882</v>
      </c>
      <c r="E24" s="437">
        <f>('C-57'!E24/'C-56'!E24)*1000</f>
        <v>35.645404242237923</v>
      </c>
      <c r="F24" s="437">
        <f>('C-57'!F24/'C-56'!F24)*1000</f>
        <v>36.523786279683378</v>
      </c>
      <c r="G24" s="437">
        <f>('C-57'!G24/'C-56'!G24)*1000</f>
        <v>36.323875027702329</v>
      </c>
      <c r="H24" s="437">
        <f>('C-57'!H24/'C-56'!H24)*1000</f>
        <v>38.178490983341526</v>
      </c>
      <c r="I24" s="437">
        <f>('C-57'!I24/'C-56'!I24)*1000</f>
        <v>42.79823117669315</v>
      </c>
      <c r="J24" s="437">
        <f>('C-57'!J24/'C-56'!J24)*1000</f>
        <v>38.998353293413174</v>
      </c>
      <c r="K24" s="437">
        <f>('C-57'!K24/'C-56'!K24)*1000</f>
        <v>39.857482185273163</v>
      </c>
      <c r="L24" s="437">
        <f>('C-57'!L24/'C-56'!L24)*1000</f>
        <v>39.989377397462384</v>
      </c>
      <c r="M24" s="437">
        <f>('C-57'!M24/'C-56'!M24)*1000</f>
        <v>40.451552795031049</v>
      </c>
      <c r="N24" s="437">
        <f>('C-57'!N24/'C-56'!N24)*1000</f>
        <v>43.658480998233728</v>
      </c>
      <c r="O24" s="256"/>
      <c r="P24" s="194"/>
      <c r="Q24" s="252"/>
    </row>
    <row r="25" spans="1:17" ht="12" customHeight="1" x14ac:dyDescent="0.15">
      <c r="A25" s="190" t="s">
        <v>37</v>
      </c>
      <c r="B25" s="912">
        <f>('C-57'!B25/'C-56'!B25)*1000</f>
        <v>56.044834624369855</v>
      </c>
      <c r="C25" s="437">
        <f>('C-57'!C25/'C-56'!C25)*1000</f>
        <v>56.069224451484224</v>
      </c>
      <c r="D25" s="437">
        <f>('C-57'!D25/'C-56'!D25)*1000</f>
        <v>56.039686714594637</v>
      </c>
      <c r="E25" s="437">
        <f>('C-57'!E25/'C-56'!E25)*1000</f>
        <v>56.050043642711678</v>
      </c>
      <c r="F25" s="437">
        <f>('C-57'!F25/'C-56'!F25)*1000</f>
        <v>56.070412123452229</v>
      </c>
      <c r="G25" s="437">
        <f>('C-57'!G25/'C-56'!G25)*1000</f>
        <v>56.054959785522797</v>
      </c>
      <c r="H25" s="437">
        <f>('C-57'!H25/'C-56'!H25)*1000</f>
        <v>56.050886015325666</v>
      </c>
      <c r="I25" s="437">
        <f>('C-57'!I25/'C-56'!I25)*1000</f>
        <v>56.044761961226079</v>
      </c>
      <c r="J25" s="437">
        <f>('C-57'!J25/'C-56'!J25)*1000</f>
        <v>56.024293885252675</v>
      </c>
      <c r="K25" s="437">
        <f>('C-57'!K25/'C-56'!K25)*1000</f>
        <v>56.024078653008353</v>
      </c>
      <c r="L25" s="437">
        <f>('C-57'!L25/'C-56'!L25)*1000</f>
        <v>56.030761148727521</v>
      </c>
      <c r="M25" s="437">
        <f>('C-57'!M25/'C-56'!M25)*1000</f>
        <v>56.03479620194534</v>
      </c>
      <c r="N25" s="437">
        <f>('C-57'!N25/'C-56'!N25)*1000</f>
        <v>56.045809414466127</v>
      </c>
      <c r="O25" s="256"/>
      <c r="P25" s="194"/>
      <c r="Q25" s="252"/>
    </row>
    <row r="26" spans="1:17" ht="12" customHeight="1" x14ac:dyDescent="0.15">
      <c r="A26" s="267" t="s">
        <v>38</v>
      </c>
      <c r="B26" s="912">
        <f>('C-57'!B26/'C-56'!B26)*1000</f>
        <v>45.779404718775481</v>
      </c>
      <c r="C26" s="437">
        <f>('C-57'!C26/'C-56'!C26)*1000</f>
        <v>54.400433051269282</v>
      </c>
      <c r="D26" s="437">
        <f>('C-57'!D26/'C-56'!D26)*1000</f>
        <v>46.3159891598916</v>
      </c>
      <c r="E26" s="437">
        <f>('C-57'!E26/'C-56'!E26)*1000</f>
        <v>54.149892836999435</v>
      </c>
      <c r="F26" s="437">
        <f>('C-57'!F26/'C-56'!F26)*1000</f>
        <v>54.420037697052784</v>
      </c>
      <c r="G26" s="437">
        <f>('C-57'!G26/'C-56'!G26)*1000</f>
        <v>45.66621191450659</v>
      </c>
      <c r="H26" s="437">
        <f>('C-57'!H26/'C-56'!H26)*1000</f>
        <v>52.083243823845322</v>
      </c>
      <c r="I26" s="437">
        <f>('C-57'!I26/'C-56'!I26)*1000</f>
        <v>50.185073012439148</v>
      </c>
      <c r="J26" s="437">
        <f>('C-57'!J26/'C-56'!J26)*1000</f>
        <v>53.499021526418794</v>
      </c>
      <c r="K26" s="437">
        <f>('C-57'!K26/'C-56'!K26)*1000</f>
        <v>50.185263157894731</v>
      </c>
      <c r="L26" s="437">
        <f>('C-57'!L26/'C-56'!L26)*1000</f>
        <v>51.100222841225623</v>
      </c>
      <c r="M26" s="437">
        <f>('C-57'!M26/'C-56'!M26)*1000</f>
        <v>47.01467142129394</v>
      </c>
      <c r="N26" s="437">
        <f>('C-57'!N26/'C-56'!N26)*1000</f>
        <v>47.766703296703298</v>
      </c>
      <c r="O26" s="256"/>
      <c r="P26" s="194"/>
      <c r="Q26" s="252"/>
    </row>
    <row r="27" spans="1:17" ht="12" customHeight="1" x14ac:dyDescent="0.15">
      <c r="A27" s="267" t="s">
        <v>39</v>
      </c>
      <c r="B27" s="912">
        <f>('C-57'!B27/'C-56'!B27)*1000</f>
        <v>40.143288214501247</v>
      </c>
      <c r="C27" s="437">
        <f>('C-57'!C27/'C-56'!C27)*1000</f>
        <v>38.481717011128787</v>
      </c>
      <c r="D27" s="437">
        <f>('C-57'!D27/'C-56'!D27)*1000</f>
        <v>39.554989640883981</v>
      </c>
      <c r="E27" s="437">
        <f>('C-57'!E27/'C-56'!E27)*1000</f>
        <v>38.887590861889933</v>
      </c>
      <c r="F27" s="437">
        <f>('C-57'!F27/'C-56'!F27)*1000</f>
        <v>38.644056847545222</v>
      </c>
      <c r="G27" s="437">
        <f>('C-57'!G27/'C-56'!G27)*1000</f>
        <v>40.252494838265648</v>
      </c>
      <c r="H27" s="437">
        <f>('C-57'!H27/'C-56'!H27)*1000</f>
        <v>39.743742395272029</v>
      </c>
      <c r="I27" s="437">
        <f>('C-57'!I27/'C-56'!I27)*1000</f>
        <v>40.261103400416374</v>
      </c>
      <c r="J27" s="437">
        <f>('C-57'!J27/'C-56'!J27)*1000</f>
        <v>39.636711281070745</v>
      </c>
      <c r="K27" s="437">
        <f>('C-57'!K27/'C-56'!K27)*1000</f>
        <v>40.160455486542446</v>
      </c>
      <c r="L27" s="437">
        <f>('C-57'!L27/'C-56'!L27)*1000</f>
        <v>40.936524453694062</v>
      </c>
      <c r="M27" s="437">
        <f>('C-57'!M27/'C-56'!M27)*1000</f>
        <v>41.793121327341858</v>
      </c>
      <c r="N27" s="437">
        <f>('C-57'!N27/'C-56'!N27)*1000</f>
        <v>43.154373368146224</v>
      </c>
      <c r="O27" s="256"/>
      <c r="P27" s="194"/>
      <c r="Q27" s="252"/>
    </row>
    <row r="28" spans="1:17" ht="12" customHeight="1" x14ac:dyDescent="0.15">
      <c r="A28" s="267" t="s">
        <v>40</v>
      </c>
      <c r="B28" s="912">
        <f>('C-57'!B28/'C-56'!B28)*1000</f>
        <v>44.899494100921338</v>
      </c>
      <c r="C28" s="437">
        <f>('C-57'!C28/'C-56'!C28)*1000</f>
        <v>43.166141732283464</v>
      </c>
      <c r="D28" s="437">
        <f>('C-57'!D28/'C-56'!D28)*1000</f>
        <v>42.368408718068899</v>
      </c>
      <c r="E28" s="437">
        <f>('C-57'!E28/'C-56'!E28)*1000</f>
        <v>44.340800607507049</v>
      </c>
      <c r="F28" s="437">
        <f>('C-57'!F28/'C-56'!F28)*1000</f>
        <v>43.23072861668426</v>
      </c>
      <c r="G28" s="437">
        <f>('C-57'!G28/'C-56'!G28)*1000</f>
        <v>44.812220982142861</v>
      </c>
      <c r="H28" s="437">
        <f>('C-57'!H28/'C-56'!H28)*1000</f>
        <v>45.470022978901191</v>
      </c>
      <c r="I28" s="437">
        <f>('C-57'!I28/'C-56'!I28)*1000</f>
        <v>46.413410822426258</v>
      </c>
      <c r="J28" s="437">
        <f>('C-57'!J28/'C-56'!J28)*1000</f>
        <v>45.294365899978899</v>
      </c>
      <c r="K28" s="437">
        <f>('C-57'!K28/'C-56'!K28)*1000</f>
        <v>45.641394441735741</v>
      </c>
      <c r="L28" s="437">
        <f>('C-57'!L28/'C-56'!L28)*1000</f>
        <v>46.097381015687318</v>
      </c>
      <c r="M28" s="437">
        <f>('C-57'!M28/'C-56'!M28)*1000</f>
        <v>46.428545321637429</v>
      </c>
      <c r="N28" s="437">
        <f>('C-57'!N28/'C-56'!N28)*1000</f>
        <v>45.357007575757571</v>
      </c>
      <c r="O28" s="256"/>
      <c r="P28" s="194"/>
      <c r="Q28" s="252"/>
    </row>
    <row r="29" spans="1:17" ht="12" customHeight="1" x14ac:dyDescent="0.15">
      <c r="A29" s="194" t="s">
        <v>41</v>
      </c>
      <c r="B29" s="912">
        <f>('C-57'!B29/'C-56'!B29)*1000</f>
        <v>38.895890140378206</v>
      </c>
      <c r="C29" s="437">
        <f>('C-57'!C29/'C-56'!C29)*1000</f>
        <v>37.636836084327506</v>
      </c>
      <c r="D29" s="437">
        <f>('C-57'!D29/'C-56'!D29)*1000</f>
        <v>38.283115991763893</v>
      </c>
      <c r="E29" s="437">
        <f>('C-57'!E29/'C-56'!E29)*1000</f>
        <v>39.539674632209859</v>
      </c>
      <c r="F29" s="437">
        <f>('C-57'!F29/'C-56'!F29)*1000</f>
        <v>38.840305281229284</v>
      </c>
      <c r="G29" s="437">
        <f>('C-57'!G29/'C-56'!G29)*1000</f>
        <v>37.446900471243204</v>
      </c>
      <c r="H29" s="437">
        <f>('C-57'!H29/'C-56'!H29)*1000</f>
        <v>37.205138871112247</v>
      </c>
      <c r="I29" s="437">
        <f>('C-57'!I29/'C-56'!I29)*1000</f>
        <v>37.415163972271671</v>
      </c>
      <c r="J29" s="437">
        <f>('C-57'!J29/'C-56'!J29)*1000</f>
        <v>39.191501421223606</v>
      </c>
      <c r="K29" s="437">
        <f>('C-57'!K29/'C-56'!K29)*1000</f>
        <v>39.600278551532028</v>
      </c>
      <c r="L29" s="437">
        <f>('C-57'!L29/'C-56'!L29)*1000</f>
        <v>40.36448026481488</v>
      </c>
      <c r="M29" s="437">
        <f>('C-57'!M29/'C-56'!M29)*1000</f>
        <v>41.581785163431647</v>
      </c>
      <c r="N29" s="437">
        <f>('C-57'!N29/'C-56'!N29)*1000</f>
        <v>40.409289656655439</v>
      </c>
      <c r="O29" s="256"/>
      <c r="P29" s="194"/>
      <c r="Q29" s="252"/>
    </row>
    <row r="30" spans="1:17" ht="12" customHeight="1" x14ac:dyDescent="0.15">
      <c r="A30" s="203" t="s">
        <v>110</v>
      </c>
      <c r="B30" s="912">
        <f>('C-57'!B30/'C-56'!B30)*1000</f>
        <v>36.560149814136977</v>
      </c>
      <c r="C30" s="437">
        <f>('C-57'!C30/'C-56'!C30)*1000</f>
        <v>35.454310344827583</v>
      </c>
      <c r="D30" s="437">
        <f>('C-57'!D30/'C-56'!D30)*1000</f>
        <v>36.804469273743017</v>
      </c>
      <c r="E30" s="437">
        <f>('C-57'!E30/'C-56'!E30)*1000</f>
        <v>38.695028762340179</v>
      </c>
      <c r="F30" s="437">
        <f>('C-57'!F30/'C-56'!F30)*1000</f>
        <v>36.001677617782747</v>
      </c>
      <c r="G30" s="437">
        <f>('C-57'!G30/'C-56'!G30)*1000</f>
        <v>34.916451870944812</v>
      </c>
      <c r="H30" s="437">
        <f>('C-57'!H30/'C-56'!H30)*1000</f>
        <v>33.325989322938739</v>
      </c>
      <c r="I30" s="437">
        <f>('C-57'!I30/'C-56'!I30)*1000</f>
        <v>34.584779543063213</v>
      </c>
      <c r="J30" s="437">
        <f>('C-57'!J30/'C-56'!J30)*1000</f>
        <v>37.270023584905658</v>
      </c>
      <c r="K30" s="437">
        <f>('C-57'!K30/'C-56'!K30)*1000</f>
        <v>37.76723716381418</v>
      </c>
      <c r="L30" s="437">
        <f>('C-57'!L30/'C-56'!L30)*1000</f>
        <v>37.949154238814934</v>
      </c>
      <c r="M30" s="437">
        <f>('C-57'!M30/'C-56'!M30)*1000</f>
        <v>38.785523489210291</v>
      </c>
      <c r="N30" s="437">
        <f>('C-57'!N30/'C-56'!N30)*1000</f>
        <v>38.429012038603126</v>
      </c>
      <c r="O30" s="256"/>
      <c r="P30" s="194"/>
      <c r="Q30" s="252"/>
    </row>
    <row r="31" spans="1:17" ht="12" customHeight="1" x14ac:dyDescent="0.15">
      <c r="A31" s="203" t="s">
        <v>111</v>
      </c>
      <c r="B31" s="912">
        <f>('C-57'!B31/'C-56'!B31)*1000</f>
        <v>40.230822647440341</v>
      </c>
      <c r="C31" s="437">
        <f>('C-57'!C31/'C-56'!C31)*1000</f>
        <v>38.969676230587005</v>
      </c>
      <c r="D31" s="437">
        <f>('C-57'!D31/'C-56'!D31)*1000</f>
        <v>39.146195652173915</v>
      </c>
      <c r="E31" s="437">
        <f>('C-57'!E31/'C-56'!E31)*1000</f>
        <v>39.983187801725272</v>
      </c>
      <c r="F31" s="437">
        <f>('C-57'!F31/'C-56'!F31)*1000</f>
        <v>40.470245103285883</v>
      </c>
      <c r="G31" s="437">
        <f>('C-57'!G31/'C-56'!G31)*1000</f>
        <v>38.888270107988518</v>
      </c>
      <c r="H31" s="437">
        <f>('C-57'!H31/'C-56'!H31)*1000</f>
        <v>39.558634517505524</v>
      </c>
      <c r="I31" s="437">
        <f>('C-57'!I31/'C-56'!I31)*1000</f>
        <v>39.039762233521365</v>
      </c>
      <c r="J31" s="437">
        <f>('C-57'!J31/'C-56'!J31)*1000</f>
        <v>40.266198818066691</v>
      </c>
      <c r="K31" s="437">
        <f>('C-57'!K31/'C-56'!K31)*1000</f>
        <v>40.613679372803453</v>
      </c>
      <c r="L31" s="437">
        <f>('C-57'!L31/'C-56'!L31)*1000</f>
        <v>41.72003145713964</v>
      </c>
      <c r="M31" s="437">
        <f>('C-57'!M31/'C-56'!M31)*1000</f>
        <v>43.192828026230281</v>
      </c>
      <c r="N31" s="437">
        <f>('C-57'!N31/'C-56'!N31)*1000</f>
        <v>41.524284353817713</v>
      </c>
      <c r="O31" s="256"/>
      <c r="P31" s="194"/>
      <c r="Q31" s="252"/>
    </row>
    <row r="32" spans="1:17" ht="12" customHeight="1" x14ac:dyDescent="0.15">
      <c r="A32" s="267" t="s">
        <v>44</v>
      </c>
      <c r="B32" s="912">
        <f>('C-57'!B32/'C-56'!B32)*1000</f>
        <v>43.164651302414214</v>
      </c>
      <c r="C32" s="437">
        <f>('C-57'!C32/'C-56'!C32)*1000</f>
        <v>40.912261164057881</v>
      </c>
      <c r="D32" s="437">
        <f>('C-57'!D32/'C-56'!D32)*1000</f>
        <v>40.86712966515762</v>
      </c>
      <c r="E32" s="437">
        <f>('C-57'!E32/'C-56'!E32)*1000</f>
        <v>40.909439847639028</v>
      </c>
      <c r="F32" s="437">
        <f>('C-57'!F32/'C-56'!F32)*1000</f>
        <v>40.335864633079815</v>
      </c>
      <c r="G32" s="437">
        <f>('C-57'!G32/'C-56'!G32)*1000</f>
        <v>43.737278321335111</v>
      </c>
      <c r="H32" s="437">
        <f>('C-57'!H32/'C-56'!H32)*1000</f>
        <v>42.775563253761284</v>
      </c>
      <c r="I32" s="437">
        <f>('C-57'!I32/'C-56'!I32)*1000</f>
        <v>44.5296164427901</v>
      </c>
      <c r="J32" s="437">
        <f>('C-57'!J32/'C-56'!J32)*1000</f>
        <v>42.319560507582786</v>
      </c>
      <c r="K32" s="437">
        <f>('C-57'!K32/'C-56'!K32)*1000</f>
        <v>48.416207769013248</v>
      </c>
      <c r="L32" s="437">
        <f>('C-57'!L32/'C-56'!L32)*1000</f>
        <v>50.362739351309102</v>
      </c>
      <c r="M32" s="437">
        <f>('C-57'!M32/'C-56'!M32)*1000</f>
        <v>45.908204394747102</v>
      </c>
      <c r="N32" s="437">
        <f>('C-57'!N32/'C-56'!N32)*1000</f>
        <v>39.445879536290334</v>
      </c>
      <c r="O32" s="256"/>
      <c r="P32" s="194"/>
      <c r="Q32" s="252"/>
    </row>
    <row r="33" spans="1:17" ht="12" customHeight="1" x14ac:dyDescent="0.15">
      <c r="A33" s="267" t="s">
        <v>45</v>
      </c>
      <c r="B33" s="912">
        <f>('C-57'!B33/'C-56'!B33)*1000</f>
        <v>33.665354025218235</v>
      </c>
      <c r="C33" s="437">
        <f>('C-57'!C33/'C-56'!C33)*1000</f>
        <v>33.14918918918918</v>
      </c>
      <c r="D33" s="437">
        <f>('C-57'!D33/'C-56'!D33)*1000</f>
        <v>33.483774551665249</v>
      </c>
      <c r="E33" s="437">
        <f>('C-57'!E33/'C-56'!E33)*1000</f>
        <v>33.4218487394958</v>
      </c>
      <c r="F33" s="437">
        <f>('C-57'!F33/'C-56'!F33)*1000</f>
        <v>34.288582183186946</v>
      </c>
      <c r="G33" s="437">
        <f>('C-57'!G33/'C-56'!G33)*1000</f>
        <v>34.372976338729757</v>
      </c>
      <c r="H33" s="437">
        <f>('C-57'!H33/'C-56'!H33)*1000</f>
        <v>34.346991037131879</v>
      </c>
      <c r="I33" s="437">
        <f>('C-57'!I33/'C-56'!I33)*1000</f>
        <v>34.596932515337421</v>
      </c>
      <c r="J33" s="437">
        <f>('C-57'!J33/'C-56'!J33)*1000</f>
        <v>33.715511079342392</v>
      </c>
      <c r="K33" s="437">
        <f>('C-57'!K33/'C-56'!K33)*1000</f>
        <v>33.126829268292681</v>
      </c>
      <c r="L33" s="437">
        <f>('C-57'!L33/'C-56'!L33)*1000</f>
        <v>32.821428571428569</v>
      </c>
      <c r="M33" s="437">
        <f>('C-57'!M33/'C-56'!M33)*1000</f>
        <v>32.674473924977129</v>
      </c>
      <c r="N33" s="437">
        <f>('C-57'!N33/'C-56'!N33)*1000</f>
        <v>32.506493506493506</v>
      </c>
      <c r="O33" s="256"/>
      <c r="P33" s="194"/>
      <c r="Q33" s="252"/>
    </row>
    <row r="34" spans="1:17" ht="12" customHeight="1" x14ac:dyDescent="0.15">
      <c r="A34" s="190" t="s">
        <v>46</v>
      </c>
      <c r="B34" s="912">
        <f>('C-57'!B34/'C-56'!B34)*1000</f>
        <v>41.986595804737163</v>
      </c>
      <c r="C34" s="437">
        <f>('C-57'!C34/'C-56'!C34)*1000</f>
        <v>41.528824738735658</v>
      </c>
      <c r="D34" s="437">
        <f>('C-57'!D34/'C-56'!D34)*1000</f>
        <v>43.200840412073021</v>
      </c>
      <c r="E34" s="437">
        <f>('C-57'!E34/'C-56'!E34)*1000</f>
        <v>42.38161609033169</v>
      </c>
      <c r="F34" s="437">
        <f>('C-57'!F34/'C-56'!F34)*1000</f>
        <v>41.711856889414555</v>
      </c>
      <c r="G34" s="437">
        <f>('C-57'!G34/'C-56'!G34)*1000</f>
        <v>41.470368239355587</v>
      </c>
      <c r="H34" s="437">
        <f>('C-57'!H34/'C-56'!H34)*1000</f>
        <v>41.23890374331549</v>
      </c>
      <c r="I34" s="437">
        <f>('C-57'!I34/'C-56'!I34)*1000</f>
        <v>42.271943273284791</v>
      </c>
      <c r="J34" s="437">
        <f>('C-57'!J34/'C-56'!J34)*1000</f>
        <v>42.028766719118799</v>
      </c>
      <c r="K34" s="437">
        <f>('C-57'!K34/'C-56'!K34)*1000</f>
        <v>41.795853658536565</v>
      </c>
      <c r="L34" s="437">
        <f>('C-57'!L34/'C-56'!L34)*1000</f>
        <v>41.28003705010584</v>
      </c>
      <c r="M34" s="437">
        <f>('C-57'!M34/'C-56'!M34)*1000</f>
        <v>41.237573490112233</v>
      </c>
      <c r="N34" s="437">
        <f>('C-57'!N34/'C-56'!N34)*1000</f>
        <v>43.245600000000003</v>
      </c>
      <c r="O34" s="256"/>
      <c r="P34" s="194"/>
      <c r="Q34" s="252"/>
    </row>
    <row r="35" spans="1:17" ht="12" customHeight="1" x14ac:dyDescent="0.15">
      <c r="A35" s="190" t="s">
        <v>47</v>
      </c>
      <c r="B35" s="912">
        <f>('C-57'!B35/'C-56'!B35)*1000</f>
        <v>45.816782239955543</v>
      </c>
      <c r="C35" s="437">
        <f>('C-57'!C35/'C-56'!C35)*1000</f>
        <v>39.429220609297516</v>
      </c>
      <c r="D35" s="437">
        <f>('C-57'!D35/'C-56'!D35)*1000</f>
        <v>45.131086142322097</v>
      </c>
      <c r="E35" s="437">
        <f>('C-57'!E35/'C-56'!E35)*1000</f>
        <v>46.112030212154984</v>
      </c>
      <c r="F35" s="437">
        <f>('C-57'!F35/'C-56'!F35)*1000</f>
        <v>45.712902444928588</v>
      </c>
      <c r="G35" s="437">
        <f>('C-57'!G35/'C-56'!G35)*1000</f>
        <v>46.426026389591293</v>
      </c>
      <c r="H35" s="437">
        <f>('C-57'!H35/'C-56'!H35)*1000</f>
        <v>44.427416638598856</v>
      </c>
      <c r="I35" s="437">
        <f>('C-57'!I35/'C-56'!I35)*1000</f>
        <v>47.33814132681826</v>
      </c>
      <c r="J35" s="437">
        <f>('C-57'!J35/'C-56'!J35)*1000</f>
        <v>52.870830711139085</v>
      </c>
      <c r="K35" s="437">
        <f>('C-57'!K35/'C-56'!K35)*1000</f>
        <v>56.102655852417307</v>
      </c>
      <c r="L35" s="437">
        <f>('C-57'!L35/'C-56'!L35)*1000</f>
        <v>42.47208217796824</v>
      </c>
      <c r="M35" s="437">
        <f>('C-57'!M35/'C-56'!M35)*1000</f>
        <v>42.226889119709163</v>
      </c>
      <c r="N35" s="437">
        <f>('C-57'!N35/'C-56'!N35)*1000</f>
        <v>48.664033671586715</v>
      </c>
      <c r="O35" s="256"/>
      <c r="P35" s="194"/>
      <c r="Q35" s="252"/>
    </row>
    <row r="36" spans="1:17" ht="12" customHeight="1" x14ac:dyDescent="0.15">
      <c r="A36" s="190" t="s">
        <v>48</v>
      </c>
      <c r="B36" s="912">
        <f>('C-57'!B36/'C-56'!B36)*1000</f>
        <v>45.15855981256891</v>
      </c>
      <c r="C36" s="437">
        <f>('C-57'!C36/'C-56'!C36)*1000</f>
        <v>45.006005338078289</v>
      </c>
      <c r="D36" s="437">
        <f>('C-57'!D36/'C-56'!D36)*1000</f>
        <v>43.746119109947649</v>
      </c>
      <c r="E36" s="437">
        <f>('C-57'!E36/'C-56'!E36)*1000</f>
        <v>45.000000000000007</v>
      </c>
      <c r="F36" s="437">
        <f>('C-57'!F36/'C-56'!F36)*1000</f>
        <v>45.000714966634895</v>
      </c>
      <c r="G36" s="437">
        <f>('C-57'!G36/'C-56'!G36)*1000</f>
        <v>45</v>
      </c>
      <c r="H36" s="437">
        <f>('C-57'!H36/'C-56'!H36)*1000</f>
        <v>47.472584439083249</v>
      </c>
      <c r="I36" s="437">
        <f>('C-57'!I36/'C-56'!I36)*1000</f>
        <v>44.919102682701208</v>
      </c>
      <c r="J36" s="437">
        <f>('C-57'!J36/'C-56'!J36)*1000</f>
        <v>45</v>
      </c>
      <c r="K36" s="437">
        <f>('C-57'!K36/'C-56'!K36)*1000</f>
        <v>45.001164596273298</v>
      </c>
      <c r="L36" s="437">
        <f>('C-57'!L36/'C-56'!L36)*1000</f>
        <v>45.003189227498211</v>
      </c>
      <c r="M36" s="437">
        <f>('C-57'!M36/'C-56'!M36)*1000</f>
        <v>45.000000000000007</v>
      </c>
      <c r="N36" s="437">
        <f>('C-57'!N36/'C-56'!N36)*1000</f>
        <v>45</v>
      </c>
      <c r="O36" s="256"/>
      <c r="P36" s="194"/>
      <c r="Q36" s="252"/>
    </row>
    <row r="37" spans="1:17" ht="12" customHeight="1" thickBot="1" x14ac:dyDescent="0.2">
      <c r="A37" s="249" t="s">
        <v>49</v>
      </c>
      <c r="B37" s="913">
        <f>('C-57'!B37/'C-56'!B37)*1000</f>
        <v>63.357574917076526</v>
      </c>
      <c r="C37" s="438">
        <f>('C-57'!C37/'C-56'!C37)*1000</f>
        <v>68.451713886671982</v>
      </c>
      <c r="D37" s="438">
        <f>('C-57'!D37/'C-56'!D37)*1000</f>
        <v>63.897565104166681</v>
      </c>
      <c r="E37" s="438">
        <f>('C-57'!E37/'C-56'!E37)*1000</f>
        <v>62.21227252453167</v>
      </c>
      <c r="F37" s="438">
        <f>('C-57'!F37/'C-56'!F37)*1000</f>
        <v>65.476192396313365</v>
      </c>
      <c r="G37" s="438">
        <f>('C-57'!G37/'C-56'!G37)*1000</f>
        <v>63.420518108651919</v>
      </c>
      <c r="H37" s="438">
        <f>('C-57'!H37/'C-56'!H37)*1000</f>
        <v>62.780493031358894</v>
      </c>
      <c r="I37" s="438">
        <f>('C-57'!I37/'C-56'!I37)*1000</f>
        <v>66.45096834264433</v>
      </c>
      <c r="J37" s="438">
        <f>('C-57'!J37/'C-56'!J37)*1000</f>
        <v>67.519054878048777</v>
      </c>
      <c r="K37" s="438">
        <f>('C-57'!K37/'C-56'!K37)*1000</f>
        <v>65.060005070993924</v>
      </c>
      <c r="L37" s="438">
        <f>('C-57'!L37/'C-56'!L37)*1000</f>
        <v>57.803276293823046</v>
      </c>
      <c r="M37" s="438">
        <f>('C-57'!M37/'C-56'!M37)*1000</f>
        <v>64.890247509339986</v>
      </c>
      <c r="N37" s="438">
        <f>('C-57'!N37/'C-56'!N37)*1000</f>
        <v>56.514333160352884</v>
      </c>
      <c r="O37" s="256"/>
      <c r="P37" s="194"/>
      <c r="Q37" s="252"/>
    </row>
    <row r="38" spans="1:17" ht="9" customHeight="1" x14ac:dyDescent="0.15">
      <c r="A38" s="28" t="s">
        <v>544</v>
      </c>
      <c r="B38" s="425"/>
      <c r="C38" s="425"/>
      <c r="D38" s="428"/>
      <c r="E38" s="428"/>
      <c r="F38" s="428"/>
    </row>
    <row r="39" spans="1:17" ht="9" customHeight="1" x14ac:dyDescent="0.15">
      <c r="A39" s="28" t="s">
        <v>428</v>
      </c>
      <c r="B39" s="425"/>
      <c r="C39" s="425"/>
      <c r="D39" s="428"/>
      <c r="E39" s="428"/>
      <c r="F39" s="428"/>
    </row>
    <row r="40" spans="1:17" ht="9" customHeight="1" x14ac:dyDescent="0.15">
      <c r="A40" s="40" t="s">
        <v>427</v>
      </c>
      <c r="B40" s="428"/>
      <c r="C40" s="428"/>
      <c r="D40" s="428"/>
      <c r="E40" s="428"/>
      <c r="F40" s="428"/>
    </row>
    <row r="41" spans="1:17" ht="13.05" customHeight="1" x14ac:dyDescent="0.15">
      <c r="A41" s="12"/>
    </row>
    <row r="42" spans="1:17" ht="13.05" customHeight="1" x14ac:dyDescent="0.15">
      <c r="A42" s="119"/>
    </row>
    <row r="43" spans="1:17" ht="13.05" customHeight="1" x14ac:dyDescent="0.15">
      <c r="A43" s="168"/>
    </row>
    <row r="44" spans="1:17" ht="13.05" customHeight="1" x14ac:dyDescent="0.15">
      <c r="A44" s="31"/>
    </row>
    <row r="45" spans="1:17" ht="13.05" customHeight="1" x14ac:dyDescent="0.15">
      <c r="A45" s="58"/>
    </row>
    <row r="46" spans="1:17" ht="13.05" customHeight="1" x14ac:dyDescent="0.15">
      <c r="A46" s="31"/>
    </row>
    <row r="47" spans="1:17" ht="13.05" customHeight="1" x14ac:dyDescent="0.15">
      <c r="A47" s="119"/>
    </row>
    <row r="48" spans="1:17" ht="13.05" customHeight="1" x14ac:dyDescent="0.15">
      <c r="A48" s="119"/>
    </row>
    <row r="49" spans="1:1" ht="13.05" customHeight="1" x14ac:dyDescent="0.15">
      <c r="A49" s="119"/>
    </row>
    <row r="50" spans="1:1" ht="13.05" customHeight="1" x14ac:dyDescent="0.15">
      <c r="A50" s="119"/>
    </row>
    <row r="51" spans="1:1" ht="13.05" customHeight="1" x14ac:dyDescent="0.15">
      <c r="A51" s="119"/>
    </row>
    <row r="52" spans="1:1" ht="13.05" customHeight="1" x14ac:dyDescent="0.15">
      <c r="A52" s="119"/>
    </row>
    <row r="53" spans="1:1" ht="13.05" customHeight="1" x14ac:dyDescent="0.15">
      <c r="A53" s="119"/>
    </row>
    <row r="54" spans="1:1" ht="13.05" customHeight="1" x14ac:dyDescent="0.15">
      <c r="A54" s="119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0">
    <tabColor theme="9" tint="0.59999389629810485"/>
  </sheetPr>
  <dimension ref="A4:O54"/>
  <sheetViews>
    <sheetView showGridLines="0" topLeftCell="A23" zoomScale="150" zoomScaleNormal="150" workbookViewId="0">
      <selection activeCell="A40" sqref="A40"/>
    </sheetView>
  </sheetViews>
  <sheetFormatPr baseColWidth="10" defaultColWidth="7" defaultRowHeight="13.05" customHeight="1" x14ac:dyDescent="0.15"/>
  <cols>
    <col min="1" max="1" width="11.625" style="190" customWidth="1"/>
    <col min="2" max="2" width="9.625" style="190" customWidth="1"/>
    <col min="3" max="14" width="8.75" style="190" customWidth="1"/>
    <col min="15" max="16384" width="7" style="190"/>
  </cols>
  <sheetData>
    <row r="4" spans="1:15" ht="13.05" customHeight="1" x14ac:dyDescent="0.3">
      <c r="A4" s="419" t="s">
        <v>563</v>
      </c>
      <c r="B4" s="415"/>
      <c r="O4" s="194"/>
    </row>
    <row r="5" spans="1:15" ht="13.05" customHeight="1" x14ac:dyDescent="0.15">
      <c r="A5" s="424" t="s">
        <v>276</v>
      </c>
      <c r="B5" s="417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194"/>
    </row>
    <row r="6" spans="1:15" ht="4.95" customHeight="1" thickBot="1" x14ac:dyDescent="0.2">
      <c r="A6" s="194"/>
      <c r="B6" s="194"/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</row>
    <row r="7" spans="1:15" ht="15" customHeight="1" x14ac:dyDescent="0.15">
      <c r="A7" s="860" t="s">
        <v>18</v>
      </c>
      <c r="B7" s="861" t="s">
        <v>117</v>
      </c>
      <c r="C7" s="860" t="s">
        <v>57</v>
      </c>
      <c r="D7" s="860" t="s">
        <v>58</v>
      </c>
      <c r="E7" s="860" t="s">
        <v>59</v>
      </c>
      <c r="F7" s="860" t="s">
        <v>60</v>
      </c>
      <c r="G7" s="860" t="s">
        <v>61</v>
      </c>
      <c r="H7" s="860" t="s">
        <v>62</v>
      </c>
      <c r="I7" s="860" t="s">
        <v>63</v>
      </c>
      <c r="J7" s="860" t="s">
        <v>64</v>
      </c>
      <c r="K7" s="860" t="s">
        <v>65</v>
      </c>
      <c r="L7" s="860" t="s">
        <v>66</v>
      </c>
      <c r="M7" s="860" t="s">
        <v>67</v>
      </c>
      <c r="N7" s="860" t="s">
        <v>68</v>
      </c>
      <c r="O7" s="192"/>
    </row>
    <row r="8" spans="1:15" ht="15" customHeight="1" x14ac:dyDescent="0.15">
      <c r="A8" s="874" t="s">
        <v>100</v>
      </c>
      <c r="B8" s="879">
        <f t="shared" ref="B8:B37" si="0">SUM(C8:N8)</f>
        <v>1250069.0030220903</v>
      </c>
      <c r="C8" s="879">
        <f t="shared" ref="C8:N8" si="1">SUM(C9:C13,C17:C29,C32:C37)</f>
        <v>101473.1230220904</v>
      </c>
      <c r="D8" s="879">
        <f t="shared" si="1"/>
        <v>105888</v>
      </c>
      <c r="E8" s="879">
        <f t="shared" si="1"/>
        <v>101864.26000000001</v>
      </c>
      <c r="F8" s="879">
        <f t="shared" si="1"/>
        <v>103678.3</v>
      </c>
      <c r="G8" s="879">
        <f t="shared" si="1"/>
        <v>106418.65</v>
      </c>
      <c r="H8" s="879">
        <f t="shared" si="1"/>
        <v>107177.59999999999</v>
      </c>
      <c r="I8" s="879">
        <f t="shared" si="1"/>
        <v>108943.83</v>
      </c>
      <c r="J8" s="879">
        <f t="shared" si="1"/>
        <v>104423.3</v>
      </c>
      <c r="K8" s="879">
        <f t="shared" si="1"/>
        <v>102214.14</v>
      </c>
      <c r="L8" s="879">
        <f t="shared" si="1"/>
        <v>100253.2</v>
      </c>
      <c r="M8" s="879">
        <f t="shared" si="1"/>
        <v>102554.59999999999</v>
      </c>
      <c r="N8" s="879">
        <f t="shared" si="1"/>
        <v>105180</v>
      </c>
      <c r="O8" s="192"/>
    </row>
    <row r="9" spans="1:15" ht="12" customHeight="1" x14ac:dyDescent="0.15">
      <c r="A9" s="246" t="s">
        <v>21</v>
      </c>
      <c r="B9" s="915">
        <f t="shared" si="0"/>
        <v>4115.21</v>
      </c>
      <c r="C9" s="431">
        <f>+'[2]VAC 04-99'!E1376</f>
        <v>354</v>
      </c>
      <c r="D9" s="431">
        <f>+'[2]VAC 04-99'!F1376</f>
        <v>350</v>
      </c>
      <c r="E9" s="431">
        <f>+'[2]VAC 04-99'!G1376</f>
        <v>357.21</v>
      </c>
      <c r="F9" s="431">
        <f>+'[2]VAC 04-99'!H1376</f>
        <v>323</v>
      </c>
      <c r="G9" s="431">
        <f>+'[2]VAC 04-99'!I1376</f>
        <v>358</v>
      </c>
      <c r="H9" s="431">
        <f>+'[2]VAC 04-99'!J1376</f>
        <v>349</v>
      </c>
      <c r="I9" s="431">
        <f>+'[2]VAC 04-99'!K1376</f>
        <v>301</v>
      </c>
      <c r="J9" s="431">
        <f>+'[2]VAC 04-99'!L1376</f>
        <v>295</v>
      </c>
      <c r="K9" s="431">
        <f>+'[2]VAC 04-99'!M1376</f>
        <v>328</v>
      </c>
      <c r="L9" s="431">
        <f>+'[2]VAC 04-99'!N1376</f>
        <v>351</v>
      </c>
      <c r="M9" s="431">
        <f>+'[2]VAC 04-99'!O1376</f>
        <v>362</v>
      </c>
      <c r="N9" s="431">
        <f>+'[2]VAC 04-99'!P1376</f>
        <v>387</v>
      </c>
      <c r="O9" s="192"/>
    </row>
    <row r="10" spans="1:15" ht="12" customHeight="1" x14ac:dyDescent="0.15">
      <c r="A10" s="246" t="s">
        <v>22</v>
      </c>
      <c r="B10" s="915">
        <f t="shared" si="0"/>
        <v>47306.123022090396</v>
      </c>
      <c r="C10" s="431">
        <f>+'[2]VAC 04-99'!E1379</f>
        <v>3467.1230220903999</v>
      </c>
      <c r="D10" s="431">
        <f>+'[2]VAC 04-99'!F1379</f>
        <v>3801</v>
      </c>
      <c r="E10" s="431">
        <f>+'[2]VAC 04-99'!G1379</f>
        <v>4275</v>
      </c>
      <c r="F10" s="431">
        <f>+'[2]VAC 04-99'!H1379</f>
        <v>3900</v>
      </c>
      <c r="G10" s="431">
        <f>+'[2]VAC 04-99'!I1379</f>
        <v>4044</v>
      </c>
      <c r="H10" s="431">
        <f>+'[2]VAC 04-99'!J1379</f>
        <v>4189</v>
      </c>
      <c r="I10" s="431">
        <f>+'[2]VAC 04-99'!K1379</f>
        <v>3986</v>
      </c>
      <c r="J10" s="431">
        <f>+'[2]VAC 04-99'!L1379</f>
        <v>4313</v>
      </c>
      <c r="K10" s="431">
        <f>+'[2]VAC 04-99'!M1379</f>
        <v>3669</v>
      </c>
      <c r="L10" s="431">
        <f>+'[2]VAC 04-99'!N1379</f>
        <v>3842</v>
      </c>
      <c r="M10" s="431">
        <f>+'[2]VAC 04-99'!O1379</f>
        <v>4391</v>
      </c>
      <c r="N10" s="431">
        <f>+'[2]VAC 04-99'!P1379</f>
        <v>3429</v>
      </c>
      <c r="O10" s="192"/>
    </row>
    <row r="11" spans="1:15" ht="12" customHeight="1" x14ac:dyDescent="0.15">
      <c r="A11" s="246" t="s">
        <v>23</v>
      </c>
      <c r="B11" s="915">
        <f t="shared" si="0"/>
        <v>19737.599999999999</v>
      </c>
      <c r="C11" s="431">
        <f>+'[2]VAC 04-99'!E1382</f>
        <v>1859</v>
      </c>
      <c r="D11" s="431">
        <f>+'[2]VAC 04-99'!F1382</f>
        <v>2010</v>
      </c>
      <c r="E11" s="431">
        <f>+'[2]VAC 04-99'!G1382</f>
        <v>1753</v>
      </c>
      <c r="F11" s="431">
        <f>+'[2]VAC 04-99'!H1382</f>
        <v>1515</v>
      </c>
      <c r="G11" s="431">
        <f>+'[2]VAC 04-99'!I1382</f>
        <v>1850.3</v>
      </c>
      <c r="H11" s="431">
        <f>+'[2]VAC 04-99'!J1382</f>
        <v>1840.2</v>
      </c>
      <c r="I11" s="431">
        <f>+'[2]VAC 04-99'!K1382</f>
        <v>1425</v>
      </c>
      <c r="J11" s="431">
        <f>+'[2]VAC 04-99'!L1382</f>
        <v>1398</v>
      </c>
      <c r="K11" s="431">
        <f>+'[2]VAC 04-99'!M1382</f>
        <v>1450.3</v>
      </c>
      <c r="L11" s="431">
        <f>+'[2]VAC 04-99'!N1382</f>
        <v>1480.5</v>
      </c>
      <c r="M11" s="431">
        <f>+'[2]VAC 04-99'!O1382</f>
        <v>1498.3</v>
      </c>
      <c r="N11" s="431">
        <f>+'[2]VAC 04-99'!P1382</f>
        <v>1658</v>
      </c>
      <c r="O11" s="192"/>
    </row>
    <row r="12" spans="1:15" ht="12" customHeight="1" x14ac:dyDescent="0.15">
      <c r="A12" s="194" t="s">
        <v>24</v>
      </c>
      <c r="B12" s="915">
        <f t="shared" si="0"/>
        <v>60576</v>
      </c>
      <c r="C12" s="431">
        <f>+'[2]VAC 04-99'!E1385</f>
        <v>4848</v>
      </c>
      <c r="D12" s="431">
        <f>+'[2]VAC 04-99'!F1385</f>
        <v>4863</v>
      </c>
      <c r="E12" s="431">
        <f>+'[2]VAC 04-99'!G1385</f>
        <v>4878</v>
      </c>
      <c r="F12" s="431">
        <f>+'[2]VAC 04-99'!H1385</f>
        <v>4923</v>
      </c>
      <c r="G12" s="431">
        <f>+'[2]VAC 04-99'!I1385</f>
        <v>4896</v>
      </c>
      <c r="H12" s="431">
        <f>+'[2]VAC 04-99'!J1385</f>
        <v>4972</v>
      </c>
      <c r="I12" s="431">
        <f>+'[2]VAC 04-99'!K1385</f>
        <v>5351</v>
      </c>
      <c r="J12" s="431">
        <f>+'[2]VAC 04-99'!L1385</f>
        <v>5525</v>
      </c>
      <c r="K12" s="431">
        <f>+'[2]VAC 04-99'!M1385</f>
        <v>5175</v>
      </c>
      <c r="L12" s="431">
        <f>+'[2]VAC 04-99'!N1385</f>
        <v>5206</v>
      </c>
      <c r="M12" s="431">
        <f>+'[2]VAC 04-99'!O1385</f>
        <v>5005</v>
      </c>
      <c r="N12" s="431">
        <f>+'[2]VAC 04-99'!P1385</f>
        <v>4934</v>
      </c>
      <c r="O12" s="192"/>
    </row>
    <row r="13" spans="1:15" ht="12" customHeight="1" x14ac:dyDescent="0.15">
      <c r="A13" s="246" t="s">
        <v>25</v>
      </c>
      <c r="B13" s="915">
        <f t="shared" si="0"/>
        <v>165617</v>
      </c>
      <c r="C13" s="431">
        <f>+'[2]VAC 04-99'!E1388</f>
        <v>16236</v>
      </c>
      <c r="D13" s="431">
        <f>+'[2]VAC 04-99'!F1388</f>
        <v>16944</v>
      </c>
      <c r="E13" s="431">
        <f>+'[2]VAC 04-99'!G1388</f>
        <v>13485</v>
      </c>
      <c r="F13" s="431">
        <f>+'[2]VAC 04-99'!H1388</f>
        <v>12196</v>
      </c>
      <c r="G13" s="431">
        <f>+'[2]VAC 04-99'!I1388</f>
        <v>12944</v>
      </c>
      <c r="H13" s="431">
        <f>+'[2]VAC 04-99'!J1388</f>
        <v>12695</v>
      </c>
      <c r="I13" s="431">
        <f>+'[2]VAC 04-99'!K1388</f>
        <v>12074</v>
      </c>
      <c r="J13" s="431">
        <f>+'[2]VAC 04-99'!L1388</f>
        <v>12885</v>
      </c>
      <c r="K13" s="431">
        <f>+'[2]VAC 04-99'!M1388</f>
        <v>14384</v>
      </c>
      <c r="L13" s="431">
        <f>+'[2]VAC 04-99'!N1388</f>
        <v>13446</v>
      </c>
      <c r="M13" s="431">
        <f>+'[2]VAC 04-99'!O1388</f>
        <v>14410</v>
      </c>
      <c r="N13" s="431">
        <f>+'[2]VAC 04-99'!P1388</f>
        <v>13918</v>
      </c>
      <c r="O13" s="192"/>
    </row>
    <row r="14" spans="1:15" ht="12" customHeight="1" x14ac:dyDescent="0.15">
      <c r="A14" s="248" t="s">
        <v>107</v>
      </c>
      <c r="B14" s="915">
        <f t="shared" si="0"/>
        <v>85203</v>
      </c>
      <c r="C14" s="431">
        <f>+'[2]VAC 04-99'!E1391</f>
        <v>9483</v>
      </c>
      <c r="D14" s="431">
        <f>+'[2]VAC 04-99'!F1391</f>
        <v>9692</v>
      </c>
      <c r="E14" s="431">
        <f>+'[2]VAC 04-99'!G1391</f>
        <v>7510</v>
      </c>
      <c r="F14" s="431">
        <f>+'[2]VAC 04-99'!H1391</f>
        <v>6031</v>
      </c>
      <c r="G14" s="431">
        <f>+'[2]VAC 04-99'!I1391</f>
        <v>5752</v>
      </c>
      <c r="H14" s="431">
        <f>+'[2]VAC 04-99'!J1391</f>
        <v>5650</v>
      </c>
      <c r="I14" s="431">
        <f>+'[2]VAC 04-99'!K1391</f>
        <v>5974</v>
      </c>
      <c r="J14" s="431">
        <f>+'[2]VAC 04-99'!L1391</f>
        <v>6756</v>
      </c>
      <c r="K14" s="431">
        <f>+'[2]VAC 04-99'!M1391</f>
        <v>6869</v>
      </c>
      <c r="L14" s="431">
        <f>+'[2]VAC 04-99'!N1391</f>
        <v>7145</v>
      </c>
      <c r="M14" s="431">
        <f>+'[2]VAC 04-99'!O1391</f>
        <v>7147</v>
      </c>
      <c r="N14" s="431">
        <f>+'[2]VAC 04-99'!P1391</f>
        <v>7194</v>
      </c>
      <c r="O14" s="192"/>
    </row>
    <row r="15" spans="1:15" ht="12" customHeight="1" x14ac:dyDescent="0.15">
      <c r="A15" s="248" t="s">
        <v>108</v>
      </c>
      <c r="B15" s="915">
        <f t="shared" si="0"/>
        <v>50035</v>
      </c>
      <c r="C15" s="431">
        <f>+'[2]VAC 04-99'!E1394</f>
        <v>4580</v>
      </c>
      <c r="D15" s="431">
        <f>+'[2]VAC 04-99'!F1394</f>
        <v>4885</v>
      </c>
      <c r="E15" s="431">
        <f>+'[2]VAC 04-99'!G1394</f>
        <v>3938</v>
      </c>
      <c r="F15" s="431">
        <f>+'[2]VAC 04-99'!H1394</f>
        <v>3369</v>
      </c>
      <c r="G15" s="431">
        <f>+'[2]VAC 04-99'!I1394</f>
        <v>3671</v>
      </c>
      <c r="H15" s="431">
        <f>+'[2]VAC 04-99'!J1394</f>
        <v>3548</v>
      </c>
      <c r="I15" s="431">
        <f>+'[2]VAC 04-99'!K1394</f>
        <v>3644</v>
      </c>
      <c r="J15" s="431">
        <f>+'[2]VAC 04-99'!L1394</f>
        <v>3716</v>
      </c>
      <c r="K15" s="431">
        <f>+'[2]VAC 04-99'!M1394</f>
        <v>5182</v>
      </c>
      <c r="L15" s="431">
        <f>+'[2]VAC 04-99'!N1394</f>
        <v>4012</v>
      </c>
      <c r="M15" s="431">
        <f>+'[2]VAC 04-99'!O1394</f>
        <v>5030</v>
      </c>
      <c r="N15" s="431">
        <f>+'[2]VAC 04-99'!P1394</f>
        <v>4460</v>
      </c>
      <c r="O15" s="192"/>
    </row>
    <row r="16" spans="1:15" ht="12" customHeight="1" x14ac:dyDescent="0.15">
      <c r="A16" s="248" t="s">
        <v>109</v>
      </c>
      <c r="B16" s="915">
        <f t="shared" si="0"/>
        <v>30379</v>
      </c>
      <c r="C16" s="431">
        <f>+'[2]VAC 04-99'!E1397</f>
        <v>2173</v>
      </c>
      <c r="D16" s="431">
        <f>+'[2]VAC 04-99'!F1397</f>
        <v>2367</v>
      </c>
      <c r="E16" s="431">
        <f>+'[2]VAC 04-99'!G1397</f>
        <v>2037</v>
      </c>
      <c r="F16" s="431">
        <f>+'[2]VAC 04-99'!H1397</f>
        <v>2796</v>
      </c>
      <c r="G16" s="431">
        <f>+'[2]VAC 04-99'!I1397</f>
        <v>3521</v>
      </c>
      <c r="H16" s="431">
        <f>+'[2]VAC 04-99'!J1397</f>
        <v>3497</v>
      </c>
      <c r="I16" s="431">
        <f>+'[2]VAC 04-99'!K1397</f>
        <v>2456</v>
      </c>
      <c r="J16" s="431">
        <f>+'[2]VAC 04-99'!L1397</f>
        <v>2413</v>
      </c>
      <c r="K16" s="431">
        <f>+'[2]VAC 04-99'!M1397</f>
        <v>2333</v>
      </c>
      <c r="L16" s="431">
        <f>+'[2]VAC 04-99'!N1397</f>
        <v>2289</v>
      </c>
      <c r="M16" s="431">
        <f>+'[2]VAC 04-99'!O1397</f>
        <v>2233</v>
      </c>
      <c r="N16" s="431">
        <f>+'[2]VAC 04-99'!P1397</f>
        <v>2264</v>
      </c>
      <c r="O16" s="192"/>
    </row>
    <row r="17" spans="1:15" ht="12" customHeight="1" x14ac:dyDescent="0.15">
      <c r="A17" s="246" t="s">
        <v>29</v>
      </c>
      <c r="B17" s="915">
        <f t="shared" si="0"/>
        <v>54126</v>
      </c>
      <c r="C17" s="431">
        <f>+'[2]VAC 04-99'!E1400</f>
        <v>5438</v>
      </c>
      <c r="D17" s="431">
        <f>+'[2]VAC 04-99'!F1400</f>
        <v>5519</v>
      </c>
      <c r="E17" s="431">
        <f>+'[2]VAC 04-99'!G1400</f>
        <v>5066</v>
      </c>
      <c r="F17" s="431">
        <f>+'[2]VAC 04-99'!H1400</f>
        <v>4023</v>
      </c>
      <c r="G17" s="431">
        <f>+'[2]VAC 04-99'!I1400</f>
        <v>4042</v>
      </c>
      <c r="H17" s="431">
        <f>+'[2]VAC 04-99'!J1400</f>
        <v>4491</v>
      </c>
      <c r="I17" s="431">
        <f>+'[2]VAC 04-99'!K1400</f>
        <v>4010</v>
      </c>
      <c r="J17" s="431">
        <f>+'[2]VAC 04-99'!L1400</f>
        <v>3932</v>
      </c>
      <c r="K17" s="431">
        <f>+'[2]VAC 04-99'!M1400</f>
        <v>3845</v>
      </c>
      <c r="L17" s="431">
        <f>+'[2]VAC 04-99'!N1400</f>
        <v>4436</v>
      </c>
      <c r="M17" s="431">
        <f>+'[2]VAC 04-99'!O1400</f>
        <v>4421</v>
      </c>
      <c r="N17" s="431">
        <f>+'[2]VAC 04-99'!P1400</f>
        <v>4903</v>
      </c>
      <c r="O17" s="192"/>
    </row>
    <row r="18" spans="1:15" ht="12" customHeight="1" x14ac:dyDescent="0.15">
      <c r="A18" s="194" t="s">
        <v>30</v>
      </c>
      <c r="B18" s="915">
        <f t="shared" si="0"/>
        <v>68633</v>
      </c>
      <c r="C18" s="431">
        <f>+'[2]VAC 04-99'!E1403</f>
        <v>5697</v>
      </c>
      <c r="D18" s="431">
        <f>+'[2]VAC 04-99'!F1403</f>
        <v>6047</v>
      </c>
      <c r="E18" s="431">
        <f>+'[2]VAC 04-99'!G1403</f>
        <v>5261</v>
      </c>
      <c r="F18" s="431">
        <f>+'[2]VAC 04-99'!H1403</f>
        <v>5687</v>
      </c>
      <c r="G18" s="431">
        <f>+'[2]VAC 04-99'!I1403</f>
        <v>5740</v>
      </c>
      <c r="H18" s="431">
        <f>+'[2]VAC 04-99'!J1403</f>
        <v>5825</v>
      </c>
      <c r="I18" s="431">
        <f>+'[2]VAC 04-99'!K1403</f>
        <v>5317</v>
      </c>
      <c r="J18" s="431">
        <f>+'[2]VAC 04-99'!L1403</f>
        <v>5977</v>
      </c>
      <c r="K18" s="431">
        <f>+'[2]VAC 04-99'!M1403</f>
        <v>5885</v>
      </c>
      <c r="L18" s="431">
        <f>+'[2]VAC 04-99'!N1403</f>
        <v>5798</v>
      </c>
      <c r="M18" s="431">
        <f>+'[2]VAC 04-99'!O1403</f>
        <v>5901</v>
      </c>
      <c r="N18" s="431">
        <f>+'[2]VAC 04-99'!P1403</f>
        <v>5498</v>
      </c>
      <c r="O18" s="192"/>
    </row>
    <row r="19" spans="1:15" ht="12" customHeight="1" x14ac:dyDescent="0.15">
      <c r="A19" s="194" t="s">
        <v>31</v>
      </c>
      <c r="B19" s="915">
        <f t="shared" si="0"/>
        <v>106805</v>
      </c>
      <c r="C19" s="431">
        <f>+'[2]VAC 04-99'!E1406</f>
        <v>8704</v>
      </c>
      <c r="D19" s="431">
        <f>+'[2]VAC 04-99'!F1406</f>
        <v>8741</v>
      </c>
      <c r="E19" s="431">
        <f>+'[2]VAC 04-99'!G1406</f>
        <v>8832</v>
      </c>
      <c r="F19" s="431">
        <f>+'[2]VAC 04-99'!H1406</f>
        <v>8560</v>
      </c>
      <c r="G19" s="431">
        <f>+'[2]VAC 04-99'!I1406</f>
        <v>8843</v>
      </c>
      <c r="H19" s="431">
        <f>+'[2]VAC 04-99'!J1406</f>
        <v>8454</v>
      </c>
      <c r="I19" s="431">
        <f>+'[2]VAC 04-99'!K1406</f>
        <v>9607</v>
      </c>
      <c r="J19" s="431">
        <f>+'[2]VAC 04-99'!L1406</f>
        <v>8986</v>
      </c>
      <c r="K19" s="431">
        <f>+'[2]VAC 04-99'!M1406</f>
        <v>8907</v>
      </c>
      <c r="L19" s="431">
        <f>+'[2]VAC 04-99'!N1406</f>
        <v>8778</v>
      </c>
      <c r="M19" s="431">
        <f>+'[2]VAC 04-99'!O1406</f>
        <v>8601</v>
      </c>
      <c r="N19" s="431">
        <f>+'[2]VAC 04-99'!P1406</f>
        <v>9792</v>
      </c>
      <c r="O19" s="192"/>
    </row>
    <row r="20" spans="1:15" ht="12" customHeight="1" x14ac:dyDescent="0.15">
      <c r="A20" s="246" t="s">
        <v>32</v>
      </c>
      <c r="B20" s="915">
        <f t="shared" si="0"/>
        <v>15834</v>
      </c>
      <c r="C20" s="431">
        <f>+'[2]VAC 04-99'!E1409</f>
        <v>1685</v>
      </c>
      <c r="D20" s="431">
        <f>+'[2]VAC 04-99'!F1409</f>
        <v>1371</v>
      </c>
      <c r="E20" s="431">
        <f>+'[2]VAC 04-99'!G1409</f>
        <v>1172</v>
      </c>
      <c r="F20" s="431">
        <f>+'[2]VAC 04-99'!H1409</f>
        <v>1151</v>
      </c>
      <c r="G20" s="431">
        <f>+'[2]VAC 04-99'!I1409</f>
        <v>1136</v>
      </c>
      <c r="H20" s="431">
        <f>+'[2]VAC 04-99'!J1409</f>
        <v>1219</v>
      </c>
      <c r="I20" s="431">
        <f>+'[2]VAC 04-99'!K1409</f>
        <v>1330</v>
      </c>
      <c r="J20" s="431">
        <f>+'[2]VAC 04-99'!L1409</f>
        <v>1282</v>
      </c>
      <c r="K20" s="431">
        <f>+'[2]VAC 04-99'!M1409</f>
        <v>1350</v>
      </c>
      <c r="L20" s="431">
        <f>+'[2]VAC 04-99'!N1409</f>
        <v>1325</v>
      </c>
      <c r="M20" s="431">
        <f>+'[2]VAC 04-99'!O1409</f>
        <v>1351</v>
      </c>
      <c r="N20" s="431">
        <f>+'[2]VAC 04-99'!P1409</f>
        <v>1462</v>
      </c>
      <c r="O20" s="192"/>
    </row>
    <row r="21" spans="1:15" ht="12" customHeight="1" x14ac:dyDescent="0.15">
      <c r="A21" s="246" t="s">
        <v>33</v>
      </c>
      <c r="B21" s="915">
        <f t="shared" si="0"/>
        <v>148059</v>
      </c>
      <c r="C21" s="431">
        <f>+'[2]VAC 04-99'!E1412</f>
        <v>11194</v>
      </c>
      <c r="D21" s="431">
        <f>+'[2]VAC 04-99'!F1412</f>
        <v>11054</v>
      </c>
      <c r="E21" s="431">
        <f>+'[2]VAC 04-99'!G1412</f>
        <v>10738</v>
      </c>
      <c r="F21" s="431">
        <f>+'[2]VAC 04-99'!H1412</f>
        <v>12844</v>
      </c>
      <c r="G21" s="431">
        <f>+'[2]VAC 04-99'!I1412</f>
        <v>12790</v>
      </c>
      <c r="H21" s="431">
        <f>+'[2]VAC 04-99'!J1412</f>
        <v>11516</v>
      </c>
      <c r="I21" s="431">
        <f>+'[2]VAC 04-99'!K1412</f>
        <v>13455</v>
      </c>
      <c r="J21" s="431">
        <f>+'[2]VAC 04-99'!L1412</f>
        <v>12411</v>
      </c>
      <c r="K21" s="431">
        <f>+'[2]VAC 04-99'!M1412</f>
        <v>13079</v>
      </c>
      <c r="L21" s="431">
        <f>+'[2]VAC 04-99'!N1412</f>
        <v>12458</v>
      </c>
      <c r="M21" s="431">
        <f>+'[2]VAC 04-99'!O1412</f>
        <v>12839</v>
      </c>
      <c r="N21" s="431">
        <f>+'[2]VAC 04-99'!P1412</f>
        <v>13681</v>
      </c>
      <c r="O21" s="192"/>
    </row>
    <row r="22" spans="1:15" ht="12" customHeight="1" x14ac:dyDescent="0.15">
      <c r="A22" s="246" t="s">
        <v>34</v>
      </c>
      <c r="B22" s="915">
        <f t="shared" si="0"/>
        <v>22902</v>
      </c>
      <c r="C22" s="431">
        <f>+'[2]VAC 04-99'!E1415</f>
        <v>1190</v>
      </c>
      <c r="D22" s="431">
        <f>+'[2]VAC 04-99'!F1415</f>
        <v>1224</v>
      </c>
      <c r="E22" s="431">
        <f>+'[2]VAC 04-99'!G1415</f>
        <v>1573</v>
      </c>
      <c r="F22" s="431">
        <f>+'[2]VAC 04-99'!H1415</f>
        <v>1928</v>
      </c>
      <c r="G22" s="431">
        <f>+'[2]VAC 04-99'!I1415</f>
        <v>2268</v>
      </c>
      <c r="H22" s="431">
        <f>+'[2]VAC 04-99'!J1415</f>
        <v>2566</v>
      </c>
      <c r="I22" s="431">
        <f>+'[2]VAC 04-99'!K1415</f>
        <v>2680</v>
      </c>
      <c r="J22" s="431">
        <f>+'[2]VAC 04-99'!L1415</f>
        <v>2218</v>
      </c>
      <c r="K22" s="431">
        <f>+'[2]VAC 04-99'!M1415</f>
        <v>1352</v>
      </c>
      <c r="L22" s="431">
        <f>+'[2]VAC 04-99'!N1415</f>
        <v>1410</v>
      </c>
      <c r="M22" s="431">
        <f>+'[2]VAC 04-99'!O1415</f>
        <v>1875</v>
      </c>
      <c r="N22" s="431">
        <f>+'[2]VAC 04-99'!P1415</f>
        <v>2618</v>
      </c>
      <c r="O22" s="192"/>
    </row>
    <row r="23" spans="1:15" ht="12" customHeight="1" x14ac:dyDescent="0.15">
      <c r="A23" s="246" t="s">
        <v>35</v>
      </c>
      <c r="B23" s="915">
        <f t="shared" si="0"/>
        <v>49952</v>
      </c>
      <c r="C23" s="431">
        <f>+'[2]VAC 04-99'!E1418</f>
        <v>4486</v>
      </c>
      <c r="D23" s="431">
        <f>+'[2]VAC 04-99'!F1418</f>
        <v>4431</v>
      </c>
      <c r="E23" s="431">
        <f>+'[2]VAC 04-99'!G1418</f>
        <v>4267</v>
      </c>
      <c r="F23" s="431">
        <f>+'[2]VAC 04-99'!H1418</f>
        <v>2578</v>
      </c>
      <c r="G23" s="431">
        <f>+'[2]VAC 04-99'!I1418</f>
        <v>3497</v>
      </c>
      <c r="H23" s="431">
        <f>+'[2]VAC 04-99'!J1418</f>
        <v>4012</v>
      </c>
      <c r="I23" s="431">
        <f>+'[2]VAC 04-99'!K1418</f>
        <v>4240</v>
      </c>
      <c r="J23" s="431">
        <f>+'[2]VAC 04-99'!L1418</f>
        <v>4308</v>
      </c>
      <c r="K23" s="431">
        <f>+'[2]VAC 04-99'!M1418</f>
        <v>4279</v>
      </c>
      <c r="L23" s="431">
        <f>+'[2]VAC 04-99'!N1418</f>
        <v>4444</v>
      </c>
      <c r="M23" s="431">
        <f>+'[2]VAC 04-99'!O1418</f>
        <v>4536</v>
      </c>
      <c r="N23" s="431">
        <f>+'[2]VAC 04-99'!P1418</f>
        <v>4874</v>
      </c>
      <c r="O23" s="192"/>
    </row>
    <row r="24" spans="1:15" ht="12" customHeight="1" x14ac:dyDescent="0.15">
      <c r="A24" s="246" t="s">
        <v>36</v>
      </c>
      <c r="B24" s="915">
        <f t="shared" si="0"/>
        <v>28578.550000000003</v>
      </c>
      <c r="C24" s="431">
        <f>+'[2]VAC 04-99'!E1421</f>
        <v>2230</v>
      </c>
      <c r="D24" s="431">
        <f>+'[2]VAC 04-99'!F1421</f>
        <v>2212</v>
      </c>
      <c r="E24" s="431">
        <f>+'[2]VAC 04-99'!G1421</f>
        <v>2120.3000000000002</v>
      </c>
      <c r="F24" s="431">
        <f>+'[2]VAC 04-99'!H1421</f>
        <v>2380</v>
      </c>
      <c r="G24" s="431">
        <f>+'[2]VAC 04-99'!I1421</f>
        <v>2690.45</v>
      </c>
      <c r="H24" s="431">
        <f>+'[2]VAC 04-99'!J1421</f>
        <v>2715.2</v>
      </c>
      <c r="I24" s="431">
        <f>+'[2]VAC 04-99'!K1421</f>
        <v>2881</v>
      </c>
      <c r="J24" s="431">
        <f>+'[2]VAC 04-99'!L1421</f>
        <v>2145.3000000000002</v>
      </c>
      <c r="K24" s="431">
        <f>+'[2]VAC 04-99'!M1421</f>
        <v>2168.5</v>
      </c>
      <c r="L24" s="431">
        <f>+'[2]VAC 04-99'!N1421</f>
        <v>2350.4</v>
      </c>
      <c r="M24" s="431">
        <f>+'[2]VAC 04-99'!O1421</f>
        <v>2280.4</v>
      </c>
      <c r="N24" s="431">
        <f>+'[2]VAC 04-99'!P1421</f>
        <v>2405</v>
      </c>
      <c r="O24" s="192"/>
    </row>
    <row r="25" spans="1:15" ht="12" customHeight="1" x14ac:dyDescent="0.15">
      <c r="A25" s="194" t="s">
        <v>37</v>
      </c>
      <c r="B25" s="915">
        <f t="shared" si="0"/>
        <v>28525</v>
      </c>
      <c r="C25" s="431">
        <f>+'[2]VAC 04-99'!E1424</f>
        <v>2583</v>
      </c>
      <c r="D25" s="431">
        <f>+'[2]VAC 04-99'!F1424</f>
        <v>2568</v>
      </c>
      <c r="E25" s="431">
        <f>+'[2]VAC 04-99'!G1424</f>
        <v>2562</v>
      </c>
      <c r="F25" s="431">
        <f>+'[2]VAC 04-99'!H1424</f>
        <v>2106</v>
      </c>
      <c r="G25" s="431">
        <f>+'[2]VAC 04-99'!I1424</f>
        <v>2107</v>
      </c>
      <c r="H25" s="431">
        <f>+'[2]VAC 04-99'!J1424</f>
        <v>2193</v>
      </c>
      <c r="I25" s="431">
        <f>+'[2]VAC 04-99'!K1424</f>
        <v>2301</v>
      </c>
      <c r="J25" s="431">
        <f>+'[2]VAC 04-99'!L1424</f>
        <v>2318</v>
      </c>
      <c r="K25" s="431">
        <f>+'[2]VAC 04-99'!M1424</f>
        <v>2368</v>
      </c>
      <c r="L25" s="431">
        <f>+'[2]VAC 04-99'!N1424</f>
        <v>2417</v>
      </c>
      <c r="M25" s="431">
        <f>+'[2]VAC 04-99'!O1424</f>
        <v>2452</v>
      </c>
      <c r="N25" s="431">
        <f>+'[2]VAC 04-99'!P1424</f>
        <v>2550</v>
      </c>
      <c r="O25" s="192"/>
    </row>
    <row r="26" spans="1:15" ht="12" customHeight="1" x14ac:dyDescent="0.15">
      <c r="A26" s="246" t="s">
        <v>38</v>
      </c>
      <c r="B26" s="915">
        <f t="shared" si="0"/>
        <v>3105</v>
      </c>
      <c r="C26" s="431">
        <f>+'[2]VAC 04-99'!E1427</f>
        <v>262</v>
      </c>
      <c r="D26" s="431">
        <f>+'[2]VAC 04-99'!F1427</f>
        <v>203</v>
      </c>
      <c r="E26" s="431">
        <f>+'[2]VAC 04-99'!G1427</f>
        <v>212</v>
      </c>
      <c r="F26" s="431">
        <f>+'[2]VAC 04-99'!H1427</f>
        <v>201</v>
      </c>
      <c r="G26" s="431">
        <f>+'[2]VAC 04-99'!I1427</f>
        <v>196</v>
      </c>
      <c r="H26" s="431">
        <f>+'[2]VAC 04-99'!J1427</f>
        <v>240</v>
      </c>
      <c r="I26" s="431">
        <f>+'[2]VAC 04-99'!K1427</f>
        <v>350</v>
      </c>
      <c r="J26" s="431">
        <f>+'[2]VAC 04-99'!L1427</f>
        <v>254</v>
      </c>
      <c r="K26" s="431">
        <f>+'[2]VAC 04-99'!M1427</f>
        <v>275</v>
      </c>
      <c r="L26" s="431">
        <f>+'[2]VAC 04-99'!N1427</f>
        <v>261</v>
      </c>
      <c r="M26" s="431">
        <f>+'[2]VAC 04-99'!O1427</f>
        <v>260</v>
      </c>
      <c r="N26" s="431">
        <f>+'[2]VAC 04-99'!P1427</f>
        <v>391</v>
      </c>
      <c r="O26" s="192"/>
    </row>
    <row r="27" spans="1:15" ht="12" customHeight="1" x14ac:dyDescent="0.15">
      <c r="A27" s="246" t="s">
        <v>39</v>
      </c>
      <c r="B27" s="915">
        <f t="shared" si="0"/>
        <v>5096</v>
      </c>
      <c r="C27" s="431">
        <f>+'[2]VAC 04-99'!E1430</f>
        <v>357</v>
      </c>
      <c r="D27" s="431">
        <f>+'[2]VAC 04-99'!F1430</f>
        <v>405</v>
      </c>
      <c r="E27" s="431">
        <f>+'[2]VAC 04-99'!G1430</f>
        <v>393</v>
      </c>
      <c r="F27" s="431">
        <f>+'[2]VAC 04-99'!H1430</f>
        <v>412</v>
      </c>
      <c r="G27" s="431">
        <f>+'[2]VAC 04-99'!I1430</f>
        <v>417</v>
      </c>
      <c r="H27" s="431">
        <f>+'[2]VAC 04-99'!J1430</f>
        <v>442</v>
      </c>
      <c r="I27" s="431">
        <f>+'[2]VAC 04-99'!K1430</f>
        <v>444</v>
      </c>
      <c r="J27" s="431">
        <f>+'[2]VAC 04-99'!L1430</f>
        <v>426</v>
      </c>
      <c r="K27" s="431">
        <f>+'[2]VAC 04-99'!M1430</f>
        <v>435</v>
      </c>
      <c r="L27" s="431">
        <f>+'[2]VAC 04-99'!N1430</f>
        <v>428</v>
      </c>
      <c r="M27" s="431">
        <f>+'[2]VAC 04-99'!O1430</f>
        <v>448</v>
      </c>
      <c r="N27" s="431">
        <f>+'[2]VAC 04-99'!P1430</f>
        <v>489</v>
      </c>
      <c r="O27" s="192"/>
    </row>
    <row r="28" spans="1:15" ht="12" customHeight="1" x14ac:dyDescent="0.15">
      <c r="A28" s="246" t="s">
        <v>40</v>
      </c>
      <c r="B28" s="915">
        <f t="shared" si="0"/>
        <v>82039.34</v>
      </c>
      <c r="C28" s="431">
        <f>+'[2]VAC 04-99'!E1433</f>
        <v>5280</v>
      </c>
      <c r="D28" s="431">
        <f>+'[2]VAC 04-99'!F1433</f>
        <v>6335</v>
      </c>
      <c r="E28" s="431">
        <f>+'[2]VAC 04-99'!G1433</f>
        <v>6913</v>
      </c>
      <c r="F28" s="431">
        <f>+'[2]VAC 04-99'!H1433</f>
        <v>7908</v>
      </c>
      <c r="G28" s="431">
        <f>+'[2]VAC 04-99'!I1433</f>
        <v>7305</v>
      </c>
      <c r="H28" s="431">
        <f>+'[2]VAC 04-99'!J1433</f>
        <v>8070</v>
      </c>
      <c r="I28" s="431">
        <f>+'[2]VAC 04-99'!K1433</f>
        <v>8475</v>
      </c>
      <c r="J28" s="431">
        <f>+'[2]VAC 04-99'!L1433</f>
        <v>6657</v>
      </c>
      <c r="K28" s="431">
        <f>+'[2]VAC 04-99'!M1433</f>
        <v>6283.34</v>
      </c>
      <c r="L28" s="431">
        <f>+'[2]VAC 04-99'!N1433</f>
        <v>5528</v>
      </c>
      <c r="M28" s="431">
        <f>+'[2]VAC 04-99'!O1433</f>
        <v>6356</v>
      </c>
      <c r="N28" s="431">
        <f>+'[2]VAC 04-99'!P1433</f>
        <v>6929</v>
      </c>
      <c r="O28" s="192"/>
    </row>
    <row r="29" spans="1:15" ht="12" customHeight="1" x14ac:dyDescent="0.15">
      <c r="A29" s="246" t="s">
        <v>41</v>
      </c>
      <c r="B29" s="915">
        <f t="shared" si="0"/>
        <v>41244.610000000008</v>
      </c>
      <c r="C29" s="431">
        <f>+'[2]VAC 04-99'!E1436</f>
        <v>3522</v>
      </c>
      <c r="D29" s="431">
        <f>+'[2]VAC 04-99'!F1436</f>
        <v>3635</v>
      </c>
      <c r="E29" s="431">
        <f>+'[2]VAC 04-99'!G1436</f>
        <v>3659.1800000000003</v>
      </c>
      <c r="F29" s="431">
        <f>+'[2]VAC 04-99'!H1436</f>
        <v>3491.3</v>
      </c>
      <c r="G29" s="431">
        <f>+'[2]VAC 04-99'!I1436</f>
        <v>3675.9</v>
      </c>
      <c r="H29" s="431">
        <f>+'[2]VAC 04-99'!J1436</f>
        <v>3542.2</v>
      </c>
      <c r="I29" s="431">
        <f>+'[2]VAC 04-99'!K1436</f>
        <v>3520.83</v>
      </c>
      <c r="J29" s="431">
        <f>+'[2]VAC 04-99'!L1436</f>
        <v>3380</v>
      </c>
      <c r="K29" s="431">
        <f>+'[2]VAC 04-99'!M1436</f>
        <v>3255</v>
      </c>
      <c r="L29" s="431">
        <f>+'[2]VAC 04-99'!N1436</f>
        <v>3186.3</v>
      </c>
      <c r="M29" s="431">
        <f>+'[2]VAC 04-99'!O1436</f>
        <v>3150.9</v>
      </c>
      <c r="N29" s="431">
        <f>+'[2]VAC 04-99'!P1436</f>
        <v>3226</v>
      </c>
      <c r="O29" s="192"/>
    </row>
    <row r="30" spans="1:15" ht="12" customHeight="1" x14ac:dyDescent="0.15">
      <c r="A30" s="248" t="s">
        <v>110</v>
      </c>
      <c r="B30" s="915">
        <f t="shared" si="0"/>
        <v>20799.55</v>
      </c>
      <c r="C30" s="431">
        <f>+'[2]VAC 04-99'!E1439</f>
        <v>1720</v>
      </c>
      <c r="D30" s="431">
        <f>+'[2]VAC 04-99'!F1439</f>
        <v>1840</v>
      </c>
      <c r="E30" s="431">
        <f>+'[2]VAC 04-99'!G1439</f>
        <v>1868.4</v>
      </c>
      <c r="F30" s="431">
        <f>+'[2]VAC 04-99'!H1439</f>
        <v>1799</v>
      </c>
      <c r="G30" s="431">
        <f>+'[2]VAC 04-99'!I1439</f>
        <v>1880.7</v>
      </c>
      <c r="H30" s="431">
        <f>+'[2]VAC 04-99'!J1439</f>
        <v>1780</v>
      </c>
      <c r="I30" s="431">
        <f>+'[2]VAC 04-99'!K1439</f>
        <v>1760.25</v>
      </c>
      <c r="J30" s="431">
        <f>+'[2]VAC 04-99'!L1439</f>
        <v>1690.5</v>
      </c>
      <c r="K30" s="431">
        <f>+'[2]VAC 04-99'!M1439</f>
        <v>1620</v>
      </c>
      <c r="L30" s="431">
        <f>+'[2]VAC 04-99'!N1439</f>
        <v>1588</v>
      </c>
      <c r="M30" s="431">
        <f>+'[2]VAC 04-99'!O1439</f>
        <v>1610.7</v>
      </c>
      <c r="N30" s="431">
        <f>+'[2]VAC 04-99'!P1439</f>
        <v>1642</v>
      </c>
      <c r="O30" s="192"/>
    </row>
    <row r="31" spans="1:15" ht="12" customHeight="1" x14ac:dyDescent="0.15">
      <c r="A31" s="248" t="s">
        <v>111</v>
      </c>
      <c r="B31" s="915">
        <f t="shared" si="0"/>
        <v>20445.060000000001</v>
      </c>
      <c r="C31" s="431">
        <f>+'[2]VAC 04-99'!E1442</f>
        <v>1802</v>
      </c>
      <c r="D31" s="431">
        <f>+'[2]VAC 04-99'!F1442</f>
        <v>1795</v>
      </c>
      <c r="E31" s="431">
        <f>+'[2]VAC 04-99'!G1442</f>
        <v>1790.78</v>
      </c>
      <c r="F31" s="431">
        <f>+'[2]VAC 04-99'!H1442</f>
        <v>1692.3</v>
      </c>
      <c r="G31" s="431">
        <f>+'[2]VAC 04-99'!I1442</f>
        <v>1795.2</v>
      </c>
      <c r="H31" s="431">
        <f>+'[2]VAC 04-99'!J1442</f>
        <v>1762.2</v>
      </c>
      <c r="I31" s="431">
        <f>+'[2]VAC 04-99'!K1442</f>
        <v>1760.58</v>
      </c>
      <c r="J31" s="431">
        <f>+'[2]VAC 04-99'!L1442</f>
        <v>1689.5</v>
      </c>
      <c r="K31" s="431">
        <f>+'[2]VAC 04-99'!M1442</f>
        <v>1635</v>
      </c>
      <c r="L31" s="431">
        <f>+'[2]VAC 04-99'!N1442</f>
        <v>1598.3</v>
      </c>
      <c r="M31" s="431">
        <f>+'[2]VAC 04-99'!O1442</f>
        <v>1540.2</v>
      </c>
      <c r="N31" s="431">
        <f>+'[2]VAC 04-99'!P1442</f>
        <v>1584</v>
      </c>
      <c r="O31" s="192"/>
    </row>
    <row r="32" spans="1:15" ht="12" customHeight="1" x14ac:dyDescent="0.15">
      <c r="A32" s="246" t="s">
        <v>44</v>
      </c>
      <c r="B32" s="915">
        <f t="shared" si="0"/>
        <v>70246</v>
      </c>
      <c r="C32" s="431">
        <f>+'[2]VAC 04-99'!E1445</f>
        <v>5426</v>
      </c>
      <c r="D32" s="431">
        <f>+'[2]VAC 04-99'!F1445</f>
        <v>5913</v>
      </c>
      <c r="E32" s="431">
        <f>+'[2]VAC 04-99'!G1445</f>
        <v>6228</v>
      </c>
      <c r="F32" s="431">
        <f>+'[2]VAC 04-99'!H1445</f>
        <v>6019</v>
      </c>
      <c r="G32" s="431">
        <f>+'[2]VAC 04-99'!I1445</f>
        <v>5845</v>
      </c>
      <c r="H32" s="431">
        <f>+'[2]VAC 04-99'!J1445</f>
        <v>6004</v>
      </c>
      <c r="I32" s="431">
        <f>+'[2]VAC 04-99'!K1445</f>
        <v>6516</v>
      </c>
      <c r="J32" s="431">
        <f>+'[2]VAC 04-99'!L1445</f>
        <v>6543</v>
      </c>
      <c r="K32" s="431">
        <f>+'[2]VAC 04-99'!M1445</f>
        <v>6083</v>
      </c>
      <c r="L32" s="431">
        <f>+'[2]VAC 04-99'!N1445</f>
        <v>5663</v>
      </c>
      <c r="M32" s="431">
        <f>+'[2]VAC 04-99'!O1445</f>
        <v>5204</v>
      </c>
      <c r="N32" s="431">
        <f>+'[2]VAC 04-99'!P1445</f>
        <v>4802</v>
      </c>
      <c r="O32" s="192"/>
    </row>
    <row r="33" spans="1:15" ht="12" customHeight="1" x14ac:dyDescent="0.15">
      <c r="A33" s="246" t="s">
        <v>45</v>
      </c>
      <c r="B33" s="915">
        <f t="shared" si="0"/>
        <v>147110</v>
      </c>
      <c r="C33" s="431">
        <f>+'[2]VAC 04-99'!E1448</f>
        <v>9180</v>
      </c>
      <c r="D33" s="431">
        <f>+'[2]VAC 04-99'!F1448</f>
        <v>10875</v>
      </c>
      <c r="E33" s="431">
        <f>+'[2]VAC 04-99'!G1448</f>
        <v>12020</v>
      </c>
      <c r="F33" s="431">
        <f>+'[2]VAC 04-99'!H1448</f>
        <v>15750</v>
      </c>
      <c r="G33" s="431">
        <f>+'[2]VAC 04-99'!I1448</f>
        <v>15845</v>
      </c>
      <c r="H33" s="431">
        <f>+'[2]VAC 04-99'!J1448</f>
        <v>15730</v>
      </c>
      <c r="I33" s="431">
        <f>+'[2]VAC 04-99'!K1448</f>
        <v>14340</v>
      </c>
      <c r="J33" s="431">
        <f>+'[2]VAC 04-99'!L1448</f>
        <v>12780</v>
      </c>
      <c r="K33" s="431">
        <f>+'[2]VAC 04-99'!M1448</f>
        <v>11030</v>
      </c>
      <c r="L33" s="431">
        <f>+'[2]VAC 04-99'!N1448</f>
        <v>10060</v>
      </c>
      <c r="M33" s="431">
        <f>+'[2]VAC 04-99'!O1448</f>
        <v>10060</v>
      </c>
      <c r="N33" s="431">
        <f>+'[2]VAC 04-99'!P1448</f>
        <v>9440</v>
      </c>
      <c r="O33" s="192"/>
    </row>
    <row r="34" spans="1:15" ht="12" customHeight="1" x14ac:dyDescent="0.15">
      <c r="A34" s="194" t="s">
        <v>46</v>
      </c>
      <c r="B34" s="915">
        <f t="shared" si="0"/>
        <v>40730</v>
      </c>
      <c r="C34" s="431">
        <f>+'[2]VAC 04-99'!E1451</f>
        <v>4065</v>
      </c>
      <c r="D34" s="431">
        <f>+'[2]VAC 04-99'!F1451</f>
        <v>4022</v>
      </c>
      <c r="E34" s="431">
        <f>+'[2]VAC 04-99'!G1451</f>
        <v>3090</v>
      </c>
      <c r="F34" s="431">
        <f>+'[2]VAC 04-99'!H1451</f>
        <v>3027</v>
      </c>
      <c r="G34" s="431">
        <f>+'[2]VAC 04-99'!I1451</f>
        <v>3041</v>
      </c>
      <c r="H34" s="431">
        <f>+'[2]VAC 04-99'!J1451</f>
        <v>3146</v>
      </c>
      <c r="I34" s="431">
        <f>+'[2]VAC 04-99'!K1451</f>
        <v>3297</v>
      </c>
      <c r="J34" s="431">
        <f>+'[2]VAC 04-99'!L1451</f>
        <v>3161</v>
      </c>
      <c r="K34" s="431">
        <f>+'[2]VAC 04-99'!M1451</f>
        <v>3194</v>
      </c>
      <c r="L34" s="431">
        <f>+'[2]VAC 04-99'!N1451</f>
        <v>3699</v>
      </c>
      <c r="M34" s="431">
        <f>+'[2]VAC 04-99'!O1451</f>
        <v>3387</v>
      </c>
      <c r="N34" s="431">
        <f>+'[2]VAC 04-99'!P1451</f>
        <v>3601</v>
      </c>
      <c r="O34" s="192"/>
    </row>
    <row r="35" spans="1:15" ht="12" customHeight="1" x14ac:dyDescent="0.15">
      <c r="A35" s="194" t="s">
        <v>47</v>
      </c>
      <c r="B35" s="915">
        <f t="shared" si="0"/>
        <v>10542</v>
      </c>
      <c r="C35" s="431">
        <f>+'[2]VAC 04-99'!E1454</f>
        <v>970</v>
      </c>
      <c r="D35" s="431">
        <f>+'[2]VAC 04-99'!F1454</f>
        <v>962</v>
      </c>
      <c r="E35" s="431">
        <f>+'[2]VAC 04-99'!G1454</f>
        <v>740</v>
      </c>
      <c r="F35" s="431">
        <f>+'[2]VAC 04-99'!H1454</f>
        <v>408</v>
      </c>
      <c r="G35" s="431">
        <f>+'[2]VAC 04-99'!I1454</f>
        <v>823</v>
      </c>
      <c r="H35" s="431">
        <f>+'[2]VAC 04-99'!J1454</f>
        <v>835</v>
      </c>
      <c r="I35" s="431">
        <f>+'[2]VAC 04-99'!K1454</f>
        <v>770</v>
      </c>
      <c r="J35" s="431">
        <f>+'[2]VAC 04-99'!L1454</f>
        <v>885</v>
      </c>
      <c r="K35" s="431">
        <f>+'[2]VAC 04-99'!M1454</f>
        <v>860</v>
      </c>
      <c r="L35" s="431">
        <f>+'[2]VAC 04-99'!N1454</f>
        <v>1087</v>
      </c>
      <c r="M35" s="431">
        <f>+'[2]VAC 04-99'!O1454</f>
        <v>1051</v>
      </c>
      <c r="N35" s="431">
        <f>+'[2]VAC 04-99'!P1454</f>
        <v>1151</v>
      </c>
      <c r="O35" s="192"/>
    </row>
    <row r="36" spans="1:15" ht="12" customHeight="1" x14ac:dyDescent="0.15">
      <c r="A36" s="194" t="s">
        <v>48</v>
      </c>
      <c r="B36" s="915">
        <f t="shared" si="0"/>
        <v>16472.57</v>
      </c>
      <c r="C36" s="431">
        <f>+'[2]VAC 04-99'!E1457</f>
        <v>1102</v>
      </c>
      <c r="D36" s="431">
        <f>+'[2]VAC 04-99'!F1457</f>
        <v>1045</v>
      </c>
      <c r="E36" s="431">
        <f>+'[2]VAC 04-99'!G1457</f>
        <v>1145.57</v>
      </c>
      <c r="F36" s="431">
        <f>+'[2]VAC 04-99'!H1457</f>
        <v>1227</v>
      </c>
      <c r="G36" s="431">
        <f>+'[2]VAC 04-99'!I1457</f>
        <v>1110</v>
      </c>
      <c r="H36" s="431">
        <f>+'[2]VAC 04-99'!J1457</f>
        <v>1342</v>
      </c>
      <c r="I36" s="431">
        <f>+'[2]VAC 04-99'!K1457</f>
        <v>1459</v>
      </c>
      <c r="J36" s="431">
        <f>+'[2]VAC 04-99'!L1457</f>
        <v>1476</v>
      </c>
      <c r="K36" s="431">
        <f>+'[2]VAC 04-99'!M1457</f>
        <v>1588</v>
      </c>
      <c r="L36" s="431">
        <f>+'[2]VAC 04-99'!N1457</f>
        <v>1588</v>
      </c>
      <c r="M36" s="431">
        <f>+'[2]VAC 04-99'!O1457</f>
        <v>1636</v>
      </c>
      <c r="N36" s="431">
        <f>+'[2]VAC 04-99'!P1457</f>
        <v>1754</v>
      </c>
      <c r="O36" s="192"/>
    </row>
    <row r="37" spans="1:15" ht="12" customHeight="1" thickBot="1" x14ac:dyDescent="0.2">
      <c r="A37" s="249" t="s">
        <v>49</v>
      </c>
      <c r="B37" s="916">
        <f t="shared" si="0"/>
        <v>12717</v>
      </c>
      <c r="C37" s="432">
        <f>+'[2]VAC 04-99'!E1460</f>
        <v>1338</v>
      </c>
      <c r="D37" s="432">
        <f>+'[2]VAC 04-99'!F1460</f>
        <v>1358</v>
      </c>
      <c r="E37" s="432">
        <f>+'[2]VAC 04-99'!G1460</f>
        <v>1124</v>
      </c>
      <c r="F37" s="432">
        <f>+'[2]VAC 04-99'!H1460</f>
        <v>1121</v>
      </c>
      <c r="G37" s="432">
        <f>+'[2]VAC 04-99'!I1460</f>
        <v>955</v>
      </c>
      <c r="H37" s="432">
        <f>+'[2]VAC 04-99'!J1460</f>
        <v>790</v>
      </c>
      <c r="I37" s="432">
        <f>+'[2]VAC 04-99'!K1460</f>
        <v>814</v>
      </c>
      <c r="J37" s="432">
        <f>+'[2]VAC 04-99'!L1460</f>
        <v>868</v>
      </c>
      <c r="K37" s="432">
        <f>+'[2]VAC 04-99'!M1460</f>
        <v>971</v>
      </c>
      <c r="L37" s="432">
        <f>+'[2]VAC 04-99'!N1460</f>
        <v>1011</v>
      </c>
      <c r="M37" s="432">
        <f>+'[2]VAC 04-99'!O1460</f>
        <v>1079</v>
      </c>
      <c r="N37" s="432">
        <f>+'[2]VAC 04-99'!P1460</f>
        <v>1288</v>
      </c>
      <c r="O37" s="192"/>
    </row>
    <row r="38" spans="1:15" ht="9" customHeight="1" x14ac:dyDescent="0.15">
      <c r="A38" s="28" t="s">
        <v>544</v>
      </c>
      <c r="B38" s="426"/>
      <c r="C38" s="426"/>
      <c r="D38" s="426"/>
      <c r="E38" s="426"/>
      <c r="F38" s="426"/>
      <c r="G38" s="219"/>
      <c r="H38" s="219"/>
      <c r="I38" s="219"/>
      <c r="J38" s="219"/>
      <c r="K38" s="219"/>
      <c r="L38" s="219"/>
      <c r="M38" s="219"/>
      <c r="N38" s="219"/>
    </row>
    <row r="39" spans="1:15" ht="9" customHeight="1" x14ac:dyDescent="0.15">
      <c r="A39" s="28" t="s">
        <v>428</v>
      </c>
      <c r="B39" s="426"/>
      <c r="C39" s="426"/>
      <c r="D39" s="426"/>
      <c r="E39" s="426"/>
      <c r="F39" s="426"/>
      <c r="G39" s="219"/>
      <c r="H39" s="219"/>
      <c r="I39" s="219"/>
      <c r="J39" s="219"/>
      <c r="K39" s="219"/>
      <c r="L39" s="219"/>
      <c r="M39" s="219"/>
      <c r="N39" s="219"/>
    </row>
    <row r="40" spans="1:15" ht="9" customHeight="1" x14ac:dyDescent="0.15">
      <c r="A40" s="40" t="s">
        <v>427</v>
      </c>
      <c r="B40" s="426"/>
      <c r="C40" s="426"/>
      <c r="D40" s="426"/>
      <c r="E40" s="426"/>
      <c r="F40" s="426"/>
      <c r="G40" s="219"/>
      <c r="H40" s="219"/>
      <c r="I40" s="219"/>
      <c r="J40" s="219"/>
      <c r="K40" s="219"/>
      <c r="L40" s="219"/>
      <c r="M40" s="219"/>
      <c r="N40" s="219"/>
    </row>
    <row r="41" spans="1:15" ht="13.05" customHeight="1" x14ac:dyDescent="0.15">
      <c r="A41" s="12"/>
    </row>
    <row r="42" spans="1:15" ht="13.05" customHeight="1" x14ac:dyDescent="0.15">
      <c r="A42" s="119"/>
    </row>
    <row r="43" spans="1:15" ht="13.05" customHeight="1" x14ac:dyDescent="0.15">
      <c r="A43" s="168"/>
    </row>
    <row r="44" spans="1:15" ht="13.05" customHeight="1" x14ac:dyDescent="0.15">
      <c r="A44" s="31"/>
    </row>
    <row r="45" spans="1:15" ht="13.05" customHeight="1" x14ac:dyDescent="0.15">
      <c r="A45" s="58"/>
    </row>
    <row r="46" spans="1:15" ht="13.05" customHeight="1" x14ac:dyDescent="0.15">
      <c r="A46" s="31"/>
    </row>
    <row r="47" spans="1:15" ht="13.05" customHeight="1" x14ac:dyDescent="0.15">
      <c r="A47" s="119"/>
    </row>
    <row r="48" spans="1:15" ht="13.05" customHeight="1" x14ac:dyDescent="0.15">
      <c r="A48" s="119"/>
    </row>
    <row r="49" spans="1:1" ht="13.05" customHeight="1" x14ac:dyDescent="0.15">
      <c r="A49" s="119"/>
    </row>
    <row r="50" spans="1:1" ht="13.05" customHeight="1" x14ac:dyDescent="0.15">
      <c r="A50" s="119"/>
    </row>
    <row r="51" spans="1:1" ht="13.05" customHeight="1" x14ac:dyDescent="0.15">
      <c r="A51" s="119"/>
    </row>
    <row r="52" spans="1:1" ht="13.05" customHeight="1" x14ac:dyDescent="0.15">
      <c r="A52" s="119"/>
    </row>
    <row r="53" spans="1:1" ht="13.05" customHeight="1" x14ac:dyDescent="0.15">
      <c r="A53" s="119"/>
    </row>
    <row r="54" spans="1:1" ht="13.05" customHeight="1" x14ac:dyDescent="0.15">
      <c r="A54" s="119"/>
    </row>
  </sheetData>
  <printOptions horizontalCentered="1" verticalCentered="1"/>
  <pageMargins left="0" right="0" top="0" bottom="0" header="0" footer="0"/>
  <pageSetup paperSize="9" orientation="landscape"/>
  <headerFooter scaleWithDoc="0" alignWithMargins="0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1">
    <tabColor theme="9" tint="0.59999389629810485"/>
  </sheetPr>
  <dimension ref="A4:S54"/>
  <sheetViews>
    <sheetView showGridLines="0" topLeftCell="A5" zoomScale="150" zoomScaleNormal="150" workbookViewId="0">
      <selection activeCell="A5" sqref="A5"/>
    </sheetView>
  </sheetViews>
  <sheetFormatPr baseColWidth="10" defaultColWidth="7" defaultRowHeight="13.05" customHeight="1" x14ac:dyDescent="0.15"/>
  <cols>
    <col min="1" max="1" width="11.625" style="190" customWidth="1"/>
    <col min="2" max="2" width="9.625" style="200" customWidth="1"/>
    <col min="3" max="14" width="8.75" style="200" customWidth="1"/>
    <col min="15" max="16384" width="7" style="190"/>
  </cols>
  <sheetData>
    <row r="4" spans="1:19" ht="13.05" customHeight="1" x14ac:dyDescent="0.3">
      <c r="A4" s="419" t="s">
        <v>564</v>
      </c>
      <c r="B4" s="415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4"/>
      <c r="P4" s="194"/>
      <c r="Q4" s="194"/>
      <c r="R4" s="194"/>
      <c r="S4" s="194"/>
    </row>
    <row r="5" spans="1:19" ht="13.05" customHeight="1" x14ac:dyDescent="0.15">
      <c r="A5" s="424" t="s">
        <v>273</v>
      </c>
      <c r="B5" s="417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194"/>
      <c r="P5" s="194"/>
      <c r="Q5" s="194"/>
      <c r="R5" s="194"/>
      <c r="S5" s="194"/>
    </row>
    <row r="6" spans="1:19" ht="4.95" customHeight="1" thickBot="1" x14ac:dyDescent="0.2">
      <c r="A6" s="194"/>
      <c r="B6" s="194"/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R6" s="194"/>
      <c r="S6" s="194"/>
    </row>
    <row r="7" spans="1:19" ht="15" customHeight="1" x14ac:dyDescent="0.15">
      <c r="A7" s="860" t="s">
        <v>18</v>
      </c>
      <c r="B7" s="864" t="s">
        <v>117</v>
      </c>
      <c r="C7" s="865" t="s">
        <v>57</v>
      </c>
      <c r="D7" s="865" t="s">
        <v>58</v>
      </c>
      <c r="E7" s="865" t="s">
        <v>59</v>
      </c>
      <c r="F7" s="865" t="s">
        <v>60</v>
      </c>
      <c r="G7" s="865" t="s">
        <v>61</v>
      </c>
      <c r="H7" s="865" t="s">
        <v>62</v>
      </c>
      <c r="I7" s="865" t="s">
        <v>63</v>
      </c>
      <c r="J7" s="865" t="s">
        <v>64</v>
      </c>
      <c r="K7" s="865" t="s">
        <v>65</v>
      </c>
      <c r="L7" s="865" t="s">
        <v>66</v>
      </c>
      <c r="M7" s="865" t="s">
        <v>67</v>
      </c>
      <c r="N7" s="865" t="s">
        <v>68</v>
      </c>
      <c r="O7" s="192"/>
      <c r="P7" s="192"/>
      <c r="Q7" s="192"/>
      <c r="R7" s="253"/>
      <c r="S7" s="192"/>
    </row>
    <row r="8" spans="1:19" ht="15" customHeight="1" x14ac:dyDescent="0.15">
      <c r="A8" s="874" t="s">
        <v>100</v>
      </c>
      <c r="B8" s="879">
        <f t="shared" ref="B8:B37" si="0">SUM(C8:N8)</f>
        <v>183941.12518225037</v>
      </c>
      <c r="C8" s="879">
        <f t="shared" ref="C8:N8" si="1">SUM(C9:C13,C17:C29,C32:C37)</f>
        <v>14705.702047303306</v>
      </c>
      <c r="D8" s="879">
        <f t="shared" si="1"/>
        <v>15540.036674020999</v>
      </c>
      <c r="E8" s="879">
        <f t="shared" si="1"/>
        <v>14888.801300977999</v>
      </c>
      <c r="F8" s="879">
        <f t="shared" si="1"/>
        <v>15372.887967049353</v>
      </c>
      <c r="G8" s="879">
        <f t="shared" si="1"/>
        <v>15737.350376838614</v>
      </c>
      <c r="H8" s="879">
        <f t="shared" si="1"/>
        <v>15799.316227177475</v>
      </c>
      <c r="I8" s="879">
        <f t="shared" si="1"/>
        <v>16052.96935713403</v>
      </c>
      <c r="J8" s="879">
        <f t="shared" si="1"/>
        <v>15459.912173535</v>
      </c>
      <c r="K8" s="879">
        <f t="shared" si="1"/>
        <v>15079.65689182815</v>
      </c>
      <c r="L8" s="879">
        <f t="shared" si="1"/>
        <v>14724.68071214</v>
      </c>
      <c r="M8" s="879">
        <f t="shared" si="1"/>
        <v>15008.000079253379</v>
      </c>
      <c r="N8" s="879">
        <f t="shared" si="1"/>
        <v>15571.811374992078</v>
      </c>
      <c r="O8" s="192"/>
      <c r="P8" s="192"/>
      <c r="Q8" s="192"/>
      <c r="R8" s="253"/>
      <c r="S8" s="192"/>
    </row>
    <row r="9" spans="1:19" ht="12" customHeight="1" x14ac:dyDescent="0.15">
      <c r="A9" s="246" t="s">
        <v>21</v>
      </c>
      <c r="B9" s="915">
        <f t="shared" si="0"/>
        <v>627.00292000000002</v>
      </c>
      <c r="C9" s="431">
        <f>+'[2]VAC 04-99'!E1377</f>
        <v>53.4587</v>
      </c>
      <c r="D9" s="431">
        <f>+'[2]VAC 04-99'!F1377</f>
        <v>53.12</v>
      </c>
      <c r="E9" s="431">
        <f>+'[2]VAC 04-99'!G1377</f>
        <v>54.256419999999999</v>
      </c>
      <c r="F9" s="431">
        <f>+'[2]VAC 04-99'!H1377</f>
        <v>48.226900000000001</v>
      </c>
      <c r="G9" s="431">
        <f>+'[2]VAC 04-99'!I1377</f>
        <v>54.856699999999996</v>
      </c>
      <c r="H9" s="431">
        <f>+'[2]VAC 04-99'!J1377</f>
        <v>53.24</v>
      </c>
      <c r="I9" s="431">
        <f>+'[2]VAC 04-99'!K1377</f>
        <v>46.442599999999999</v>
      </c>
      <c r="J9" s="431">
        <f>+'[2]VAC 04-99'!L1377</f>
        <v>45.56</v>
      </c>
      <c r="K9" s="431">
        <f>+'[2]VAC 04-99'!M1377</f>
        <v>51.442599999999999</v>
      </c>
      <c r="L9" s="431">
        <f>+'[2]VAC 04-99'!N1377</f>
        <v>52.923999999999999</v>
      </c>
      <c r="M9" s="431">
        <f>+'[2]VAC 04-99'!O1377</f>
        <v>57.01</v>
      </c>
      <c r="N9" s="431">
        <f>+'[2]VAC 04-99'!P1377</f>
        <v>56.465000000000003</v>
      </c>
      <c r="O9" s="192"/>
      <c r="P9" s="192"/>
      <c r="Q9" s="192"/>
      <c r="R9" s="253"/>
      <c r="S9" s="192"/>
    </row>
    <row r="10" spans="1:19" ht="12" customHeight="1" x14ac:dyDescent="0.15">
      <c r="A10" s="246" t="s">
        <v>22</v>
      </c>
      <c r="B10" s="915">
        <f t="shared" si="0"/>
        <v>7051.1532279736093</v>
      </c>
      <c r="C10" s="431">
        <f>+'[2]VAC 04-99'!E1380</f>
        <v>513.27935531030721</v>
      </c>
      <c r="D10" s="431">
        <f>+'[2]VAC 04-99'!F1380</f>
        <v>563.46</v>
      </c>
      <c r="E10" s="431">
        <f>+'[2]VAC 04-99'!G1380</f>
        <v>649.23299999999995</v>
      </c>
      <c r="F10" s="431">
        <f>+'[2]VAC 04-99'!H1380</f>
        <v>592.35699999999997</v>
      </c>
      <c r="G10" s="431">
        <f>+'[2]VAC 04-99'!I1380</f>
        <v>606.444940430423</v>
      </c>
      <c r="H10" s="431">
        <f>+'[2]VAC 04-99'!J1380</f>
        <v>601.23734695947041</v>
      </c>
      <c r="I10" s="431">
        <f>+'[2]VAC 04-99'!K1380</f>
        <v>578.59685388125922</v>
      </c>
      <c r="J10" s="431">
        <f>+'[2]VAC 04-99'!L1380</f>
        <v>645.87900000000002</v>
      </c>
      <c r="K10" s="431">
        <f>+'[2]VAC 04-99'!M1380</f>
        <v>529.43604139214904</v>
      </c>
      <c r="L10" s="431">
        <f>+'[2]VAC 04-99'!N1380</f>
        <v>581.52099999999996</v>
      </c>
      <c r="M10" s="431">
        <f>+'[2]VAC 04-99'!O1380</f>
        <v>641.18169</v>
      </c>
      <c r="N10" s="431">
        <f>+'[2]VAC 04-99'!P1380</f>
        <v>548.52700000000004</v>
      </c>
      <c r="O10" s="192"/>
      <c r="P10" s="192"/>
      <c r="Q10" s="192"/>
      <c r="R10" s="253"/>
      <c r="S10" s="192"/>
    </row>
    <row r="11" spans="1:19" ht="12" customHeight="1" x14ac:dyDescent="0.15">
      <c r="A11" s="246" t="s">
        <v>23</v>
      </c>
      <c r="B11" s="915">
        <f t="shared" si="0"/>
        <v>2872.9791248259853</v>
      </c>
      <c r="C11" s="431">
        <f>+'[2]VAC 04-99'!E1383</f>
        <v>260.42559999999997</v>
      </c>
      <c r="D11" s="431">
        <f>+'[2]VAC 04-99'!F1383</f>
        <v>295.66000000000003</v>
      </c>
      <c r="E11" s="431">
        <f>+'[2]VAC 04-99'!G1383</f>
        <v>257.16399999999999</v>
      </c>
      <c r="F11" s="431">
        <f>+'[2]VAC 04-99'!H1383</f>
        <v>218.31032482598596</v>
      </c>
      <c r="G11" s="431">
        <f>+'[2]VAC 04-99'!I1383</f>
        <v>266.42579999999998</v>
      </c>
      <c r="H11" s="431">
        <f>+'[2]VAC 04-99'!J1383</f>
        <v>265.85599999999999</v>
      </c>
      <c r="I11" s="431">
        <f>+'[2]VAC 04-99'!K1383</f>
        <v>211.00120000000001</v>
      </c>
      <c r="J11" s="431">
        <f>+'[2]VAC 04-99'!L1383</f>
        <v>209.6</v>
      </c>
      <c r="K11" s="431">
        <f>+'[2]VAC 04-99'!M1383</f>
        <v>215.24</v>
      </c>
      <c r="L11" s="431">
        <f>+'[2]VAC 04-99'!N1383</f>
        <v>217.22</v>
      </c>
      <c r="M11" s="431">
        <f>+'[2]VAC 04-99'!O1383</f>
        <v>220.12</v>
      </c>
      <c r="N11" s="431">
        <f>+'[2]VAC 04-99'!P1383</f>
        <v>235.9562</v>
      </c>
      <c r="O11" s="192"/>
      <c r="P11" s="192"/>
      <c r="Q11" s="192"/>
      <c r="R11" s="253"/>
      <c r="S11" s="192"/>
    </row>
    <row r="12" spans="1:19" ht="12" customHeight="1" x14ac:dyDescent="0.15">
      <c r="A12" s="194" t="s">
        <v>24</v>
      </c>
      <c r="B12" s="915">
        <f t="shared" si="0"/>
        <v>8574.347307</v>
      </c>
      <c r="C12" s="431">
        <f>+'[2]VAC 04-99'!E1386</f>
        <v>696.68023169999992</v>
      </c>
      <c r="D12" s="431">
        <f>+'[2]VAC 04-99'!F1386</f>
        <v>695.66239919999998</v>
      </c>
      <c r="E12" s="431">
        <f>+'[2]VAC 04-99'!G1386</f>
        <v>685.84933619999993</v>
      </c>
      <c r="F12" s="431">
        <f>+'[2]VAC 04-99'!H1386</f>
        <v>690.74999249999996</v>
      </c>
      <c r="G12" s="431">
        <f>+'[2]VAC 04-99'!I1386</f>
        <v>675.79365599999983</v>
      </c>
      <c r="H12" s="431">
        <f>+'[2]VAC 04-99'!J1386</f>
        <v>689.33781780000015</v>
      </c>
      <c r="I12" s="431">
        <f>+'[2]VAC 04-99'!K1386</f>
        <v>750.29481809999993</v>
      </c>
      <c r="J12" s="431">
        <f>+'[2]VAC 04-99'!L1386</f>
        <v>777.06385110000008</v>
      </c>
      <c r="K12" s="431">
        <f>+'[2]VAC 04-99'!M1386</f>
        <v>727.74264870000013</v>
      </c>
      <c r="L12" s="431">
        <f>+'[2]VAC 04-99'!N1386</f>
        <v>751.07876969999995</v>
      </c>
      <c r="M12" s="431">
        <f>+'[2]VAC 04-99'!O1386</f>
        <v>716.27302920000011</v>
      </c>
      <c r="N12" s="431">
        <f>+'[2]VAC 04-99'!P1386</f>
        <v>717.82075679999991</v>
      </c>
      <c r="O12" s="192"/>
      <c r="P12" s="192"/>
      <c r="Q12" s="192"/>
      <c r="R12" s="253"/>
      <c r="S12" s="192"/>
    </row>
    <row r="13" spans="1:19" ht="12" customHeight="1" x14ac:dyDescent="0.15">
      <c r="A13" s="246" t="s">
        <v>25</v>
      </c>
      <c r="B13" s="915">
        <f t="shared" si="0"/>
        <v>21897.775168848599</v>
      </c>
      <c r="C13" s="431">
        <f>+'[2]VAC 04-99'!E1389</f>
        <v>2119.442416593</v>
      </c>
      <c r="D13" s="431">
        <f>+'[2]VAC 04-99'!F1389</f>
        <v>2377.6015824209999</v>
      </c>
      <c r="E13" s="431">
        <f>+'[2]VAC 04-99'!G1389</f>
        <v>1697.4658143779998</v>
      </c>
      <c r="F13" s="431">
        <f>+'[2]VAC 04-99'!H1389</f>
        <v>1560.3088207276001</v>
      </c>
      <c r="G13" s="431">
        <f>+'[2]VAC 04-99'!I1389</f>
        <v>1706.2927946269999</v>
      </c>
      <c r="H13" s="431">
        <f>+'[2]VAC 04-99'!J1389</f>
        <v>1733.190303718</v>
      </c>
      <c r="I13" s="431">
        <f>+'[2]VAC 04-99'!K1389</f>
        <v>1564.5865071730002</v>
      </c>
      <c r="J13" s="431">
        <f>+'[2]VAC 04-99'!L1389</f>
        <v>1731.4186215349998</v>
      </c>
      <c r="K13" s="431">
        <f>+'[2]VAC 04-99'!M1389</f>
        <v>1841.1367371360002</v>
      </c>
      <c r="L13" s="431">
        <f>+'[2]VAC 04-99'!N1389</f>
        <v>1815.6987022799999</v>
      </c>
      <c r="M13" s="431">
        <f>+'[2]VAC 04-99'!O1389</f>
        <v>1912.14553196</v>
      </c>
      <c r="N13" s="431">
        <f>+'[2]VAC 04-99'!P1389</f>
        <v>1838.4873363000002</v>
      </c>
      <c r="O13" s="192"/>
      <c r="P13" s="192"/>
      <c r="Q13" s="192"/>
      <c r="R13" s="253"/>
      <c r="S13" s="192"/>
    </row>
    <row r="14" spans="1:19" ht="12" customHeight="1" x14ac:dyDescent="0.15">
      <c r="A14" s="248" t="s">
        <v>107</v>
      </c>
      <c r="B14" s="915">
        <f t="shared" si="0"/>
        <v>10407.211437288599</v>
      </c>
      <c r="C14" s="431">
        <f>+'[2]VAC 04-99'!E1392</f>
        <v>1186.2345990929998</v>
      </c>
      <c r="D14" s="431">
        <f>+'[2]VAC 04-99'!F1392</f>
        <v>1381.115729121</v>
      </c>
      <c r="E14" s="431">
        <f>+'[2]VAC 04-99'!G1392</f>
        <v>822.74223457799997</v>
      </c>
      <c r="F14" s="431">
        <f>+'[2]VAC 04-99'!H1392</f>
        <v>660.91977872759992</v>
      </c>
      <c r="G14" s="431">
        <f>+'[2]VAC 04-99'!I1392</f>
        <v>655.03202912699987</v>
      </c>
      <c r="H14" s="431">
        <f>+'[2]VAC 04-99'!J1392</f>
        <v>677.45459941799993</v>
      </c>
      <c r="I14" s="431">
        <f>+'[2]VAC 04-99'!K1392</f>
        <v>687.42047907300014</v>
      </c>
      <c r="J14" s="431">
        <f>+'[2]VAC 04-99'!L1392</f>
        <v>809.02499953499989</v>
      </c>
      <c r="K14" s="431">
        <f>+'[2]VAC 04-99'!M1392</f>
        <v>810.93222873599996</v>
      </c>
      <c r="L14" s="431">
        <f>+'[2]VAC 04-99'!N1392</f>
        <v>907.80996437999988</v>
      </c>
      <c r="M14" s="431">
        <f>+'[2]VAC 04-99'!O1392</f>
        <v>913.6539381</v>
      </c>
      <c r="N14" s="431">
        <f>+'[2]VAC 04-99'!P1392</f>
        <v>894.87085740000009</v>
      </c>
      <c r="O14" s="192"/>
      <c r="P14" s="192"/>
      <c r="Q14" s="192"/>
      <c r="R14" s="253"/>
      <c r="S14" s="192"/>
    </row>
    <row r="15" spans="1:19" ht="12" customHeight="1" x14ac:dyDescent="0.15">
      <c r="A15" s="248" t="s">
        <v>108</v>
      </c>
      <c r="B15" s="915">
        <f t="shared" si="0"/>
        <v>6922.8867599999994</v>
      </c>
      <c r="C15" s="431">
        <f>+'[2]VAC 04-99'!E1395</f>
        <v>602.88374999999996</v>
      </c>
      <c r="D15" s="431">
        <f>+'[2]VAC 04-99'!F1395</f>
        <v>636.51366000000007</v>
      </c>
      <c r="E15" s="431">
        <f>+'[2]VAC 04-99'!G1395</f>
        <v>565.13879999999995</v>
      </c>
      <c r="F15" s="431">
        <f>+'[2]VAC 04-99'!H1395</f>
        <v>474.86034999999998</v>
      </c>
      <c r="G15" s="431">
        <f>+'[2]VAC 04-99'!I1395</f>
        <v>539.72104999999999</v>
      </c>
      <c r="H15" s="431">
        <f>+'[2]VAC 04-99'!J1395</f>
        <v>526.01199999999994</v>
      </c>
      <c r="I15" s="431">
        <f>+'[2]VAC 04-99'!K1395</f>
        <v>521.32000000000005</v>
      </c>
      <c r="J15" s="431">
        <f>+'[2]VAC 04-99'!L1395</f>
        <v>556.34</v>
      </c>
      <c r="K15" s="431">
        <f>+'[2]VAC 04-99'!M1395</f>
        <v>675.75765000000001</v>
      </c>
      <c r="L15" s="431">
        <f>+'[2]VAC 04-99'!N1395</f>
        <v>560.56380000000001</v>
      </c>
      <c r="M15" s="431">
        <f>+'[2]VAC 04-99'!O1395</f>
        <v>664.11005</v>
      </c>
      <c r="N15" s="431">
        <f>+'[2]VAC 04-99'!P1395</f>
        <v>599.66565000000003</v>
      </c>
      <c r="O15" s="192"/>
      <c r="P15" s="192"/>
      <c r="Q15" s="192"/>
      <c r="R15" s="253"/>
      <c r="S15" s="192"/>
    </row>
    <row r="16" spans="1:19" ht="12" customHeight="1" x14ac:dyDescent="0.15">
      <c r="A16" s="248" t="s">
        <v>109</v>
      </c>
      <c r="B16" s="915">
        <f t="shared" si="0"/>
        <v>4567.6769715599994</v>
      </c>
      <c r="C16" s="431">
        <f>+'[2]VAC 04-99'!E1398</f>
        <v>330.32406750000007</v>
      </c>
      <c r="D16" s="431">
        <f>+'[2]VAC 04-99'!F1398</f>
        <v>359.97219330000001</v>
      </c>
      <c r="E16" s="431">
        <f>+'[2]VAC 04-99'!G1398</f>
        <v>309.58477980000004</v>
      </c>
      <c r="F16" s="431">
        <f>+'[2]VAC 04-99'!H1398</f>
        <v>424.52869200000004</v>
      </c>
      <c r="G16" s="431">
        <f>+'[2]VAC 04-99'!I1398</f>
        <v>511.53971550000006</v>
      </c>
      <c r="H16" s="431">
        <f>+'[2]VAC 04-99'!J1398</f>
        <v>529.72370430000001</v>
      </c>
      <c r="I16" s="431">
        <f>+'[2]VAC 04-99'!K1398</f>
        <v>355.84602810000001</v>
      </c>
      <c r="J16" s="431">
        <f>+'[2]VAC 04-99'!L1398</f>
        <v>366.05362199999996</v>
      </c>
      <c r="K16" s="431">
        <f>+'[2]VAC 04-99'!M1398</f>
        <v>354.44685840000005</v>
      </c>
      <c r="L16" s="431">
        <f>+'[2]VAC 04-99'!N1398</f>
        <v>347.32493789999995</v>
      </c>
      <c r="M16" s="431">
        <f>+'[2]VAC 04-99'!O1398</f>
        <v>334.38154385999997</v>
      </c>
      <c r="N16" s="431">
        <f>+'[2]VAC 04-99'!P1398</f>
        <v>343.95082889999998</v>
      </c>
      <c r="O16" s="192"/>
      <c r="P16" s="192"/>
      <c r="Q16" s="192"/>
      <c r="R16" s="253"/>
      <c r="S16" s="192"/>
    </row>
    <row r="17" spans="1:19" ht="12" customHeight="1" x14ac:dyDescent="0.15">
      <c r="A17" s="246" t="s">
        <v>29</v>
      </c>
      <c r="B17" s="915">
        <f t="shared" si="0"/>
        <v>8181.5494099999996</v>
      </c>
      <c r="C17" s="431">
        <f>+'[2]VAC 04-99'!E1401</f>
        <v>803.50550999999916</v>
      </c>
      <c r="D17" s="431">
        <f>+'[2]VAC 04-99'!F1401</f>
        <v>829.90157999999997</v>
      </c>
      <c r="E17" s="431">
        <f>+'[2]VAC 04-99'!G1401</f>
        <v>792.42211999999995</v>
      </c>
      <c r="F17" s="431">
        <f>+'[2]VAC 04-99'!H1401</f>
        <v>624.76421000000005</v>
      </c>
      <c r="G17" s="431">
        <f>+'[2]VAC 04-99'!I1401</f>
        <v>628.25464999999997</v>
      </c>
      <c r="H17" s="431">
        <f>+'[2]VAC 04-99'!J1401</f>
        <v>698.53774999999996</v>
      </c>
      <c r="I17" s="431">
        <f>+'[2]VAC 04-99'!K1401</f>
        <v>609.3627899999999</v>
      </c>
      <c r="J17" s="431">
        <f>+'[2]VAC 04-99'!L1401</f>
        <v>602.35762</v>
      </c>
      <c r="K17" s="431">
        <f>+'[2]VAC 04-99'!M1401</f>
        <v>605.96564000000001</v>
      </c>
      <c r="L17" s="431">
        <f>+'[2]VAC 04-99'!N1401</f>
        <v>639.87609000000009</v>
      </c>
      <c r="M17" s="431">
        <f>+'[2]VAC 04-99'!O1401</f>
        <v>633.94733999999983</v>
      </c>
      <c r="N17" s="431">
        <f>+'[2]VAC 04-99'!P1401</f>
        <v>712.65410999999995</v>
      </c>
      <c r="O17" s="192"/>
      <c r="P17" s="192"/>
      <c r="Q17" s="192"/>
      <c r="R17" s="253"/>
      <c r="S17" s="192"/>
    </row>
    <row r="18" spans="1:19" ht="12" customHeight="1" x14ac:dyDescent="0.15">
      <c r="A18" s="194" t="s">
        <v>30</v>
      </c>
      <c r="B18" s="915">
        <f t="shared" si="0"/>
        <v>9772.974586602184</v>
      </c>
      <c r="C18" s="431">
        <f>+'[2]VAC 04-99'!E1404</f>
        <v>838.59839999999986</v>
      </c>
      <c r="D18" s="431">
        <f>+'[2]VAC 04-99'!F1404</f>
        <v>880.3</v>
      </c>
      <c r="E18" s="431">
        <f>+'[2]VAC 04-99'!G1404</f>
        <v>768.1</v>
      </c>
      <c r="F18" s="431">
        <f>+'[2]VAC 04-99'!H1404</f>
        <v>817.65858239576903</v>
      </c>
      <c r="G18" s="431">
        <f>+'[2]VAC 04-99'!I1404</f>
        <v>842.57561088119064</v>
      </c>
      <c r="H18" s="431">
        <f>+'[2]VAC 04-99'!J1404</f>
        <v>833.21450000000004</v>
      </c>
      <c r="I18" s="431">
        <f>+'[2]VAC 04-99'!K1404</f>
        <v>776.26747747977004</v>
      </c>
      <c r="J18" s="431">
        <f>+'[2]VAC 04-99'!L1404</f>
        <v>849.1</v>
      </c>
      <c r="K18" s="431">
        <f>+'[2]VAC 04-99'!M1404</f>
        <v>849.10109999999997</v>
      </c>
      <c r="L18" s="431">
        <f>+'[2]VAC 04-99'!N1404</f>
        <v>775.01113015999999</v>
      </c>
      <c r="M18" s="431">
        <f>+'[2]VAC 04-99'!O1404</f>
        <v>779.58916819338197</v>
      </c>
      <c r="N18" s="431">
        <f>+'[2]VAC 04-99'!P1404</f>
        <v>763.45861749207222</v>
      </c>
      <c r="O18" s="192"/>
      <c r="P18" s="192"/>
      <c r="Q18" s="192"/>
      <c r="R18" s="253"/>
      <c r="S18" s="192"/>
    </row>
    <row r="19" spans="1:19" ht="12" customHeight="1" x14ac:dyDescent="0.15">
      <c r="A19" s="194" t="s">
        <v>31</v>
      </c>
      <c r="B19" s="915">
        <f t="shared" si="0"/>
        <v>20562.920468999997</v>
      </c>
      <c r="C19" s="431">
        <f>+'[2]VAC 04-99'!E1407</f>
        <v>1646.3758800000001</v>
      </c>
      <c r="D19" s="431">
        <f>+'[2]VAC 04-99'!F1407</f>
        <v>1675.9625099999998</v>
      </c>
      <c r="E19" s="431">
        <f>+'[2]VAC 04-99'!G1407</f>
        <v>1706.7874200000001</v>
      </c>
      <c r="F19" s="431">
        <f>+'[2]VAC 04-99'!H1407</f>
        <v>1682.7662160000002</v>
      </c>
      <c r="G19" s="431">
        <f>+'[2]VAC 04-99'!I1407</f>
        <v>1717.4168399999999</v>
      </c>
      <c r="H19" s="431">
        <f>+'[2]VAC 04-99'!J1407</f>
        <v>1613.5882860000002</v>
      </c>
      <c r="I19" s="431">
        <f>+'[2]VAC 04-99'!K1407</f>
        <v>1813.351206</v>
      </c>
      <c r="J19" s="431">
        <f>+'[2]VAC 04-99'!L1407</f>
        <v>1735.2293549999999</v>
      </c>
      <c r="K19" s="431">
        <f>+'[2]VAC 04-99'!M1407</f>
        <v>1720.0140660000002</v>
      </c>
      <c r="L19" s="431">
        <f>+'[2]VAC 04-99'!N1407</f>
        <v>1675.0661340000001</v>
      </c>
      <c r="M19" s="431">
        <f>+'[2]VAC 04-99'!O1407</f>
        <v>1668.379422</v>
      </c>
      <c r="N19" s="431">
        <f>+'[2]VAC 04-99'!P1407</f>
        <v>1907.9831340000001</v>
      </c>
      <c r="O19" s="192"/>
      <c r="P19" s="192"/>
      <c r="Q19" s="192"/>
      <c r="R19" s="253"/>
      <c r="S19" s="192"/>
    </row>
    <row r="20" spans="1:19" ht="12" customHeight="1" x14ac:dyDescent="0.15">
      <c r="A20" s="246" t="s">
        <v>32</v>
      </c>
      <c r="B20" s="915">
        <f t="shared" si="0"/>
        <v>2158.7320494000005</v>
      </c>
      <c r="C20" s="431">
        <f>+'[2]VAC 04-99'!E1410</f>
        <v>224.52342000000004</v>
      </c>
      <c r="D20" s="431">
        <f>+'[2]VAC 04-99'!F1410</f>
        <v>195.98835900000003</v>
      </c>
      <c r="E20" s="431">
        <f>+'[2]VAC 04-99'!G1410</f>
        <v>163.32780600000001</v>
      </c>
      <c r="F20" s="431">
        <f>+'[2]VAC 04-99'!H1410</f>
        <v>161.79803039999999</v>
      </c>
      <c r="G20" s="431">
        <f>+'[2]VAC 04-99'!I1410</f>
        <v>157.46520300000003</v>
      </c>
      <c r="H20" s="431">
        <f>+'[2]VAC 04-99'!J1410</f>
        <v>170.10342119999999</v>
      </c>
      <c r="I20" s="431">
        <f>+'[2]VAC 04-99'!K1410</f>
        <v>177.69865229999996</v>
      </c>
      <c r="J20" s="431">
        <f>+'[2]VAC 04-99'!L1410</f>
        <v>170.78675999999999</v>
      </c>
      <c r="K20" s="431">
        <f>+'[2]VAC 04-99'!M1410</f>
        <v>183.09425339999996</v>
      </c>
      <c r="L20" s="431">
        <f>+'[2]VAC 04-99'!N1410</f>
        <v>175.52206410000002</v>
      </c>
      <c r="M20" s="431">
        <f>+'[2]VAC 04-99'!O1410</f>
        <v>179.74644000000004</v>
      </c>
      <c r="N20" s="431">
        <f>+'[2]VAC 04-99'!P1410</f>
        <v>198.67764000000003</v>
      </c>
      <c r="O20" s="192"/>
      <c r="P20" s="192"/>
      <c r="Q20" s="192"/>
      <c r="R20" s="253"/>
      <c r="S20" s="192"/>
    </row>
    <row r="21" spans="1:19" ht="12" customHeight="1" x14ac:dyDescent="0.15">
      <c r="A21" s="246" t="s">
        <v>33</v>
      </c>
      <c r="B21" s="915">
        <f t="shared" si="0"/>
        <v>24853.591829999998</v>
      </c>
      <c r="C21" s="431">
        <f>+'[2]VAC 04-99'!E1413</f>
        <v>1828.9757699999996</v>
      </c>
      <c r="D21" s="431">
        <f>+'[2]VAC 04-99'!F1413</f>
        <v>1814.5993800000003</v>
      </c>
      <c r="E21" s="431">
        <f>+'[2]VAC 04-99'!G1413</f>
        <v>1759.2786599999997</v>
      </c>
      <c r="F21" s="431">
        <f>+'[2]VAC 04-99'!H1413</f>
        <v>2219.9218799999999</v>
      </c>
      <c r="G21" s="431">
        <f>+'[2]VAC 04-99'!I1413</f>
        <v>2149.6428600000004</v>
      </c>
      <c r="H21" s="431">
        <f>+'[2]VAC 04-99'!J1413</f>
        <v>1919.9725199999996</v>
      </c>
      <c r="I21" s="431">
        <f>+'[2]VAC 04-99'!K1413</f>
        <v>2275.3706100000004</v>
      </c>
      <c r="J21" s="431">
        <f>+'[2]VAC 04-99'!L1413</f>
        <v>2095.04889</v>
      </c>
      <c r="K21" s="431">
        <f>+'[2]VAC 04-99'!M1413</f>
        <v>2223.6351899999995</v>
      </c>
      <c r="L21" s="431">
        <f>+'[2]VAC 04-99'!N1413</f>
        <v>2102.34087</v>
      </c>
      <c r="M21" s="431">
        <f>+'[2]VAC 04-99'!O1413</f>
        <v>2168.7908099999995</v>
      </c>
      <c r="N21" s="431">
        <f>+'[2]VAC 04-99'!P1413</f>
        <v>2296.0143899999989</v>
      </c>
      <c r="O21" s="192"/>
      <c r="P21" s="192"/>
      <c r="Q21" s="192"/>
      <c r="R21" s="253"/>
      <c r="S21" s="192"/>
    </row>
    <row r="22" spans="1:19" ht="12" customHeight="1" x14ac:dyDescent="0.15">
      <c r="A22" s="246" t="s">
        <v>34</v>
      </c>
      <c r="B22" s="915">
        <f t="shared" si="0"/>
        <v>3675.9781376999999</v>
      </c>
      <c r="C22" s="431">
        <f>+'[2]VAC 04-99'!E1416</f>
        <v>192.82562969999998</v>
      </c>
      <c r="D22" s="431">
        <f>+'[2]VAC 04-99'!F1416</f>
        <v>198.13868220000006</v>
      </c>
      <c r="E22" s="431">
        <f>+'[2]VAC 04-99'!G1416</f>
        <v>251.69777040000005</v>
      </c>
      <c r="F22" s="431">
        <f>+'[2]VAC 04-99'!H1416</f>
        <v>311.12314889999993</v>
      </c>
      <c r="G22" s="431">
        <f>+'[2]VAC 04-99'!I1416</f>
        <v>364.84434569999996</v>
      </c>
      <c r="H22" s="431">
        <f>+'[2]VAC 04-99'!J1416</f>
        <v>415.29810000000009</v>
      </c>
      <c r="I22" s="431">
        <f>+'[2]VAC 04-99'!K1416</f>
        <v>427.0344138000001</v>
      </c>
      <c r="J22" s="431">
        <f>+'[2]VAC 04-99'!L1416</f>
        <v>356.17055130000006</v>
      </c>
      <c r="K22" s="431">
        <f>+'[2]VAC 04-99'!M1416</f>
        <v>215.42412750000005</v>
      </c>
      <c r="L22" s="431">
        <f>+'[2]VAC 04-99'!N1416</f>
        <v>221.34162179999998</v>
      </c>
      <c r="M22" s="431">
        <f>+'[2]VAC 04-99'!O1416</f>
        <v>299.26622009999994</v>
      </c>
      <c r="N22" s="431">
        <f>+'[2]VAC 04-99'!P1416</f>
        <v>422.81352629999998</v>
      </c>
      <c r="O22" s="192"/>
      <c r="P22" s="192"/>
      <c r="Q22" s="192"/>
      <c r="R22" s="253"/>
      <c r="S22" s="192"/>
    </row>
    <row r="23" spans="1:19" ht="12" customHeight="1" x14ac:dyDescent="0.15">
      <c r="A23" s="246" t="s">
        <v>35</v>
      </c>
      <c r="B23" s="915">
        <f t="shared" si="0"/>
        <v>6555.8612999999996</v>
      </c>
      <c r="C23" s="431">
        <f>+'[2]VAC 04-99'!E1419</f>
        <v>579.65682000000004</v>
      </c>
      <c r="D23" s="431">
        <f>+'[2]VAC 04-99'!F1419</f>
        <v>574.97553000000016</v>
      </c>
      <c r="E23" s="431">
        <f>+'[2]VAC 04-99'!G1419</f>
        <v>563.13842999999997</v>
      </c>
      <c r="F23" s="431">
        <f>+'[2]VAC 04-99'!H1419</f>
        <v>346.92698999999993</v>
      </c>
      <c r="G23" s="431">
        <f>+'[2]VAC 04-99'!I1419</f>
        <v>460.51979999999998</v>
      </c>
      <c r="H23" s="431">
        <f>+'[2]VAC 04-99'!J1419</f>
        <v>523.18452000000002</v>
      </c>
      <c r="I23" s="431">
        <f>+'[2]VAC 04-99'!K1419</f>
        <v>555.31758000000013</v>
      </c>
      <c r="J23" s="431">
        <f>+'[2]VAC 04-99'!L1419</f>
        <v>563.11496999999997</v>
      </c>
      <c r="K23" s="431">
        <f>+'[2]VAC 04-99'!M1419</f>
        <v>558.27966000000004</v>
      </c>
      <c r="L23" s="431">
        <f>+'[2]VAC 04-99'!N1419</f>
        <v>600.3286499999997</v>
      </c>
      <c r="M23" s="431">
        <f>+'[2]VAC 04-99'!O1419</f>
        <v>588.17687999999987</v>
      </c>
      <c r="N23" s="431">
        <f>+'[2]VAC 04-99'!P1419</f>
        <v>642.24146999999994</v>
      </c>
      <c r="O23" s="192"/>
      <c r="P23" s="192"/>
      <c r="Q23" s="192"/>
      <c r="R23" s="253"/>
      <c r="S23" s="192"/>
    </row>
    <row r="24" spans="1:19" ht="12" customHeight="1" x14ac:dyDescent="0.15">
      <c r="A24" s="246" t="s">
        <v>36</v>
      </c>
      <c r="B24" s="915">
        <f t="shared" si="0"/>
        <v>3323.0409320000003</v>
      </c>
      <c r="C24" s="431">
        <f>+'[2]VAC 04-99'!E1422</f>
        <v>258.62940129999998</v>
      </c>
      <c r="D24" s="431">
        <f>+'[2]VAC 04-99'!F1422</f>
        <v>270.97689050000002</v>
      </c>
      <c r="E24" s="431">
        <f>+'[2]VAC 04-99'!G1422</f>
        <v>242.23282320000001</v>
      </c>
      <c r="F24" s="431">
        <f>+'[2]VAC 04-99'!H1422</f>
        <v>270.25799999999998</v>
      </c>
      <c r="G24" s="431">
        <f>+'[2]VAC 04-99'!I1422</f>
        <v>312.45663000000002</v>
      </c>
      <c r="H24" s="431">
        <f>+'[2]VAC 04-99'!J1422</f>
        <v>312.22199999999998</v>
      </c>
      <c r="I24" s="431">
        <f>+'[2]VAC 04-99'!K1422</f>
        <v>319.599087</v>
      </c>
      <c r="J24" s="431">
        <f>+'[2]VAC 04-99'!L1422</f>
        <v>250.2381</v>
      </c>
      <c r="K24" s="431">
        <f>+'[2]VAC 04-99'!M1422</f>
        <v>259.34199999999998</v>
      </c>
      <c r="L24" s="431">
        <f>+'[2]VAC 04-99'!N1422</f>
        <v>275.23</v>
      </c>
      <c r="M24" s="431">
        <f>+'[2]VAC 04-99'!O1422</f>
        <v>265.45600000000002</v>
      </c>
      <c r="N24" s="431">
        <f>+'[2]VAC 04-99'!P1422</f>
        <v>286.39999999999998</v>
      </c>
      <c r="O24" s="192"/>
      <c r="P24" s="192"/>
      <c r="Q24" s="192"/>
      <c r="R24" s="253"/>
      <c r="S24" s="192"/>
    </row>
    <row r="25" spans="1:19" ht="12" customHeight="1" x14ac:dyDescent="0.15">
      <c r="A25" s="194" t="s">
        <v>37</v>
      </c>
      <c r="B25" s="915">
        <f t="shared" si="0"/>
        <v>4659.8589999999995</v>
      </c>
      <c r="C25" s="431">
        <f>+'[2]VAC 04-99'!E1425</f>
        <v>427.29100000000005</v>
      </c>
      <c r="D25" s="431">
        <f>+'[2]VAC 04-99'!F1425</f>
        <v>413.428</v>
      </c>
      <c r="E25" s="431">
        <f>+'[2]VAC 04-99'!G1425</f>
        <v>415.10199999999998</v>
      </c>
      <c r="F25" s="431">
        <f>+'[2]VAC 04-99'!H1425</f>
        <v>341.84500000000003</v>
      </c>
      <c r="G25" s="431">
        <f>+'[2]VAC 04-99'!I1425</f>
        <v>345.29</v>
      </c>
      <c r="H25" s="431">
        <f>+'[2]VAC 04-99'!J1425</f>
        <v>359.45800000000003</v>
      </c>
      <c r="I25" s="431">
        <f>+'[2]VAC 04-99'!K1425</f>
        <v>377.44200000000001</v>
      </c>
      <c r="J25" s="431">
        <f>+'[2]VAC 04-99'!L1425</f>
        <v>379.60399999999998</v>
      </c>
      <c r="K25" s="431">
        <f>+'[2]VAC 04-99'!M1425</f>
        <v>388.74899999999997</v>
      </c>
      <c r="L25" s="431">
        <f>+'[2]VAC 04-99'!N1425</f>
        <v>397.71799999999996</v>
      </c>
      <c r="M25" s="431">
        <f>+'[2]VAC 04-99'!O1425</f>
        <v>403.875</v>
      </c>
      <c r="N25" s="431">
        <f>+'[2]VAC 04-99'!P1425</f>
        <v>410.0569999999999</v>
      </c>
      <c r="O25" s="192"/>
      <c r="P25" s="192"/>
      <c r="Q25" s="192"/>
      <c r="R25" s="253"/>
      <c r="S25" s="192"/>
    </row>
    <row r="26" spans="1:19" ht="12" customHeight="1" x14ac:dyDescent="0.15">
      <c r="A26" s="246" t="s">
        <v>38</v>
      </c>
      <c r="B26" s="915">
        <f t="shared" si="0"/>
        <v>641.27801599999998</v>
      </c>
      <c r="C26" s="431">
        <f>+'[2]VAC 04-99'!E1428</f>
        <v>53.183840000000011</v>
      </c>
      <c r="D26" s="431">
        <f>+'[2]VAC 04-99'!F1428</f>
        <v>38.878999999999998</v>
      </c>
      <c r="E26" s="431">
        <f>+'[2]VAC 04-99'!G1428</f>
        <v>42.894900000000007</v>
      </c>
      <c r="F26" s="431">
        <f>+'[2]VAC 04-99'!H1428</f>
        <v>46.74</v>
      </c>
      <c r="G26" s="431">
        <f>+'[2]VAC 04-99'!I1428</f>
        <v>42.339827999999997</v>
      </c>
      <c r="H26" s="431">
        <f>+'[2]VAC 04-99'!J1428</f>
        <v>45.854499999999994</v>
      </c>
      <c r="I26" s="431">
        <f>+'[2]VAC 04-99'!K1428</f>
        <v>71.13485</v>
      </c>
      <c r="J26" s="431">
        <f>+'[2]VAC 04-99'!L1428</f>
        <v>52.5</v>
      </c>
      <c r="K26" s="431">
        <f>+'[2]VAC 04-99'!M1428</f>
        <v>57.477999999999987</v>
      </c>
      <c r="L26" s="431">
        <f>+'[2]VAC 04-99'!N1428</f>
        <v>54.644928000000007</v>
      </c>
      <c r="M26" s="431">
        <f>+'[2]VAC 04-99'!O1428</f>
        <v>54.607900000000008</v>
      </c>
      <c r="N26" s="431">
        <f>+'[2]VAC 04-99'!P1428</f>
        <v>81.020269999999996</v>
      </c>
      <c r="O26" s="192"/>
      <c r="P26" s="192"/>
      <c r="Q26" s="192"/>
      <c r="R26" s="253"/>
      <c r="S26" s="192"/>
    </row>
    <row r="27" spans="1:19" ht="12" customHeight="1" x14ac:dyDescent="0.15">
      <c r="A27" s="246" t="s">
        <v>39</v>
      </c>
      <c r="B27" s="915">
        <f t="shared" si="0"/>
        <v>971.88914999999997</v>
      </c>
      <c r="C27" s="431">
        <f>+'[2]VAC 04-99'!E1431</f>
        <v>67.933530000000005</v>
      </c>
      <c r="D27" s="431">
        <f>+'[2]VAC 04-99'!F1431</f>
        <v>78.789900000000003</v>
      </c>
      <c r="E27" s="431">
        <f>+'[2]VAC 04-99'!G1431</f>
        <v>75.597299999999976</v>
      </c>
      <c r="F27" s="431">
        <f>+'[2]VAC 04-99'!H1431</f>
        <v>79.427400000000006</v>
      </c>
      <c r="G27" s="431">
        <f>+'[2]VAC 04-99'!I1431</f>
        <v>79.968000000000004</v>
      </c>
      <c r="H27" s="431">
        <f>+'[2]VAC 04-99'!J1431</f>
        <v>77.470019999999991</v>
      </c>
      <c r="I27" s="431">
        <f>+'[2]VAC 04-99'!K1431</f>
        <v>85.537199999999984</v>
      </c>
      <c r="J27" s="431">
        <f>+'[2]VAC 04-99'!L1431</f>
        <v>81.467399999999984</v>
      </c>
      <c r="K27" s="431">
        <f>+'[2]VAC 04-99'!M1431</f>
        <v>84.343800000000016</v>
      </c>
      <c r="L27" s="431">
        <f>+'[2]VAC 04-99'!N1431</f>
        <v>82.885199999999998</v>
      </c>
      <c r="M27" s="431">
        <f>+'[2]VAC 04-99'!O1431</f>
        <v>85.379100000000022</v>
      </c>
      <c r="N27" s="431">
        <f>+'[2]VAC 04-99'!P1431</f>
        <v>93.090299999999999</v>
      </c>
      <c r="O27" s="192"/>
      <c r="P27" s="192"/>
      <c r="Q27" s="192"/>
      <c r="R27" s="253"/>
      <c r="S27" s="192"/>
    </row>
    <row r="28" spans="1:19" ht="12" customHeight="1" x14ac:dyDescent="0.15">
      <c r="A28" s="246" t="s">
        <v>40</v>
      </c>
      <c r="B28" s="915">
        <f t="shared" si="0"/>
        <v>10118.903946300001</v>
      </c>
      <c r="C28" s="431">
        <f>+'[2]VAC 04-99'!E1434</f>
        <v>641.74473</v>
      </c>
      <c r="D28" s="431">
        <f>+'[2]VAC 04-99'!F1434</f>
        <v>769.60791629999994</v>
      </c>
      <c r="E28" s="431">
        <f>+'[2]VAC 04-99'!G1434</f>
        <v>857.69147999999996</v>
      </c>
      <c r="F28" s="431">
        <f>+'[2]VAC 04-99'!H1434</f>
        <v>968.92299000000003</v>
      </c>
      <c r="G28" s="431">
        <f>+'[2]VAC 04-99'!I1434</f>
        <v>894.99441000000002</v>
      </c>
      <c r="H28" s="431">
        <f>+'[2]VAC 04-99'!J1434</f>
        <v>1038.39825</v>
      </c>
      <c r="I28" s="431">
        <f>+'[2]VAC 04-99'!K1434</f>
        <v>1071.1050600000001</v>
      </c>
      <c r="J28" s="431">
        <f>+'[2]VAC 04-99'!L1434</f>
        <v>804.10424999999998</v>
      </c>
      <c r="K28" s="431">
        <f>+'[2]VAC 04-99'!M1434</f>
        <v>772.82084999999995</v>
      </c>
      <c r="L28" s="431">
        <f>+'[2]VAC 04-99'!N1434</f>
        <v>660.57699000000002</v>
      </c>
      <c r="M28" s="431">
        <f>+'[2]VAC 04-99'!O1434</f>
        <v>778.66545000000008</v>
      </c>
      <c r="N28" s="431">
        <f>+'[2]VAC 04-99'!P1434</f>
        <v>860.27157000000011</v>
      </c>
      <c r="O28" s="192"/>
      <c r="P28" s="192"/>
      <c r="Q28" s="192"/>
      <c r="R28" s="253"/>
      <c r="S28" s="192"/>
    </row>
    <row r="29" spans="1:19" ht="12" customHeight="1" x14ac:dyDescent="0.15">
      <c r="A29" s="246" t="s">
        <v>41</v>
      </c>
      <c r="B29" s="915">
        <f t="shared" si="0"/>
        <v>4559.6581000000006</v>
      </c>
      <c r="C29" s="431">
        <f>+'[2]VAC 04-99'!E1437</f>
        <v>384.18100000000004</v>
      </c>
      <c r="D29" s="431">
        <f>+'[2]VAC 04-99'!F1437</f>
        <v>382.92399999999998</v>
      </c>
      <c r="E29" s="431">
        <f>+'[2]VAC 04-99'!G1437</f>
        <v>393.41250000000002</v>
      </c>
      <c r="F29" s="431">
        <f>+'[2]VAC 04-99'!H1437</f>
        <v>386.0222</v>
      </c>
      <c r="G29" s="431">
        <f>+'[2]VAC 04-99'!I1437</f>
        <v>392.77699999999999</v>
      </c>
      <c r="H29" s="431">
        <f>+'[2]VAC 04-99'!J1437</f>
        <v>387.14840000000004</v>
      </c>
      <c r="I29" s="431">
        <f>+'[2]VAC 04-99'!K1437</f>
        <v>385.5505</v>
      </c>
      <c r="J29" s="431">
        <f>+'[2]VAC 04-99'!L1437</f>
        <v>373.541</v>
      </c>
      <c r="K29" s="431">
        <f>+'[2]VAC 04-99'!M1437</f>
        <v>369.66650000000004</v>
      </c>
      <c r="L29" s="431">
        <f>+'[2]VAC 04-99'!N1437</f>
        <v>366.93200000000002</v>
      </c>
      <c r="M29" s="431">
        <f>+'[2]VAC 04-99'!O1437</f>
        <v>368.233</v>
      </c>
      <c r="N29" s="431">
        <f>+'[2]VAC 04-99'!P1437</f>
        <v>369.27</v>
      </c>
      <c r="O29" s="192"/>
      <c r="P29" s="192"/>
      <c r="Q29" s="192"/>
      <c r="R29" s="253"/>
      <c r="S29" s="192"/>
    </row>
    <row r="30" spans="1:19" ht="12" customHeight="1" x14ac:dyDescent="0.15">
      <c r="A30" s="248" t="s">
        <v>110</v>
      </c>
      <c r="B30" s="915">
        <f t="shared" si="0"/>
        <v>2363.9187999999999</v>
      </c>
      <c r="C30" s="431">
        <f>+'[2]VAC 04-99'!E1440</f>
        <v>194.125</v>
      </c>
      <c r="D30" s="431">
        <f>+'[2]VAC 04-99'!F1440</f>
        <v>195.87</v>
      </c>
      <c r="E30" s="431">
        <f>+'[2]VAC 04-99'!G1440</f>
        <v>202.95599999999999</v>
      </c>
      <c r="F30" s="431">
        <f>+'[2]VAC 04-99'!H1440</f>
        <v>199.45750000000001</v>
      </c>
      <c r="G30" s="431">
        <f>+'[2]VAC 04-99'!I1440</f>
        <v>202.523</v>
      </c>
      <c r="H30" s="431">
        <f>+'[2]VAC 04-99'!J1440</f>
        <v>200.12540000000001</v>
      </c>
      <c r="I30" s="431">
        <f>+'[2]VAC 04-99'!K1440</f>
        <v>200.12540000000001</v>
      </c>
      <c r="J30" s="431">
        <f>+'[2]VAC 04-99'!L1440</f>
        <v>195.215</v>
      </c>
      <c r="K30" s="431">
        <f>+'[2]VAC 04-99'!M1440</f>
        <v>192.4265</v>
      </c>
      <c r="L30" s="431">
        <f>+'[2]VAC 04-99'!N1440</f>
        <v>191.2</v>
      </c>
      <c r="M30" s="431">
        <f>+'[2]VAC 04-99'!O1440</f>
        <v>194.875</v>
      </c>
      <c r="N30" s="431">
        <f>+'[2]VAC 04-99'!P1440</f>
        <v>195.02</v>
      </c>
      <c r="O30" s="192"/>
      <c r="P30" s="192"/>
      <c r="Q30" s="192"/>
      <c r="R30" s="253"/>
      <c r="S30" s="192"/>
    </row>
    <row r="31" spans="1:19" ht="12" customHeight="1" x14ac:dyDescent="0.15">
      <c r="A31" s="248" t="s">
        <v>111</v>
      </c>
      <c r="B31" s="915">
        <f t="shared" si="0"/>
        <v>2195.7393000000002</v>
      </c>
      <c r="C31" s="431">
        <f>+'[2]VAC 04-99'!E1443</f>
        <v>190.05600000000001</v>
      </c>
      <c r="D31" s="431">
        <f>+'[2]VAC 04-99'!F1443</f>
        <v>187.054</v>
      </c>
      <c r="E31" s="431">
        <f>+'[2]VAC 04-99'!G1443</f>
        <v>190.45650000000001</v>
      </c>
      <c r="F31" s="431">
        <f>+'[2]VAC 04-99'!H1443</f>
        <v>186.56469999999999</v>
      </c>
      <c r="G31" s="431">
        <f>+'[2]VAC 04-99'!I1443</f>
        <v>190.25399999999999</v>
      </c>
      <c r="H31" s="431">
        <f>+'[2]VAC 04-99'!J1443</f>
        <v>187.023</v>
      </c>
      <c r="I31" s="431">
        <f>+'[2]VAC 04-99'!K1443</f>
        <v>185.42509999999999</v>
      </c>
      <c r="J31" s="431">
        <f>+'[2]VAC 04-99'!L1443</f>
        <v>178.32599999999999</v>
      </c>
      <c r="K31" s="431">
        <f>+'[2]VAC 04-99'!M1443</f>
        <v>177.24</v>
      </c>
      <c r="L31" s="431">
        <f>+'[2]VAC 04-99'!N1443</f>
        <v>175.732</v>
      </c>
      <c r="M31" s="431">
        <f>+'[2]VAC 04-99'!O1443</f>
        <v>173.358</v>
      </c>
      <c r="N31" s="431">
        <f>+'[2]VAC 04-99'!P1443</f>
        <v>174.25</v>
      </c>
      <c r="O31" s="192"/>
      <c r="P31" s="192"/>
      <c r="Q31" s="192"/>
      <c r="R31" s="253"/>
      <c r="S31" s="192"/>
    </row>
    <row r="32" spans="1:19" ht="12" customHeight="1" x14ac:dyDescent="0.15">
      <c r="A32" s="246" t="s">
        <v>44</v>
      </c>
      <c r="B32" s="915">
        <f t="shared" si="0"/>
        <v>10731.90552</v>
      </c>
      <c r="C32" s="431">
        <f>+'[2]VAC 04-99'!E1446</f>
        <v>797.26209000000051</v>
      </c>
      <c r="D32" s="431">
        <f>+'[2]VAC 04-99'!F1446</f>
        <v>884.74290000000008</v>
      </c>
      <c r="E32" s="431">
        <f>+'[2]VAC 04-99'!G1446</f>
        <v>947.32143000000019</v>
      </c>
      <c r="F32" s="431">
        <f>+'[2]VAC 04-99'!H1446</f>
        <v>927.38909999999987</v>
      </c>
      <c r="G32" s="431">
        <f>+'[2]VAC 04-99'!I1446</f>
        <v>905.39279999999997</v>
      </c>
      <c r="H32" s="431">
        <f>+'[2]VAC 04-99'!J1446</f>
        <v>931.73685000000046</v>
      </c>
      <c r="I32" s="431">
        <f>+'[2]VAC 04-99'!K1446</f>
        <v>1026.3801000000003</v>
      </c>
      <c r="J32" s="431">
        <f>+'[2]VAC 04-99'!L1446</f>
        <v>1022.2771499999999</v>
      </c>
      <c r="K32" s="431">
        <f>+'[2]VAC 04-99'!M1446</f>
        <v>934.63110000000006</v>
      </c>
      <c r="L32" s="431">
        <f>+'[2]VAC 04-99'!N1446</f>
        <v>860.53065000000004</v>
      </c>
      <c r="M32" s="431">
        <f>+'[2]VAC 04-99'!O1446</f>
        <v>782.23289999999974</v>
      </c>
      <c r="N32" s="431">
        <f>+'[2]VAC 04-99'!P1446</f>
        <v>712.00844999999981</v>
      </c>
      <c r="O32" s="192"/>
      <c r="P32" s="192"/>
      <c r="Q32" s="192"/>
      <c r="R32" s="253"/>
      <c r="S32" s="192"/>
    </row>
    <row r="33" spans="1:19" ht="12" customHeight="1" x14ac:dyDescent="0.15">
      <c r="A33" s="246" t="s">
        <v>45</v>
      </c>
      <c r="B33" s="915">
        <f t="shared" si="0"/>
        <v>21151.6872</v>
      </c>
      <c r="C33" s="431">
        <f>+'[2]VAC 04-99'!E1449</f>
        <v>1306.2099999999998</v>
      </c>
      <c r="D33" s="431">
        <f>+'[2]VAC 04-99'!F1449</f>
        <v>1558.5550000000001</v>
      </c>
      <c r="E33" s="431">
        <f>+'[2]VAC 04-99'!G1449</f>
        <v>1717.7950000000001</v>
      </c>
      <c r="F33" s="431">
        <f>+'[2]VAC 04-99'!H1449</f>
        <v>2288.5099999999998</v>
      </c>
      <c r="G33" s="431">
        <f>+'[2]VAC 04-99'!I1449</f>
        <v>2316.14</v>
      </c>
      <c r="H33" s="431">
        <f>+'[2]VAC 04-99'!J1449</f>
        <v>2298.8199999999997</v>
      </c>
      <c r="I33" s="431">
        <f>+'[2]VAC 04-99'!K1449</f>
        <v>2071.9649999999997</v>
      </c>
      <c r="J33" s="431">
        <f>+'[2]VAC 04-99'!L1449</f>
        <v>1839.8300000000002</v>
      </c>
      <c r="K33" s="431">
        <f>+'[2]VAC 04-99'!M1449</f>
        <v>1570.9450000000002</v>
      </c>
      <c r="L33" s="431">
        <f>+'[2]VAC 04-99'!N1449</f>
        <v>1423.3899999999999</v>
      </c>
      <c r="M33" s="431">
        <f>+'[2]VAC 04-99'!O1449</f>
        <v>1422.2022000000002</v>
      </c>
      <c r="N33" s="431">
        <f>+'[2]VAC 04-99'!P1449</f>
        <v>1337.325</v>
      </c>
      <c r="O33" s="192"/>
      <c r="P33" s="192"/>
      <c r="Q33" s="192"/>
      <c r="R33" s="253"/>
      <c r="S33" s="192"/>
    </row>
    <row r="34" spans="1:19" ht="12" customHeight="1" x14ac:dyDescent="0.15">
      <c r="A34" s="194" t="s">
        <v>46</v>
      </c>
      <c r="B34" s="915">
        <f t="shared" si="0"/>
        <v>5442.5965800000004</v>
      </c>
      <c r="C34" s="431">
        <f>+'[2]VAC 04-99'!E1452</f>
        <v>511.69881000000009</v>
      </c>
      <c r="D34" s="431">
        <f>+'[2]VAC 04-99'!F1452</f>
        <v>520.26323999999988</v>
      </c>
      <c r="E34" s="431">
        <f>+'[2]VAC 04-99'!G1452</f>
        <v>416.55626999999993</v>
      </c>
      <c r="F34" s="431">
        <f>+'[2]VAC 04-99'!H1452</f>
        <v>383.87241000000012</v>
      </c>
      <c r="G34" s="431">
        <f>+'[2]VAC 04-99'!I1452</f>
        <v>413.51462999999978</v>
      </c>
      <c r="H34" s="431">
        <f>+'[2]VAC 04-99'!J1452</f>
        <v>427.23056999999989</v>
      </c>
      <c r="I34" s="431">
        <f>+'[2]VAC 04-99'!K1452</f>
        <v>442.13735999999994</v>
      </c>
      <c r="J34" s="431">
        <f>+'[2]VAC 04-99'!L1452</f>
        <v>440.56758000000008</v>
      </c>
      <c r="K34" s="431">
        <f>+'[2]VAC 04-99'!M1452</f>
        <v>439.11561</v>
      </c>
      <c r="L34" s="431">
        <f>+'[2]VAC 04-99'!N1452</f>
        <v>488.72994000000011</v>
      </c>
      <c r="M34" s="431">
        <f>+'[2]VAC 04-99'!O1452</f>
        <v>464.41365000000025</v>
      </c>
      <c r="N34" s="431">
        <f>+'[2]VAC 04-99'!P1452</f>
        <v>494.49650999999994</v>
      </c>
      <c r="O34" s="192"/>
      <c r="P34" s="192"/>
      <c r="Q34" s="192"/>
      <c r="R34" s="253"/>
      <c r="S34" s="192"/>
    </row>
    <row r="35" spans="1:19" ht="12" customHeight="1" x14ac:dyDescent="0.15">
      <c r="A35" s="194" t="s">
        <v>47</v>
      </c>
      <c r="B35" s="915">
        <f t="shared" si="0"/>
        <v>1412.18184</v>
      </c>
      <c r="C35" s="431">
        <f>+'[2]VAC 04-99'!E1455</f>
        <v>139.97561999999999</v>
      </c>
      <c r="D35" s="431">
        <f>+'[2]VAC 04-99'!F1455</f>
        <v>125.20653000000001</v>
      </c>
      <c r="E35" s="431">
        <f>+'[2]VAC 04-99'!G1455</f>
        <v>99.948270000000036</v>
      </c>
      <c r="F35" s="431">
        <f>+'[2]VAC 04-99'!H1455</f>
        <v>57.266879999999993</v>
      </c>
      <c r="G35" s="431">
        <f>+'[2]VAC 04-99'!I1455</f>
        <v>107.13620999999999</v>
      </c>
      <c r="H35" s="431">
        <f>+'[2]VAC 04-99'!J1455</f>
        <v>104.86721999999996</v>
      </c>
      <c r="I35" s="431">
        <f>+'[2]VAC 04-99'!K1455</f>
        <v>98.621250000000003</v>
      </c>
      <c r="J35" s="431">
        <f>+'[2]VAC 04-99'!L1455</f>
        <v>113.45766</v>
      </c>
      <c r="K35" s="431">
        <f>+'[2]VAC 04-99'!M1455</f>
        <v>125.94501</v>
      </c>
      <c r="L35" s="431">
        <f>+'[2]VAC 04-99'!N1455</f>
        <v>141.88046999999997</v>
      </c>
      <c r="M35" s="431">
        <f>+'[2]VAC 04-99'!O1455</f>
        <v>141.05834999999999</v>
      </c>
      <c r="N35" s="431">
        <f>+'[2]VAC 04-99'!P1455</f>
        <v>156.81836999999999</v>
      </c>
      <c r="O35" s="192"/>
      <c r="P35" s="192"/>
      <c r="Q35" s="192"/>
      <c r="R35" s="253"/>
      <c r="S35" s="192"/>
    </row>
    <row r="36" spans="1:19" ht="12" customHeight="1" x14ac:dyDescent="0.15">
      <c r="A36" s="194" t="s">
        <v>48</v>
      </c>
      <c r="B36" s="915">
        <f t="shared" si="0"/>
        <v>2081.7141972999998</v>
      </c>
      <c r="C36" s="431">
        <f>+'[2]VAC 04-99'!E1458</f>
        <v>138.29428999999999</v>
      </c>
      <c r="D36" s="431">
        <f>+'[2]VAC 04-99'!F1458</f>
        <v>132.18328</v>
      </c>
      <c r="E36" s="431">
        <f>+'[2]VAC 04-99'!G1458</f>
        <v>143.10849999999999</v>
      </c>
      <c r="F36" s="431">
        <f>+'[2]VAC 04-99'!H1458</f>
        <v>156.4119</v>
      </c>
      <c r="G36" s="431">
        <f>+'[2]VAC 04-99'!I1458</f>
        <v>141.49766400000001</v>
      </c>
      <c r="H36" s="431">
        <f>+'[2]VAC 04-99'!J1458</f>
        <v>173.92985429999999</v>
      </c>
      <c r="I36" s="431">
        <f>+'[2]VAC 04-99'!K1458</f>
        <v>186.012249</v>
      </c>
      <c r="J36" s="431">
        <f>+'[2]VAC 04-99'!L1458</f>
        <v>180.94</v>
      </c>
      <c r="K36" s="431">
        <f>+'[2]VAC 04-99'!M1458</f>
        <v>200.71796000000001</v>
      </c>
      <c r="L36" s="431">
        <f>+'[2]VAC 04-99'!N1458</f>
        <v>200.64349999999999</v>
      </c>
      <c r="M36" s="431">
        <f>+'[2]VAC 04-99'!O1458</f>
        <v>202.34</v>
      </c>
      <c r="N36" s="431">
        <f>+'[2]VAC 04-99'!P1458</f>
        <v>225.63499999999999</v>
      </c>
      <c r="O36" s="192"/>
      <c r="P36" s="192"/>
      <c r="Q36" s="192"/>
      <c r="R36" s="253"/>
      <c r="S36" s="192"/>
    </row>
    <row r="37" spans="1:19" ht="12" customHeight="1" thickBot="1" x14ac:dyDescent="0.2">
      <c r="A37" s="249" t="s">
        <v>49</v>
      </c>
      <c r="B37" s="916">
        <f t="shared" si="0"/>
        <v>2061.5451693000005</v>
      </c>
      <c r="C37" s="432">
        <f>+'[2]VAC 04-99'!E1461</f>
        <v>221.55000270000002</v>
      </c>
      <c r="D37" s="432">
        <f>+'[2]VAC 04-99'!F1461</f>
        <v>209.10999440000001</v>
      </c>
      <c r="E37" s="432">
        <f>+'[2]VAC 04-99'!G1461</f>
        <v>188.42005080000004</v>
      </c>
      <c r="F37" s="432">
        <f>+'[2]VAC 04-99'!H1461</f>
        <v>191.30999130000004</v>
      </c>
      <c r="G37" s="432">
        <f>+'[2]VAC 04-99'!I1461</f>
        <v>155.31000420000001</v>
      </c>
      <c r="H37" s="432">
        <f>+'[2]VAC 04-99'!J1461</f>
        <v>125.4199972</v>
      </c>
      <c r="I37" s="432">
        <f>+'[2]VAC 04-99'!K1461</f>
        <v>132.15999240000002</v>
      </c>
      <c r="J37" s="432">
        <f>+'[2]VAC 04-99'!L1461</f>
        <v>140.05541460000001</v>
      </c>
      <c r="K37" s="432">
        <f>+'[2]VAC 04-99'!M1461</f>
        <v>155.38999770000001</v>
      </c>
      <c r="L37" s="432">
        <f>+'[2]VAC 04-99'!N1461</f>
        <v>163.59000210000002</v>
      </c>
      <c r="M37" s="432">
        <f>+'[2]VAC 04-99'!O1461</f>
        <v>174.90999780000004</v>
      </c>
      <c r="N37" s="432">
        <f>+'[2]VAC 04-99'!P1461</f>
        <v>204.31972410000003</v>
      </c>
      <c r="O37" s="192"/>
      <c r="P37" s="192"/>
      <c r="Q37" s="192"/>
      <c r="R37" s="253"/>
      <c r="S37" s="192"/>
    </row>
    <row r="38" spans="1:19" ht="9" customHeight="1" x14ac:dyDescent="0.15">
      <c r="A38" s="28" t="s">
        <v>544</v>
      </c>
      <c r="B38" s="426"/>
      <c r="C38" s="426"/>
      <c r="D38" s="426"/>
      <c r="E38" s="426"/>
      <c r="F38" s="426"/>
      <c r="G38" s="219"/>
      <c r="H38" s="219"/>
      <c r="I38" s="219"/>
      <c r="J38" s="219"/>
      <c r="K38" s="219"/>
      <c r="L38" s="219"/>
      <c r="M38" s="219"/>
      <c r="N38" s="219"/>
    </row>
    <row r="39" spans="1:19" ht="9" customHeight="1" x14ac:dyDescent="0.15">
      <c r="A39" s="28" t="s">
        <v>428</v>
      </c>
      <c r="B39" s="426"/>
      <c r="C39" s="426"/>
      <c r="D39" s="426"/>
      <c r="E39" s="426"/>
      <c r="F39" s="426"/>
      <c r="G39" s="219"/>
      <c r="H39" s="219"/>
      <c r="I39" s="219"/>
      <c r="J39" s="219"/>
      <c r="K39" s="219"/>
      <c r="L39" s="219"/>
      <c r="M39" s="219"/>
      <c r="N39" s="219"/>
    </row>
    <row r="40" spans="1:19" ht="9" customHeight="1" x14ac:dyDescent="0.15">
      <c r="A40" s="40" t="s">
        <v>427</v>
      </c>
      <c r="B40" s="426"/>
      <c r="C40" s="426"/>
      <c r="D40" s="426"/>
      <c r="E40" s="426"/>
      <c r="F40" s="426"/>
      <c r="G40" s="219"/>
      <c r="H40" s="219"/>
      <c r="I40" s="219"/>
      <c r="J40" s="219"/>
      <c r="K40" s="219"/>
      <c r="L40" s="219"/>
      <c r="M40" s="219"/>
      <c r="N40" s="219"/>
    </row>
    <row r="41" spans="1:19" ht="13.05" customHeight="1" x14ac:dyDescent="0.15">
      <c r="A41" s="12"/>
    </row>
    <row r="42" spans="1:19" ht="13.05" customHeight="1" x14ac:dyDescent="0.15">
      <c r="A42" s="119"/>
    </row>
    <row r="43" spans="1:19" ht="13.05" customHeight="1" x14ac:dyDescent="0.15">
      <c r="A43" s="168"/>
    </row>
    <row r="44" spans="1:19" ht="13.05" customHeight="1" x14ac:dyDescent="0.15">
      <c r="A44" s="31"/>
    </row>
    <row r="45" spans="1:19" ht="13.05" customHeight="1" x14ac:dyDescent="0.15">
      <c r="A45" s="58"/>
    </row>
    <row r="46" spans="1:19" ht="13.05" customHeight="1" x14ac:dyDescent="0.15">
      <c r="A46" s="31"/>
    </row>
    <row r="47" spans="1:19" ht="13.05" customHeight="1" x14ac:dyDescent="0.15">
      <c r="A47" s="119"/>
    </row>
    <row r="48" spans="1:19" ht="13.05" customHeight="1" x14ac:dyDescent="0.15">
      <c r="A48" s="119"/>
    </row>
    <row r="49" spans="1:1" ht="13.05" customHeight="1" x14ac:dyDescent="0.15">
      <c r="A49" s="119"/>
    </row>
    <row r="50" spans="1:1" ht="13.05" customHeight="1" x14ac:dyDescent="0.15">
      <c r="A50" s="119"/>
    </row>
    <row r="51" spans="1:1" ht="13.05" customHeight="1" x14ac:dyDescent="0.15">
      <c r="A51" s="119"/>
    </row>
    <row r="52" spans="1:1" ht="13.05" customHeight="1" x14ac:dyDescent="0.15">
      <c r="A52" s="119"/>
    </row>
    <row r="53" spans="1:1" ht="13.05" customHeight="1" x14ac:dyDescent="0.15">
      <c r="A53" s="119"/>
    </row>
    <row r="54" spans="1:1" ht="13.05" customHeight="1" x14ac:dyDescent="0.15">
      <c r="A54" s="119"/>
    </row>
  </sheetData>
  <printOptions horizontalCentered="1" verticalCentered="1"/>
  <pageMargins left="0" right="0" top="0" bottom="0" header="0" footer="0"/>
  <pageSetup paperSize="9" orientation="landscape"/>
  <headerFooter scaleWithDoc="0" alignWithMargins="0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2">
    <tabColor theme="9" tint="0.59999389629810485"/>
  </sheetPr>
  <dimension ref="A4:AF54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1.625" style="190" customWidth="1"/>
    <col min="2" max="2" width="9.625" style="200" customWidth="1"/>
    <col min="3" max="14" width="8.75" style="200" customWidth="1"/>
    <col min="15" max="16384" width="7" style="190"/>
  </cols>
  <sheetData>
    <row r="4" spans="1:32" ht="13.05" customHeight="1" x14ac:dyDescent="0.3">
      <c r="A4" s="419" t="s">
        <v>565</v>
      </c>
      <c r="B4" s="415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  <c r="AC4" s="194"/>
      <c r="AD4" s="194"/>
      <c r="AE4" s="194"/>
      <c r="AF4" s="194"/>
    </row>
    <row r="5" spans="1:32" ht="13.05" customHeight="1" x14ac:dyDescent="0.15">
      <c r="A5" s="422" t="s">
        <v>425</v>
      </c>
      <c r="B5" s="415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  <c r="AA5" s="194"/>
      <c r="AB5" s="194"/>
      <c r="AC5" s="194"/>
      <c r="AD5" s="194"/>
      <c r="AE5" s="194"/>
      <c r="AF5" s="194"/>
    </row>
    <row r="6" spans="1:32" ht="4.95" customHeight="1" thickBot="1" x14ac:dyDescent="0.2"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  <c r="AA6" s="194"/>
      <c r="AB6" s="194"/>
      <c r="AC6" s="194"/>
      <c r="AD6" s="194"/>
      <c r="AE6" s="194"/>
      <c r="AF6" s="194"/>
    </row>
    <row r="7" spans="1:32" ht="15" customHeight="1" x14ac:dyDescent="0.15">
      <c r="A7" s="860" t="s">
        <v>18</v>
      </c>
      <c r="B7" s="864" t="s">
        <v>117</v>
      </c>
      <c r="C7" s="865" t="s">
        <v>57</v>
      </c>
      <c r="D7" s="865" t="s">
        <v>58</v>
      </c>
      <c r="E7" s="865" t="s">
        <v>59</v>
      </c>
      <c r="F7" s="865" t="s">
        <v>60</v>
      </c>
      <c r="G7" s="865" t="s">
        <v>61</v>
      </c>
      <c r="H7" s="865" t="s">
        <v>62</v>
      </c>
      <c r="I7" s="865" t="s">
        <v>63</v>
      </c>
      <c r="J7" s="865" t="s">
        <v>64</v>
      </c>
      <c r="K7" s="865" t="s">
        <v>65</v>
      </c>
      <c r="L7" s="865" t="s">
        <v>66</v>
      </c>
      <c r="M7" s="865" t="s">
        <v>67</v>
      </c>
      <c r="N7" s="865" t="s">
        <v>68</v>
      </c>
      <c r="P7" s="246"/>
      <c r="Q7" s="253"/>
      <c r="R7" s="253"/>
      <c r="S7" s="192"/>
      <c r="T7" s="192"/>
      <c r="U7" s="192"/>
      <c r="V7" s="192"/>
      <c r="W7" s="192"/>
      <c r="X7" s="192"/>
      <c r="Y7" s="192"/>
      <c r="Z7" s="192"/>
      <c r="AA7" s="192"/>
      <c r="AB7" s="192"/>
      <c r="AC7" s="192"/>
      <c r="AD7" s="192"/>
      <c r="AE7" s="253"/>
      <c r="AF7" s="192"/>
    </row>
    <row r="8" spans="1:32" ht="15" customHeight="1" x14ac:dyDescent="0.15">
      <c r="A8" s="874" t="s">
        <v>100</v>
      </c>
      <c r="B8" s="884">
        <f>('C-60'!B8/'C-59'!B8)*1000</f>
        <v>147.14477739834007</v>
      </c>
      <c r="C8" s="884">
        <f>('C-60'!C8/'C-59'!C8)*1000</f>
        <v>144.92213907816674</v>
      </c>
      <c r="D8" s="884">
        <f>('C-60'!D8/'C-59'!D8)*1000</f>
        <v>146.7591858758405</v>
      </c>
      <c r="E8" s="884">
        <f>('C-60'!E8/'C-59'!E8)*1000</f>
        <v>146.16315183537384</v>
      </c>
      <c r="F8" s="884">
        <f>('C-60'!F8/'C-59'!F8)*1000</f>
        <v>148.27488459059757</v>
      </c>
      <c r="G8" s="884">
        <f>('C-60'!G8/'C-59'!G8)*1000</f>
        <v>147.88150739403869</v>
      </c>
      <c r="H8" s="884">
        <f>('C-60'!H8/'C-59'!H8)*1000</f>
        <v>147.41248383223243</v>
      </c>
      <c r="I8" s="884">
        <f>('C-60'!I8/'C-59'!I8)*1000</f>
        <v>147.35088124893377</v>
      </c>
      <c r="J8" s="884">
        <f>('C-60'!J8/'C-59'!J8)*1000</f>
        <v>148.05040803666421</v>
      </c>
      <c r="K8" s="884">
        <f>('C-60'!K8/'C-59'!K8)*1000</f>
        <v>147.5300471326976</v>
      </c>
      <c r="L8" s="884">
        <f>('C-60'!L8/'C-59'!L8)*1000</f>
        <v>146.87491982440463</v>
      </c>
      <c r="M8" s="884">
        <f>('C-60'!M8/'C-59'!M8)*1000</f>
        <v>146.34155931819129</v>
      </c>
      <c r="N8" s="884">
        <f>('C-60'!N8/'C-59'!N8)*1000</f>
        <v>148.0491669042791</v>
      </c>
      <c r="P8" s="246"/>
      <c r="Q8" s="253"/>
      <c r="R8" s="253"/>
      <c r="S8" s="192"/>
      <c r="T8" s="192"/>
      <c r="U8" s="192"/>
      <c r="V8" s="192"/>
      <c r="W8" s="192"/>
      <c r="X8" s="192"/>
      <c r="Y8" s="192"/>
      <c r="Z8" s="192"/>
      <c r="AA8" s="192"/>
      <c r="AB8" s="192"/>
      <c r="AC8" s="192"/>
      <c r="AD8" s="192"/>
      <c r="AE8" s="253"/>
      <c r="AF8" s="192"/>
    </row>
    <row r="9" spans="1:32" ht="12" customHeight="1" x14ac:dyDescent="0.15">
      <c r="A9" s="246" t="s">
        <v>21</v>
      </c>
      <c r="B9" s="912">
        <f>('C-60'!B9/'C-59'!B9)*1000</f>
        <v>152.36231443838832</v>
      </c>
      <c r="C9" s="437">
        <f>('C-60'!C9/'C-59'!C9)*1000</f>
        <v>151.01327683615821</v>
      </c>
      <c r="D9" s="437">
        <f>('C-60'!D9/'C-59'!D9)*1000</f>
        <v>151.77142857142854</v>
      </c>
      <c r="E9" s="437">
        <f>('C-60'!E9/'C-59'!E9)*1000</f>
        <v>151.8894207888917</v>
      </c>
      <c r="F9" s="437">
        <f>('C-60'!F9/'C-59'!F9)*1000</f>
        <v>149.30928792569659</v>
      </c>
      <c r="G9" s="437">
        <f>('C-60'!G9/'C-59'!G9)*1000</f>
        <v>153.23100558659218</v>
      </c>
      <c r="H9" s="437">
        <f>('C-60'!H9/'C-59'!H9)*1000</f>
        <v>152.55014326647566</v>
      </c>
      <c r="I9" s="437">
        <f>('C-60'!I9/'C-59'!I9)*1000</f>
        <v>154.29435215946845</v>
      </c>
      <c r="J9" s="437">
        <f>('C-60'!J9/'C-59'!J9)*1000</f>
        <v>154.4406779661017</v>
      </c>
      <c r="K9" s="437">
        <f>('C-60'!K9/'C-59'!K9)*1000</f>
        <v>156.83719512195123</v>
      </c>
      <c r="L9" s="437">
        <f>('C-60'!L9/'C-59'!L9)*1000</f>
        <v>150.78062678062679</v>
      </c>
      <c r="M9" s="437">
        <f>('C-60'!M9/'C-59'!M9)*1000</f>
        <v>157.48618784530385</v>
      </c>
      <c r="N9" s="437">
        <f>('C-60'!N9/'C-59'!N9)*1000</f>
        <v>145.9043927648579</v>
      </c>
      <c r="P9" s="246"/>
      <c r="Q9" s="253"/>
      <c r="R9" s="253"/>
      <c r="S9" s="192"/>
      <c r="T9" s="192"/>
      <c r="U9" s="192"/>
      <c r="V9" s="192"/>
      <c r="W9" s="192"/>
      <c r="X9" s="192"/>
      <c r="Y9" s="192"/>
      <c r="Z9" s="192"/>
      <c r="AA9" s="192"/>
      <c r="AB9" s="192"/>
      <c r="AC9" s="192"/>
      <c r="AD9" s="192"/>
      <c r="AE9" s="253"/>
      <c r="AF9" s="192"/>
    </row>
    <row r="10" spans="1:32" ht="12" customHeight="1" x14ac:dyDescent="0.15">
      <c r="A10" s="246" t="s">
        <v>22</v>
      </c>
      <c r="B10" s="912">
        <f>('C-60'!B10/'C-59'!B10)*1000</f>
        <v>149.05371181402782</v>
      </c>
      <c r="C10" s="437">
        <f>('C-60'!C10/'C-59'!C10)*1000</f>
        <v>148.0418641161572</v>
      </c>
      <c r="D10" s="437">
        <f>('C-60'!D10/'C-59'!D10)*1000</f>
        <v>148.23993685872139</v>
      </c>
      <c r="E10" s="437">
        <f>('C-60'!E10/'C-59'!E10)*1000</f>
        <v>151.86736842105262</v>
      </c>
      <c r="F10" s="437">
        <f>('C-60'!F10/'C-59'!F10)*1000</f>
        <v>151.88641025641024</v>
      </c>
      <c r="G10" s="437">
        <f>('C-60'!G10/'C-59'!G10)*1000</f>
        <v>149.96165688190479</v>
      </c>
      <c r="H10" s="437">
        <f>('C-60'!H10/'C-59'!H10)*1000</f>
        <v>143.52765503926247</v>
      </c>
      <c r="I10" s="437">
        <f>('C-60'!I10/'C-59'!I10)*1000</f>
        <v>145.15726389394359</v>
      </c>
      <c r="J10" s="437">
        <f>('C-60'!J10/'C-59'!J10)*1000</f>
        <v>149.75168096452586</v>
      </c>
      <c r="K10" s="437">
        <f>('C-60'!K10/'C-59'!K10)*1000</f>
        <v>144.29982049390816</v>
      </c>
      <c r="L10" s="437">
        <f>('C-60'!L10/'C-59'!L10)*1000</f>
        <v>151.3589276418532</v>
      </c>
      <c r="M10" s="437">
        <f>('C-60'!M10/'C-59'!M10)*1000</f>
        <v>146.02179230243681</v>
      </c>
      <c r="N10" s="437">
        <f>('C-60'!N10/'C-59'!N10)*1000</f>
        <v>159.96704578594341</v>
      </c>
      <c r="P10" s="246"/>
      <c r="Q10" s="253"/>
      <c r="R10" s="253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253"/>
      <c r="AF10" s="192"/>
    </row>
    <row r="11" spans="1:32" ht="12" customHeight="1" x14ac:dyDescent="0.15">
      <c r="A11" s="246" t="s">
        <v>23</v>
      </c>
      <c r="B11" s="912">
        <f>('C-60'!B11/'C-59'!B11)*1000</f>
        <v>145.55868620429968</v>
      </c>
      <c r="C11" s="437">
        <f>('C-60'!C11/'C-59'!C11)*1000</f>
        <v>140.0890801506186</v>
      </c>
      <c r="D11" s="437">
        <f>('C-60'!D11/'C-59'!D11)*1000</f>
        <v>147.09452736318408</v>
      </c>
      <c r="E11" s="437">
        <f>('C-60'!E11/'C-59'!E11)*1000</f>
        <v>146.69937250427836</v>
      </c>
      <c r="F11" s="437">
        <f>('C-60'!F11/'C-59'!F11)*1000</f>
        <v>144.09922430758149</v>
      </c>
      <c r="G11" s="437">
        <f>('C-60'!G11/'C-59'!G11)*1000</f>
        <v>143.99059611954817</v>
      </c>
      <c r="H11" s="437">
        <f>('C-60'!H11/'C-59'!H11)*1000</f>
        <v>144.47125312466036</v>
      </c>
      <c r="I11" s="437">
        <f>('C-60'!I11/'C-59'!I11)*1000</f>
        <v>148.07101754385965</v>
      </c>
      <c r="J11" s="437">
        <f>('C-60'!J11/'C-59'!J11)*1000</f>
        <v>149.92846924177397</v>
      </c>
      <c r="K11" s="437">
        <f>('C-60'!K11/'C-59'!K11)*1000</f>
        <v>148.4106736537268</v>
      </c>
      <c r="L11" s="437">
        <f>('C-60'!L11/'C-59'!L11)*1000</f>
        <v>146.72070246538331</v>
      </c>
      <c r="M11" s="437">
        <f>('C-60'!M11/'C-59'!M11)*1000</f>
        <v>146.91316825735834</v>
      </c>
      <c r="N11" s="437">
        <f>('C-60'!N11/'C-59'!N11)*1000</f>
        <v>142.31375150784075</v>
      </c>
      <c r="P11" s="246"/>
      <c r="Q11" s="253"/>
      <c r="R11" s="253"/>
      <c r="S11" s="192"/>
      <c r="T11" s="192"/>
      <c r="U11" s="192"/>
      <c r="V11" s="192"/>
      <c r="W11" s="192"/>
      <c r="X11" s="192"/>
      <c r="Y11" s="192"/>
      <c r="Z11" s="192"/>
      <c r="AA11" s="192"/>
      <c r="AB11" s="192"/>
      <c r="AC11" s="192"/>
      <c r="AD11" s="192"/>
      <c r="AE11" s="253"/>
      <c r="AF11" s="192"/>
    </row>
    <row r="12" spans="1:32" ht="12" customHeight="1" x14ac:dyDescent="0.15">
      <c r="A12" s="194" t="s">
        <v>24</v>
      </c>
      <c r="B12" s="912">
        <f>('C-60'!B12/'C-59'!B12)*1000</f>
        <v>141.54693784667194</v>
      </c>
      <c r="C12" s="437">
        <f>('C-60'!C12/'C-59'!C12)*1000</f>
        <v>143.70466825495049</v>
      </c>
      <c r="D12" s="437">
        <f>('C-60'!D12/'C-59'!D12)*1000</f>
        <v>143.05210758790869</v>
      </c>
      <c r="E12" s="437">
        <f>('C-60'!E12/'C-59'!E12)*1000</f>
        <v>140.60051992619924</v>
      </c>
      <c r="F12" s="437">
        <f>('C-60'!F12/'C-59'!F12)*1000</f>
        <v>140.31078458257159</v>
      </c>
      <c r="G12" s="437">
        <f>('C-60'!G12/'C-59'!G12)*1000</f>
        <v>138.02974999999995</v>
      </c>
      <c r="H12" s="437">
        <f>('C-60'!H12/'C-59'!H12)*1000</f>
        <v>138.64396979082866</v>
      </c>
      <c r="I12" s="437">
        <f>('C-60'!I12/'C-59'!I12)*1000</f>
        <v>140.21581351149317</v>
      </c>
      <c r="J12" s="437">
        <f>('C-60'!J12/'C-59'!J12)*1000</f>
        <v>140.64504092307695</v>
      </c>
      <c r="K12" s="437">
        <f>('C-60'!K12/'C-59'!K12)*1000</f>
        <v>140.62659878260871</v>
      </c>
      <c r="L12" s="437">
        <f>('C-60'!L12/'C-59'!L12)*1000</f>
        <v>144.27175752977334</v>
      </c>
      <c r="M12" s="437">
        <f>('C-60'!M12/'C-59'!M12)*1000</f>
        <v>143.11149434565436</v>
      </c>
      <c r="N12" s="437">
        <f>('C-60'!N12/'C-59'!N12)*1000</f>
        <v>145.48454738548844</v>
      </c>
      <c r="P12" s="246"/>
      <c r="Q12" s="253"/>
      <c r="R12" s="253"/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253"/>
      <c r="AF12" s="192"/>
    </row>
    <row r="13" spans="1:32" ht="12" customHeight="1" x14ac:dyDescent="0.15">
      <c r="A13" s="246" t="s">
        <v>25</v>
      </c>
      <c r="B13" s="912">
        <f>('C-60'!B13/'C-59'!B13)*1000</f>
        <v>132.21936859651242</v>
      </c>
      <c r="C13" s="437">
        <f>('C-60'!C13/'C-59'!C13)*1000</f>
        <v>130.53969060070213</v>
      </c>
      <c r="D13" s="437">
        <f>('C-60'!D13/'C-59'!D13)*1000</f>
        <v>140.3211509927408</v>
      </c>
      <c r="E13" s="437">
        <f>('C-60'!E13/'C-59'!E13)*1000</f>
        <v>125.87807299799775</v>
      </c>
      <c r="F13" s="437">
        <f>('C-60'!F13/'C-59'!F13)*1000</f>
        <v>127.93611189960643</v>
      </c>
      <c r="G13" s="437">
        <f>('C-60'!G13/'C-59'!G13)*1000</f>
        <v>131.8211367913319</v>
      </c>
      <c r="H13" s="437">
        <f>('C-60'!H13/'C-59'!H13)*1000</f>
        <v>136.52542762646709</v>
      </c>
      <c r="I13" s="437">
        <f>('C-60'!I13/'C-59'!I13)*1000</f>
        <v>129.58311306716914</v>
      </c>
      <c r="J13" s="437">
        <f>('C-60'!J13/'C-59'!J13)*1000</f>
        <v>134.37474749980598</v>
      </c>
      <c r="K13" s="437">
        <f>('C-60'!K13/'C-59'!K13)*1000</f>
        <v>127.99893889988878</v>
      </c>
      <c r="L13" s="437">
        <f>('C-60'!L13/'C-59'!L13)*1000</f>
        <v>135.03634555109326</v>
      </c>
      <c r="M13" s="437">
        <f>('C-60'!M13/'C-59'!M13)*1000</f>
        <v>132.69573434836917</v>
      </c>
      <c r="N13" s="437">
        <f>('C-60'!N13/'C-59'!N13)*1000</f>
        <v>132.09421873113956</v>
      </c>
      <c r="P13" s="246"/>
      <c r="Q13" s="253"/>
      <c r="R13" s="253"/>
      <c r="S13" s="192"/>
      <c r="T13" s="192"/>
      <c r="U13" s="192"/>
      <c r="V13" s="192"/>
      <c r="W13" s="192"/>
      <c r="X13" s="192"/>
      <c r="Y13" s="192"/>
      <c r="Z13" s="192"/>
      <c r="AA13" s="192"/>
      <c r="AB13" s="192"/>
      <c r="AC13" s="192"/>
      <c r="AD13" s="192"/>
      <c r="AE13" s="253"/>
      <c r="AF13" s="192"/>
    </row>
    <row r="14" spans="1:32" ht="12" customHeight="1" x14ac:dyDescent="0.15">
      <c r="A14" s="248" t="s">
        <v>107</v>
      </c>
      <c r="B14" s="912">
        <f>('C-60'!B14/'C-59'!B14)*1000</f>
        <v>122.14606806437097</v>
      </c>
      <c r="C14" s="437">
        <f>('C-60'!C14/'C-59'!C14)*1000</f>
        <v>125.09064632426445</v>
      </c>
      <c r="D14" s="437">
        <f>('C-60'!D14/'C-59'!D14)*1000</f>
        <v>142.50059111855137</v>
      </c>
      <c r="E14" s="437">
        <f>('C-60'!E14/'C-59'!E14)*1000</f>
        <v>109.55289408495339</v>
      </c>
      <c r="F14" s="437">
        <f>('C-60'!F14/'C-59'!F14)*1000</f>
        <v>109.58709645624273</v>
      </c>
      <c r="G14" s="437">
        <f>('C-60'!G14/'C-59'!G14)*1000</f>
        <v>113.87900367298329</v>
      </c>
      <c r="H14" s="437">
        <f>('C-60'!H14/'C-59'!H14)*1000</f>
        <v>119.90346892353982</v>
      </c>
      <c r="I14" s="437">
        <f>('C-60'!I14/'C-59'!I14)*1000</f>
        <v>115.06871092618013</v>
      </c>
      <c r="J14" s="437">
        <f>('C-60'!J14/'C-59'!J14)*1000</f>
        <v>119.74911183170514</v>
      </c>
      <c r="K14" s="437">
        <f>('C-60'!K14/'C-59'!K14)*1000</f>
        <v>118.05681012316202</v>
      </c>
      <c r="L14" s="437">
        <f>('C-60'!L14/'C-59'!L14)*1000</f>
        <v>127.05527842967108</v>
      </c>
      <c r="M14" s="437">
        <f>('C-60'!M14/'C-59'!M14)*1000</f>
        <v>127.83740563872954</v>
      </c>
      <c r="N14" s="437">
        <f>('C-60'!N14/'C-59'!N14)*1000</f>
        <v>124.3912784820684</v>
      </c>
      <c r="P14" s="246"/>
      <c r="Q14" s="253"/>
      <c r="R14" s="253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253"/>
      <c r="AF14" s="192"/>
    </row>
    <row r="15" spans="1:32" ht="12" customHeight="1" x14ac:dyDescent="0.15">
      <c r="A15" s="248" t="s">
        <v>108</v>
      </c>
      <c r="B15" s="912">
        <f>('C-60'!B15/'C-59'!B15)*1000</f>
        <v>138.36088258219246</v>
      </c>
      <c r="C15" s="437">
        <f>('C-60'!C15/'C-59'!C15)*1000</f>
        <v>131.63400655021834</v>
      </c>
      <c r="D15" s="437">
        <f>('C-60'!D15/'C-59'!D15)*1000</f>
        <v>130.29962333674516</v>
      </c>
      <c r="E15" s="437">
        <f>('C-60'!E15/'C-59'!E15)*1000</f>
        <v>143.5090909090909</v>
      </c>
      <c r="F15" s="437">
        <f>('C-60'!F15/'C-59'!F15)*1000</f>
        <v>140.94994063520332</v>
      </c>
      <c r="G15" s="437">
        <f>('C-60'!G15/'C-59'!G15)*1000</f>
        <v>147.0228956687551</v>
      </c>
      <c r="H15" s="437">
        <f>('C-60'!H15/'C-59'!H15)*1000</f>
        <v>148.25591882750842</v>
      </c>
      <c r="I15" s="437">
        <f>('C-60'!I15/'C-59'!I15)*1000</f>
        <v>143.06256860592757</v>
      </c>
      <c r="J15" s="437">
        <f>('C-60'!J15/'C-59'!J15)*1000</f>
        <v>149.71474703982778</v>
      </c>
      <c r="K15" s="437">
        <f>('C-60'!K15/'C-59'!K15)*1000</f>
        <v>130.40479544577383</v>
      </c>
      <c r="L15" s="437">
        <f>('C-60'!L15/'C-59'!L15)*1000</f>
        <v>139.72178464606182</v>
      </c>
      <c r="M15" s="437">
        <f>('C-60'!M15/'C-59'!M15)*1000</f>
        <v>132.02983101391649</v>
      </c>
      <c r="N15" s="437">
        <f>('C-60'!N15/'C-59'!N15)*1000</f>
        <v>134.45418161434978</v>
      </c>
      <c r="P15" s="246"/>
      <c r="Q15" s="253"/>
      <c r="R15" s="253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253"/>
      <c r="AF15" s="192"/>
    </row>
    <row r="16" spans="1:32" ht="12" customHeight="1" x14ac:dyDescent="0.15">
      <c r="A16" s="248" t="s">
        <v>109</v>
      </c>
      <c r="B16" s="912">
        <f>('C-60'!B16/'C-59'!B16)*1000</f>
        <v>150.35639657526579</v>
      </c>
      <c r="C16" s="437">
        <f>('C-60'!C16/'C-59'!C16)*1000</f>
        <v>152.01291647491948</v>
      </c>
      <c r="D16" s="437">
        <f>('C-60'!D16/'C-59'!D16)*1000</f>
        <v>152.07950709759189</v>
      </c>
      <c r="E16" s="437">
        <f>('C-60'!E16/'C-59'!E16)*1000</f>
        <v>151.98074609720177</v>
      </c>
      <c r="F16" s="437">
        <f>('C-60'!F16/'C-59'!F16)*1000</f>
        <v>151.83429613733907</v>
      </c>
      <c r="G16" s="437">
        <f>('C-60'!G16/'C-59'!G16)*1000</f>
        <v>145.28250937233742</v>
      </c>
      <c r="H16" s="437">
        <f>('C-60'!H16/'C-59'!H16)*1000</f>
        <v>151.47946934515301</v>
      </c>
      <c r="I16" s="437">
        <f>('C-60'!I16/'C-59'!I16)*1000</f>
        <v>144.88844792345276</v>
      </c>
      <c r="J16" s="437">
        <f>('C-60'!J16/'C-59'!J16)*1000</f>
        <v>151.70063075010358</v>
      </c>
      <c r="K16" s="437">
        <f>('C-60'!K16/'C-59'!K16)*1000</f>
        <v>151.92750038576941</v>
      </c>
      <c r="L16" s="437">
        <f>('C-60'!L16/'C-59'!L16)*1000</f>
        <v>151.73653905635649</v>
      </c>
      <c r="M16" s="437">
        <f>('C-60'!M16/'C-59'!M16)*1000</f>
        <v>149.74542940438872</v>
      </c>
      <c r="N16" s="437">
        <f>('C-60'!N16/'C-59'!N16)*1000</f>
        <v>151.9217442137809</v>
      </c>
      <c r="P16" s="246"/>
      <c r="Q16" s="253"/>
      <c r="R16" s="253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253"/>
      <c r="AF16" s="192"/>
    </row>
    <row r="17" spans="1:32" ht="12" customHeight="1" x14ac:dyDescent="0.15">
      <c r="A17" s="246" t="s">
        <v>29</v>
      </c>
      <c r="B17" s="912">
        <f>('C-60'!B17/'C-59'!B17)*1000</f>
        <v>151.15747348778774</v>
      </c>
      <c r="C17" s="437">
        <f>('C-60'!C17/'C-59'!C17)*1000</f>
        <v>147.75754137550553</v>
      </c>
      <c r="D17" s="437">
        <f>('C-60'!D17/'C-59'!D17)*1000</f>
        <v>150.37173038593949</v>
      </c>
      <c r="E17" s="437">
        <f>('C-60'!E17/'C-59'!E17)*1000</f>
        <v>156.41968416896958</v>
      </c>
      <c r="F17" s="437">
        <f>('C-60'!F17/'C-59'!F17)*1000</f>
        <v>155.29808849117575</v>
      </c>
      <c r="G17" s="437">
        <f>('C-60'!G17/'C-59'!G17)*1000</f>
        <v>155.43163038099951</v>
      </c>
      <c r="H17" s="437">
        <f>('C-60'!H17/'C-59'!H17)*1000</f>
        <v>155.54169450011133</v>
      </c>
      <c r="I17" s="437">
        <f>('C-60'!I17/'C-59'!I17)*1000</f>
        <v>151.9607955112219</v>
      </c>
      <c r="J17" s="437">
        <f>('C-60'!J17/'C-59'!J17)*1000</f>
        <v>153.19369786368262</v>
      </c>
      <c r="K17" s="437">
        <f>('C-60'!K17/'C-59'!K17)*1000</f>
        <v>157.59834590377113</v>
      </c>
      <c r="L17" s="437">
        <f>('C-60'!L17/'C-59'!L17)*1000</f>
        <v>144.24618800721373</v>
      </c>
      <c r="M17" s="437">
        <f>('C-60'!M17/'C-59'!M17)*1000</f>
        <v>143.39455779235462</v>
      </c>
      <c r="N17" s="437">
        <f>('C-60'!N17/'C-59'!N17)*1000</f>
        <v>145.35062410768916</v>
      </c>
      <c r="P17" s="246"/>
      <c r="Q17" s="253"/>
      <c r="R17" s="253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253"/>
      <c r="AF17" s="192"/>
    </row>
    <row r="18" spans="1:32" ht="12" customHeight="1" x14ac:dyDescent="0.15">
      <c r="A18" s="194" t="s">
        <v>30</v>
      </c>
      <c r="B18" s="912">
        <f>('C-60'!B18/'C-59'!B18)*1000</f>
        <v>142.39468749147181</v>
      </c>
      <c r="C18" s="437">
        <f>('C-60'!C18/'C-59'!C18)*1000</f>
        <v>147.19999999999996</v>
      </c>
      <c r="D18" s="437">
        <f>('C-60'!D18/'C-59'!D18)*1000</f>
        <v>145.57631883578634</v>
      </c>
      <c r="E18" s="437">
        <f>('C-60'!E18/'C-59'!E18)*1000</f>
        <v>145.99885953240829</v>
      </c>
      <c r="F18" s="437">
        <f>('C-60'!F18/'C-59'!F18)*1000</f>
        <v>143.77678607275698</v>
      </c>
      <c r="G18" s="437">
        <f>('C-60'!G18/'C-59'!G18)*1000</f>
        <v>146.7901761117057</v>
      </c>
      <c r="H18" s="437">
        <f>('C-60'!H18/'C-59'!H18)*1000</f>
        <v>143.04111587982834</v>
      </c>
      <c r="I18" s="437">
        <f>('C-60'!I18/'C-59'!I18)*1000</f>
        <v>145.99726866273653</v>
      </c>
      <c r="J18" s="437">
        <f>('C-60'!J18/'C-59'!J18)*1000</f>
        <v>142.06123473314372</v>
      </c>
      <c r="K18" s="437">
        <f>('C-60'!K18/'C-59'!K18)*1000</f>
        <v>144.28225998300763</v>
      </c>
      <c r="L18" s="437">
        <f>('C-60'!L18/'C-59'!L18)*1000</f>
        <v>133.6687013038979</v>
      </c>
      <c r="M18" s="437">
        <f>('C-60'!M18/'C-59'!M18)*1000</f>
        <v>132.11136556403693</v>
      </c>
      <c r="N18" s="437">
        <f>('C-60'!N18/'C-59'!N18)*1000</f>
        <v>138.86115269044603</v>
      </c>
      <c r="P18" s="246"/>
      <c r="Q18" s="253"/>
      <c r="R18" s="253"/>
      <c r="S18" s="192"/>
      <c r="T18" s="192"/>
      <c r="U18" s="192"/>
      <c r="V18" s="192"/>
      <c r="W18" s="192"/>
      <c r="X18" s="192"/>
      <c r="Y18" s="192"/>
      <c r="Z18" s="192"/>
      <c r="AA18" s="192"/>
      <c r="AB18" s="192"/>
      <c r="AC18" s="192"/>
      <c r="AD18" s="192"/>
      <c r="AE18" s="253"/>
      <c r="AF18" s="192"/>
    </row>
    <row r="19" spans="1:32" ht="12" customHeight="1" x14ac:dyDescent="0.15">
      <c r="A19" s="194" t="s">
        <v>31</v>
      </c>
      <c r="B19" s="912">
        <f>('C-60'!B19/'C-59'!B19)*1000</f>
        <v>192.5276950423669</v>
      </c>
      <c r="C19" s="437">
        <f>('C-60'!C19/'C-59'!C19)*1000</f>
        <v>189.151640625</v>
      </c>
      <c r="D19" s="437">
        <f>('C-60'!D19/'C-59'!D19)*1000</f>
        <v>191.73578652328106</v>
      </c>
      <c r="E19" s="437">
        <f>('C-60'!E19/'C-59'!E19)*1000</f>
        <v>193.25038722826088</v>
      </c>
      <c r="F19" s="437">
        <f>('C-60'!F19/'C-59'!F19)*1000</f>
        <v>196.58483831775703</v>
      </c>
      <c r="G19" s="437">
        <f>('C-60'!G19/'C-59'!G19)*1000</f>
        <v>194.21201402239058</v>
      </c>
      <c r="H19" s="437">
        <f>('C-60'!H19/'C-59'!H19)*1000</f>
        <v>190.86684244144786</v>
      </c>
      <c r="I19" s="437">
        <f>('C-60'!I19/'C-59'!I19)*1000</f>
        <v>188.75311814302074</v>
      </c>
      <c r="J19" s="437">
        <f>('C-60'!J19/'C-59'!J19)*1000</f>
        <v>193.10364511462274</v>
      </c>
      <c r="K19" s="437">
        <f>('C-60'!K19/'C-59'!K19)*1000</f>
        <v>193.10812462108456</v>
      </c>
      <c r="L19" s="437">
        <f>('C-60'!L19/'C-59'!L19)*1000</f>
        <v>190.82548803827754</v>
      </c>
      <c r="M19" s="437">
        <f>('C-60'!M19/'C-59'!M19)*1000</f>
        <v>193.97505197070109</v>
      </c>
      <c r="N19" s="437">
        <f>('C-60'!N19/'C-59'!N19)*1000</f>
        <v>194.85121874999999</v>
      </c>
      <c r="P19" s="246"/>
      <c r="Q19" s="253"/>
      <c r="R19" s="253"/>
      <c r="S19" s="192"/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192"/>
      <c r="AE19" s="253"/>
      <c r="AF19" s="192"/>
    </row>
    <row r="20" spans="1:32" ht="12" customHeight="1" x14ac:dyDescent="0.15">
      <c r="A20" s="246" t="s">
        <v>32</v>
      </c>
      <c r="B20" s="912">
        <f>('C-60'!B20/'C-59'!B20)*1000</f>
        <v>136.33523111026906</v>
      </c>
      <c r="C20" s="437">
        <f>('C-60'!C20/'C-59'!C20)*1000</f>
        <v>133.24832047477747</v>
      </c>
      <c r="D20" s="437">
        <f>('C-60'!D20/'C-59'!D20)*1000</f>
        <v>142.95285120350113</v>
      </c>
      <c r="E20" s="437">
        <f>('C-60'!E20/'C-59'!E20)*1000</f>
        <v>139.35819624573378</v>
      </c>
      <c r="F20" s="437">
        <f>('C-60'!F20/'C-59'!F20)*1000</f>
        <v>140.571703214596</v>
      </c>
      <c r="G20" s="437">
        <f>('C-60'!G20/'C-59'!G20)*1000</f>
        <v>138.61373503521131</v>
      </c>
      <c r="H20" s="437">
        <f>('C-60'!H20/'C-59'!H20)*1000</f>
        <v>139.54341361771944</v>
      </c>
      <c r="I20" s="437">
        <f>('C-60'!I20/'C-59'!I20)*1000</f>
        <v>133.60800924812028</v>
      </c>
      <c r="J20" s="437">
        <f>('C-60'!J20/'C-59'!J20)*1000</f>
        <v>133.2190015600624</v>
      </c>
      <c r="K20" s="437">
        <f>('C-60'!K20/'C-59'!K20)*1000</f>
        <v>135.62537288888885</v>
      </c>
      <c r="L20" s="437">
        <f>('C-60'!L20/'C-59'!L20)*1000</f>
        <v>132.46948233962266</v>
      </c>
      <c r="M20" s="437">
        <f>('C-60'!M20/'C-59'!M20)*1000</f>
        <v>133.04695780903037</v>
      </c>
      <c r="N20" s="437">
        <f>('C-60'!N20/'C-59'!N20)*1000</f>
        <v>135.89441860465118</v>
      </c>
      <c r="P20" s="246"/>
      <c r="Q20" s="253"/>
      <c r="R20" s="253"/>
      <c r="S20" s="192"/>
      <c r="T20" s="192"/>
      <c r="U20" s="192"/>
      <c r="V20" s="192"/>
      <c r="W20" s="192"/>
      <c r="X20" s="192"/>
      <c r="Y20" s="192"/>
      <c r="Z20" s="192"/>
      <c r="AA20" s="192"/>
      <c r="AB20" s="192"/>
      <c r="AC20" s="192"/>
      <c r="AD20" s="192"/>
      <c r="AE20" s="253"/>
      <c r="AF20" s="192"/>
    </row>
    <row r="21" spans="1:32" ht="12" customHeight="1" x14ac:dyDescent="0.15">
      <c r="A21" s="246" t="s">
        <v>33</v>
      </c>
      <c r="B21" s="912">
        <f>('C-60'!B21/'C-59'!B21)*1000</f>
        <v>167.8627562660831</v>
      </c>
      <c r="C21" s="437">
        <f>('C-60'!C21/'C-59'!C21)*1000</f>
        <v>163.38893782383414</v>
      </c>
      <c r="D21" s="437">
        <f>('C-60'!D21/'C-59'!D21)*1000</f>
        <v>164.15771485435141</v>
      </c>
      <c r="E21" s="437">
        <f>('C-60'!E21/'C-59'!E21)*1000</f>
        <v>163.83671633451291</v>
      </c>
      <c r="F21" s="437">
        <f>('C-60'!F21/'C-59'!F21)*1000</f>
        <v>172.83726876362505</v>
      </c>
      <c r="G21" s="437">
        <f>('C-60'!G21/'C-59'!G21)*1000</f>
        <v>168.07215480844411</v>
      </c>
      <c r="H21" s="437">
        <f>('C-60'!H21/'C-59'!H21)*1000</f>
        <v>166.72217089267102</v>
      </c>
      <c r="I21" s="437">
        <f>('C-60'!I21/'C-59'!I21)*1000</f>
        <v>169.1096700111483</v>
      </c>
      <c r="J21" s="437">
        <f>('C-60'!J21/'C-59'!J21)*1000</f>
        <v>168.80580855692531</v>
      </c>
      <c r="K21" s="437">
        <f>('C-60'!K21/'C-59'!K21)*1000</f>
        <v>170.01568850829571</v>
      </c>
      <c r="L21" s="437">
        <f>('C-60'!L21/'C-59'!L21)*1000</f>
        <v>168.75428399422057</v>
      </c>
      <c r="M21" s="437">
        <f>('C-60'!M21/'C-59'!M21)*1000</f>
        <v>168.92209751538277</v>
      </c>
      <c r="N21" s="437">
        <f>('C-60'!N21/'C-59'!N21)*1000</f>
        <v>167.82504129815064</v>
      </c>
      <c r="P21" s="246"/>
      <c r="Q21" s="253"/>
      <c r="R21" s="253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253"/>
      <c r="AF21" s="192"/>
    </row>
    <row r="22" spans="1:32" ht="12" customHeight="1" x14ac:dyDescent="0.15">
      <c r="A22" s="246" t="s">
        <v>34</v>
      </c>
      <c r="B22" s="912">
        <f>('C-60'!B22/'C-59'!B22)*1000</f>
        <v>160.50904452449569</v>
      </c>
      <c r="C22" s="437">
        <f>('C-60'!C22/'C-59'!C22)*1000</f>
        <v>162.03834428571426</v>
      </c>
      <c r="D22" s="437">
        <f>('C-60'!D22/'C-59'!D22)*1000</f>
        <v>161.87800833333338</v>
      </c>
      <c r="E22" s="437">
        <f>('C-60'!E22/'C-59'!E22)*1000</f>
        <v>160.01129713922444</v>
      </c>
      <c r="F22" s="437">
        <f>('C-60'!F22/'C-59'!F22)*1000</f>
        <v>161.37092785269704</v>
      </c>
      <c r="G22" s="437">
        <f>('C-60'!G22/'C-59'!G22)*1000</f>
        <v>160.86611362433862</v>
      </c>
      <c r="H22" s="437">
        <f>('C-60'!H22/'C-59'!H22)*1000</f>
        <v>161.84649259547936</v>
      </c>
      <c r="I22" s="437">
        <f>('C-60'!I22/'C-59'!I22)*1000</f>
        <v>159.34119917910454</v>
      </c>
      <c r="J22" s="437">
        <f>('C-60'!J22/'C-59'!J22)*1000</f>
        <v>160.58185360685303</v>
      </c>
      <c r="K22" s="437">
        <f>('C-60'!K22/'C-59'!K22)*1000</f>
        <v>159.33737241124265</v>
      </c>
      <c r="L22" s="437">
        <f>('C-60'!L22/'C-59'!L22)*1000</f>
        <v>156.97987361702127</v>
      </c>
      <c r="M22" s="437">
        <f>('C-60'!M22/'C-59'!M22)*1000</f>
        <v>159.60865071999996</v>
      </c>
      <c r="N22" s="437">
        <f>('C-60'!N22/'C-59'!N22)*1000</f>
        <v>161.50249285714284</v>
      </c>
      <c r="P22" s="246"/>
      <c r="Q22" s="253"/>
      <c r="R22" s="253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253"/>
      <c r="AF22" s="192"/>
    </row>
    <row r="23" spans="1:32" ht="12" customHeight="1" x14ac:dyDescent="0.15">
      <c r="A23" s="246" t="s">
        <v>35</v>
      </c>
      <c r="B23" s="912">
        <f>('C-60'!B23/'C-59'!B23)*1000</f>
        <v>131.24321949071108</v>
      </c>
      <c r="C23" s="437">
        <f>('C-60'!C23/'C-59'!C23)*1000</f>
        <v>129.21462773071778</v>
      </c>
      <c r="D23" s="437">
        <f>('C-60'!D23/'C-59'!D23)*1000</f>
        <v>129.76202437373058</v>
      </c>
      <c r="E23" s="437">
        <f>('C-60'!E23/'C-59'!E23)*1000</f>
        <v>131.97525896414342</v>
      </c>
      <c r="F23" s="437">
        <f>('C-60'!F23/'C-59'!F23)*1000</f>
        <v>134.57214507370051</v>
      </c>
      <c r="G23" s="437">
        <f>('C-60'!G23/'C-59'!G23)*1000</f>
        <v>131.6899628252788</v>
      </c>
      <c r="H23" s="437">
        <f>('C-60'!H23/'C-59'!H23)*1000</f>
        <v>130.40491525423727</v>
      </c>
      <c r="I23" s="437">
        <f>('C-60'!I23/'C-59'!I23)*1000</f>
        <v>130.97112735849061</v>
      </c>
      <c r="J23" s="437">
        <f>('C-60'!J23/'C-59'!J23)*1000</f>
        <v>130.71378133704732</v>
      </c>
      <c r="K23" s="437">
        <f>('C-60'!K23/'C-59'!K23)*1000</f>
        <v>130.46965646179015</v>
      </c>
      <c r="L23" s="437">
        <f>('C-60'!L23/'C-59'!L23)*1000</f>
        <v>135.08745499549948</v>
      </c>
      <c r="M23" s="437">
        <f>('C-60'!M23/'C-59'!M23)*1000</f>
        <v>129.66862433862431</v>
      </c>
      <c r="N23" s="437">
        <f>('C-60'!N23/'C-59'!N23)*1000</f>
        <v>131.7688695116947</v>
      </c>
      <c r="P23" s="246"/>
      <c r="Q23" s="253"/>
      <c r="R23" s="253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253"/>
      <c r="AF23" s="192"/>
    </row>
    <row r="24" spans="1:32" ht="12" customHeight="1" x14ac:dyDescent="0.15">
      <c r="A24" s="246" t="s">
        <v>36</v>
      </c>
      <c r="B24" s="912">
        <f>('C-60'!B24/'C-59'!B24)*1000</f>
        <v>116.27745046547149</v>
      </c>
      <c r="C24" s="437">
        <f>('C-60'!C24/'C-59'!C24)*1000</f>
        <v>115.97730999999999</v>
      </c>
      <c r="D24" s="437">
        <f>('C-60'!D24/'C-59'!D24)*1000</f>
        <v>122.50311505424956</v>
      </c>
      <c r="E24" s="437">
        <f>('C-60'!E24/'C-59'!E24)*1000</f>
        <v>114.24459897184362</v>
      </c>
      <c r="F24" s="437">
        <f>('C-60'!F24/'C-59'!F24)*1000</f>
        <v>113.55378151260503</v>
      </c>
      <c r="G24" s="437">
        <f>('C-60'!G24/'C-59'!G24)*1000</f>
        <v>116.13545317697785</v>
      </c>
      <c r="H24" s="437">
        <f>('C-60'!H24/'C-59'!H24)*1000</f>
        <v>114.99042427813789</v>
      </c>
      <c r="I24" s="437">
        <f>('C-60'!I24/'C-59'!I24)*1000</f>
        <v>110.9333866712947</v>
      </c>
      <c r="J24" s="437">
        <f>('C-60'!J24/'C-59'!J24)*1000</f>
        <v>116.64480492238846</v>
      </c>
      <c r="K24" s="437">
        <f>('C-60'!K24/'C-59'!K24)*1000</f>
        <v>119.59511182845284</v>
      </c>
      <c r="L24" s="437">
        <f>('C-60'!L24/'C-59'!L24)*1000</f>
        <v>117.0992171545269</v>
      </c>
      <c r="M24" s="437">
        <f>('C-60'!M24/'C-59'!M24)*1000</f>
        <v>116.40764778109104</v>
      </c>
      <c r="N24" s="437">
        <f>('C-60'!N24/'C-59'!N24)*1000</f>
        <v>119.08523908523908</v>
      </c>
      <c r="P24" s="246"/>
      <c r="Q24" s="253"/>
      <c r="R24" s="253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253"/>
      <c r="AF24" s="192"/>
    </row>
    <row r="25" spans="1:32" ht="12" customHeight="1" x14ac:dyDescent="0.15">
      <c r="A25" s="194" t="s">
        <v>37</v>
      </c>
      <c r="B25" s="912">
        <f>('C-60'!B25/'C-59'!B25)*1000</f>
        <v>163.36052585451358</v>
      </c>
      <c r="C25" s="437">
        <f>('C-60'!C25/'C-59'!C25)*1000</f>
        <v>165.42431281455674</v>
      </c>
      <c r="D25" s="437">
        <f>('C-60'!D25/'C-59'!D25)*1000</f>
        <v>160.99221183800623</v>
      </c>
      <c r="E25" s="437">
        <f>('C-60'!E25/'C-59'!E25)*1000</f>
        <v>162.02263856362217</v>
      </c>
      <c r="F25" s="437">
        <f>('C-60'!F25/'C-59'!F25)*1000</f>
        <v>162.31956315289651</v>
      </c>
      <c r="G25" s="437">
        <f>('C-60'!G25/'C-59'!G25)*1000</f>
        <v>163.87755102040819</v>
      </c>
      <c r="H25" s="437">
        <f>('C-60'!H25/'C-59'!H25)*1000</f>
        <v>163.91153670770638</v>
      </c>
      <c r="I25" s="437">
        <f>('C-60'!I25/'C-59'!I25)*1000</f>
        <v>164.03389830508473</v>
      </c>
      <c r="J25" s="437">
        <f>('C-60'!J25/'C-59'!J25)*1000</f>
        <v>163.76358930112164</v>
      </c>
      <c r="K25" s="437">
        <f>('C-60'!K25/'C-59'!K25)*1000</f>
        <v>164.167652027027</v>
      </c>
      <c r="L25" s="437">
        <f>('C-60'!L25/'C-59'!L25)*1000</f>
        <v>164.55026892842363</v>
      </c>
      <c r="M25" s="437">
        <f>('C-60'!M25/'C-59'!M25)*1000</f>
        <v>164.71247960848288</v>
      </c>
      <c r="N25" s="437">
        <f>('C-60'!N25/'C-59'!N25)*1000</f>
        <v>160.80666666666662</v>
      </c>
      <c r="P25" s="246"/>
      <c r="Q25" s="253"/>
      <c r="R25" s="253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253"/>
      <c r="AF25" s="192"/>
    </row>
    <row r="26" spans="1:32" ht="12" customHeight="1" x14ac:dyDescent="0.15">
      <c r="A26" s="246" t="s">
        <v>38</v>
      </c>
      <c r="B26" s="912">
        <f>('C-60'!B26/'C-59'!B26)*1000</f>
        <v>206.53076199677938</v>
      </c>
      <c r="C26" s="437">
        <f>('C-60'!C26/'C-59'!C26)*1000</f>
        <v>202.99175572519087</v>
      </c>
      <c r="D26" s="437">
        <f>('C-60'!D26/'C-59'!D26)*1000</f>
        <v>191.52216748768473</v>
      </c>
      <c r="E26" s="437">
        <f>('C-60'!E26/'C-59'!E26)*1000</f>
        <v>202.3344339622642</v>
      </c>
      <c r="F26" s="437">
        <f>('C-60'!F26/'C-59'!F26)*1000</f>
        <v>232.53731343283582</v>
      </c>
      <c r="G26" s="437">
        <f>('C-60'!G26/'C-59'!G26)*1000</f>
        <v>216.01953061224489</v>
      </c>
      <c r="H26" s="437">
        <f>('C-60'!H26/'C-59'!H26)*1000</f>
        <v>191.06041666666664</v>
      </c>
      <c r="I26" s="437">
        <f>('C-60'!I26/'C-59'!I26)*1000</f>
        <v>203.24242857142858</v>
      </c>
      <c r="J26" s="437">
        <f>('C-60'!J26/'C-59'!J26)*1000</f>
        <v>206.69291338582676</v>
      </c>
      <c r="K26" s="437">
        <f>('C-60'!K26/'C-59'!K26)*1000</f>
        <v>209.01090909090905</v>
      </c>
      <c r="L26" s="437">
        <f>('C-60'!L26/'C-59'!L26)*1000</f>
        <v>209.36754022988507</v>
      </c>
      <c r="M26" s="437">
        <f>('C-60'!M26/'C-59'!M26)*1000</f>
        <v>210.03038461538463</v>
      </c>
      <c r="N26" s="437">
        <f>('C-60'!N26/'C-59'!N26)*1000</f>
        <v>207.21296675191815</v>
      </c>
      <c r="P26" s="246"/>
      <c r="Q26" s="253"/>
      <c r="R26" s="253"/>
      <c r="S26" s="192"/>
      <c r="T26" s="192"/>
      <c r="U26" s="192"/>
      <c r="V26" s="192"/>
      <c r="W26" s="192"/>
      <c r="X26" s="192"/>
      <c r="Y26" s="192"/>
      <c r="Z26" s="192"/>
      <c r="AA26" s="192"/>
      <c r="AB26" s="192"/>
      <c r="AC26" s="192"/>
      <c r="AD26" s="192"/>
      <c r="AE26" s="253"/>
      <c r="AF26" s="192"/>
    </row>
    <row r="27" spans="1:32" ht="12" customHeight="1" x14ac:dyDescent="0.15">
      <c r="A27" s="246" t="s">
        <v>39</v>
      </c>
      <c r="B27" s="912">
        <f>('C-60'!B27/'C-59'!B27)*1000</f>
        <v>190.71608124018837</v>
      </c>
      <c r="C27" s="437">
        <f>('C-60'!C27/'C-59'!C27)*1000</f>
        <v>190.29000000000002</v>
      </c>
      <c r="D27" s="437">
        <f>('C-60'!D27/'C-59'!D27)*1000</f>
        <v>194.54296296296297</v>
      </c>
      <c r="E27" s="437">
        <f>('C-60'!E27/'C-59'!E27)*1000</f>
        <v>192.35954198473277</v>
      </c>
      <c r="F27" s="437">
        <f>('C-60'!F27/'C-59'!F27)*1000</f>
        <v>192.78495145631069</v>
      </c>
      <c r="G27" s="437">
        <f>('C-60'!G27/'C-59'!G27)*1000</f>
        <v>191.76978417266187</v>
      </c>
      <c r="H27" s="437">
        <f>('C-60'!H27/'C-59'!H27)*1000</f>
        <v>175.27153846153846</v>
      </c>
      <c r="I27" s="437">
        <f>('C-60'!I27/'C-59'!I27)*1000</f>
        <v>192.65135135135131</v>
      </c>
      <c r="J27" s="437">
        <f>('C-60'!J27/'C-59'!J27)*1000</f>
        <v>191.23802816901406</v>
      </c>
      <c r="K27" s="437">
        <f>('C-60'!K27/'C-59'!K27)*1000</f>
        <v>193.8937931034483</v>
      </c>
      <c r="L27" s="437">
        <f>('C-60'!L27/'C-59'!L27)*1000</f>
        <v>193.65700934579439</v>
      </c>
      <c r="M27" s="437">
        <f>('C-60'!M27/'C-59'!M27)*1000</f>
        <v>190.57834821428577</v>
      </c>
      <c r="N27" s="437">
        <f>('C-60'!N27/'C-59'!N27)*1000</f>
        <v>190.36871165644169</v>
      </c>
      <c r="P27" s="246"/>
      <c r="Q27" s="253"/>
      <c r="R27" s="253"/>
      <c r="S27" s="192"/>
      <c r="T27" s="192"/>
      <c r="U27" s="192"/>
      <c r="V27" s="192"/>
      <c r="W27" s="192"/>
      <c r="X27" s="192"/>
      <c r="Y27" s="192"/>
      <c r="Z27" s="192"/>
      <c r="AA27" s="192"/>
      <c r="AB27" s="192"/>
      <c r="AC27" s="192"/>
      <c r="AD27" s="192"/>
      <c r="AE27" s="253"/>
      <c r="AF27" s="192"/>
    </row>
    <row r="28" spans="1:32" ht="12" customHeight="1" x14ac:dyDescent="0.15">
      <c r="A28" s="246" t="s">
        <v>40</v>
      </c>
      <c r="B28" s="912">
        <f>('C-60'!B28/'C-59'!B28)*1000</f>
        <v>123.34209351635448</v>
      </c>
      <c r="C28" s="437">
        <f>('C-60'!C28/'C-59'!C28)*1000</f>
        <v>121.5425625</v>
      </c>
      <c r="D28" s="437">
        <f>('C-60'!D28/'C-59'!D28)*1000</f>
        <v>121.48506966061562</v>
      </c>
      <c r="E28" s="437">
        <f>('C-60'!E28/'C-59'!E28)*1000</f>
        <v>124.0693591783596</v>
      </c>
      <c r="F28" s="437">
        <f>('C-60'!F28/'C-59'!F28)*1000</f>
        <v>122.52440440060698</v>
      </c>
      <c r="G28" s="437">
        <f>('C-60'!G28/'C-59'!G28)*1000</f>
        <v>122.51805749486654</v>
      </c>
      <c r="H28" s="437">
        <f>('C-60'!H28/'C-59'!H28)*1000</f>
        <v>128.6738847583643</v>
      </c>
      <c r="I28" s="437">
        <f>('C-60'!I28/'C-59'!I28)*1000</f>
        <v>126.3840778761062</v>
      </c>
      <c r="J28" s="437">
        <f>('C-60'!J28/'C-59'!J28)*1000</f>
        <v>120.79078413699865</v>
      </c>
      <c r="K28" s="437">
        <f>('C-60'!K28/'C-59'!K28)*1000</f>
        <v>122.99523024378753</v>
      </c>
      <c r="L28" s="437">
        <f>('C-60'!L28/'C-59'!L28)*1000</f>
        <v>119.49656114327064</v>
      </c>
      <c r="M28" s="437">
        <f>('C-60'!M28/'C-59'!M28)*1000</f>
        <v>122.50872404027692</v>
      </c>
      <c r="N28" s="437">
        <f>('C-60'!N28/'C-59'!N28)*1000</f>
        <v>124.15522730552752</v>
      </c>
      <c r="P28" s="246"/>
      <c r="Q28" s="253"/>
      <c r="R28" s="253"/>
      <c r="S28" s="192"/>
      <c r="T28" s="192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253"/>
      <c r="AF28" s="192"/>
    </row>
    <row r="29" spans="1:32" ht="12" customHeight="1" x14ac:dyDescent="0.15">
      <c r="A29" s="246" t="s">
        <v>41</v>
      </c>
      <c r="B29" s="912">
        <f>('C-60'!B29/'C-59'!B29)*1000</f>
        <v>110.55161147117163</v>
      </c>
      <c r="C29" s="437">
        <f>('C-60'!C29/'C-59'!C29)*1000</f>
        <v>109.08035207268598</v>
      </c>
      <c r="D29" s="437">
        <f>('C-60'!D29/'C-59'!D29)*1000</f>
        <v>105.34360385144429</v>
      </c>
      <c r="E29" s="437">
        <f>('C-60'!E29/'C-59'!E29)*1000</f>
        <v>107.51384189900469</v>
      </c>
      <c r="F29" s="437">
        <f>('C-60'!F29/'C-59'!F29)*1000</f>
        <v>110.56689485292011</v>
      </c>
      <c r="G29" s="437">
        <f>('C-60'!G29/'C-59'!G29)*1000</f>
        <v>106.85192741913545</v>
      </c>
      <c r="H29" s="437">
        <f>('C-60'!H29/'C-59'!H29)*1000</f>
        <v>109.29603071537464</v>
      </c>
      <c r="I29" s="437">
        <f>('C-60'!I29/'C-59'!I29)*1000</f>
        <v>109.5055711295348</v>
      </c>
      <c r="J29" s="437">
        <f>('C-60'!J29/'C-59'!J29)*1000</f>
        <v>110.51508875739646</v>
      </c>
      <c r="K29" s="437">
        <f>('C-60'!K29/'C-59'!K29)*1000</f>
        <v>113.5688172043011</v>
      </c>
      <c r="L29" s="437">
        <f>('C-60'!L29/'C-59'!L29)*1000</f>
        <v>115.15927564887173</v>
      </c>
      <c r="M29" s="437">
        <f>('C-60'!M29/'C-59'!M29)*1000</f>
        <v>116.86597480085055</v>
      </c>
      <c r="N29" s="437">
        <f>('C-60'!N29/'C-59'!N29)*1000</f>
        <v>114.46683199008059</v>
      </c>
      <c r="P29" s="246"/>
      <c r="Q29" s="253"/>
      <c r="R29" s="253"/>
      <c r="S29" s="192"/>
      <c r="T29" s="192"/>
      <c r="U29" s="192"/>
      <c r="V29" s="192"/>
      <c r="W29" s="192"/>
      <c r="X29" s="192"/>
      <c r="Y29" s="192"/>
      <c r="Z29" s="192"/>
      <c r="AA29" s="192"/>
      <c r="AB29" s="192"/>
      <c r="AC29" s="192"/>
      <c r="AD29" s="192"/>
      <c r="AE29" s="253"/>
      <c r="AF29" s="192"/>
    </row>
    <row r="30" spans="1:32" ht="12" customHeight="1" x14ac:dyDescent="0.15">
      <c r="A30" s="248" t="s">
        <v>110</v>
      </c>
      <c r="B30" s="912">
        <f>('C-60'!B30/'C-59'!B30)*1000</f>
        <v>113.65240113367837</v>
      </c>
      <c r="C30" s="437">
        <f>('C-60'!C30/'C-59'!C30)*1000</f>
        <v>112.86337209302326</v>
      </c>
      <c r="D30" s="437">
        <f>('C-60'!D30/'C-59'!D30)*1000</f>
        <v>106.45108695652173</v>
      </c>
      <c r="E30" s="437">
        <f>('C-60'!E30/'C-59'!E30)*1000</f>
        <v>108.62556197816313</v>
      </c>
      <c r="F30" s="437">
        <f>('C-60'!F30/'C-59'!F30)*1000</f>
        <v>110.87131739855475</v>
      </c>
      <c r="G30" s="437">
        <f>('C-60'!G30/'C-59'!G30)*1000</f>
        <v>107.68490455681395</v>
      </c>
      <c r="H30" s="437">
        <f>('C-60'!H30/'C-59'!H30)*1000</f>
        <v>112.43</v>
      </c>
      <c r="I30" s="437">
        <f>('C-60'!I30/'C-59'!I30)*1000</f>
        <v>113.69146428064197</v>
      </c>
      <c r="J30" s="437">
        <f>('C-60'!J30/'C-59'!J30)*1000</f>
        <v>115.47766932860101</v>
      </c>
      <c r="K30" s="437">
        <f>('C-60'!K30/'C-59'!K30)*1000</f>
        <v>118.7817901234568</v>
      </c>
      <c r="L30" s="437">
        <f>('C-60'!L30/'C-59'!L30)*1000</f>
        <v>120.40302267002518</v>
      </c>
      <c r="M30" s="437">
        <f>('C-60'!M30/'C-59'!M30)*1000</f>
        <v>120.98776929285404</v>
      </c>
      <c r="N30" s="437">
        <f>('C-60'!N30/'C-59'!N30)*1000</f>
        <v>118.76979293544458</v>
      </c>
      <c r="P30" s="246"/>
      <c r="Q30" s="253"/>
      <c r="R30" s="253"/>
      <c r="S30" s="192"/>
      <c r="T30" s="192"/>
      <c r="U30" s="192"/>
      <c r="V30" s="192"/>
      <c r="W30" s="192"/>
      <c r="X30" s="192"/>
      <c r="Y30" s="192"/>
      <c r="Z30" s="192"/>
      <c r="AA30" s="192"/>
      <c r="AB30" s="192"/>
      <c r="AC30" s="192"/>
      <c r="AD30" s="192"/>
      <c r="AE30" s="253"/>
      <c r="AF30" s="192"/>
    </row>
    <row r="31" spans="1:32" ht="12" customHeight="1" x14ac:dyDescent="0.15">
      <c r="A31" s="248" t="s">
        <v>111</v>
      </c>
      <c r="B31" s="912">
        <f>('C-60'!B31/'C-59'!B31)*1000</f>
        <v>107.39705826248493</v>
      </c>
      <c r="C31" s="437">
        <f>('C-60'!C31/'C-59'!C31)*1000</f>
        <v>105.46947835738069</v>
      </c>
      <c r="D31" s="437">
        <f>('C-60'!D31/'C-59'!D31)*1000</f>
        <v>104.208356545961</v>
      </c>
      <c r="E31" s="437">
        <f>('C-60'!E31/'C-59'!E31)*1000</f>
        <v>106.35393515674735</v>
      </c>
      <c r="F31" s="437">
        <f>('C-60'!F31/'C-59'!F31)*1000</f>
        <v>110.24327837853808</v>
      </c>
      <c r="G31" s="437">
        <f>('C-60'!G31/'C-59'!G31)*1000</f>
        <v>105.9792780748663</v>
      </c>
      <c r="H31" s="437">
        <f>('C-60'!H31/'C-59'!H31)*1000</f>
        <v>106.130405175349</v>
      </c>
      <c r="I31" s="437">
        <f>('C-60'!I31/'C-59'!I31)*1000</f>
        <v>105.3204625748333</v>
      </c>
      <c r="J31" s="437">
        <f>('C-60'!J31/'C-59'!J31)*1000</f>
        <v>105.54957087895826</v>
      </c>
      <c r="K31" s="437">
        <f>('C-60'!K31/'C-59'!K31)*1000</f>
        <v>108.40366972477065</v>
      </c>
      <c r="L31" s="437">
        <f>('C-60'!L31/'C-59'!L31)*1000</f>
        <v>109.94932115372583</v>
      </c>
      <c r="M31" s="437">
        <f>('C-60'!M31/'C-59'!M31)*1000</f>
        <v>112.55551227113361</v>
      </c>
      <c r="N31" s="437">
        <f>('C-60'!N31/'C-59'!N31)*1000</f>
        <v>110.00631313131314</v>
      </c>
      <c r="P31" s="246"/>
      <c r="Q31" s="253"/>
      <c r="R31" s="253"/>
      <c r="S31" s="192"/>
      <c r="T31" s="192"/>
      <c r="U31" s="192"/>
      <c r="V31" s="192"/>
      <c r="W31" s="192"/>
      <c r="X31" s="192"/>
      <c r="Y31" s="192"/>
      <c r="Z31" s="192"/>
      <c r="AA31" s="192"/>
      <c r="AB31" s="192"/>
      <c r="AC31" s="192"/>
      <c r="AD31" s="192"/>
      <c r="AE31" s="253"/>
      <c r="AF31" s="192"/>
    </row>
    <row r="32" spans="1:32" ht="12" customHeight="1" x14ac:dyDescent="0.15">
      <c r="A32" s="246" t="s">
        <v>44</v>
      </c>
      <c r="B32" s="912">
        <f>('C-60'!B32/'C-59'!B32)*1000</f>
        <v>152.77603735444012</v>
      </c>
      <c r="C32" s="437">
        <f>('C-60'!C32/'C-59'!C32)*1000</f>
        <v>146.93366936970153</v>
      </c>
      <c r="D32" s="437">
        <f>('C-60'!D32/'C-59'!D32)*1000</f>
        <v>149.62673769660074</v>
      </c>
      <c r="E32" s="437">
        <f>('C-60'!E32/'C-59'!E32)*1000</f>
        <v>152.10684489402701</v>
      </c>
      <c r="F32" s="437">
        <f>('C-60'!F32/'C-59'!F32)*1000</f>
        <v>154.07693969097855</v>
      </c>
      <c r="G32" s="437">
        <f>('C-60'!G32/'C-59'!G32)*1000</f>
        <v>154.90039349871685</v>
      </c>
      <c r="H32" s="437">
        <f>('C-60'!H32/'C-59'!H32)*1000</f>
        <v>155.1860176548968</v>
      </c>
      <c r="I32" s="437">
        <f>('C-60'!I32/'C-59'!I32)*1000</f>
        <v>157.51689686924496</v>
      </c>
      <c r="J32" s="437">
        <f>('C-60'!J32/'C-59'!J32)*1000</f>
        <v>156.23982118294359</v>
      </c>
      <c r="K32" s="437">
        <f>('C-60'!K32/'C-59'!K32)*1000</f>
        <v>153.64640802235741</v>
      </c>
      <c r="L32" s="437">
        <f>('C-60'!L32/'C-59'!L32)*1000</f>
        <v>151.95667490729295</v>
      </c>
      <c r="M32" s="437">
        <f>('C-60'!M32/'C-59'!M32)*1000</f>
        <v>150.31377786318211</v>
      </c>
      <c r="N32" s="437">
        <f>('C-60'!N32/'C-59'!N32)*1000</f>
        <v>148.2733132028321</v>
      </c>
      <c r="P32" s="246"/>
      <c r="Q32" s="253"/>
      <c r="R32" s="253"/>
      <c r="S32" s="192"/>
      <c r="T32" s="192"/>
      <c r="U32" s="192"/>
      <c r="V32" s="192"/>
      <c r="W32" s="192"/>
      <c r="X32" s="192"/>
      <c r="Y32" s="192"/>
      <c r="Z32" s="192"/>
      <c r="AA32" s="192"/>
      <c r="AB32" s="192"/>
      <c r="AC32" s="192"/>
      <c r="AD32" s="192"/>
      <c r="AE32" s="253"/>
      <c r="AF32" s="192"/>
    </row>
    <row r="33" spans="1:32" ht="12" customHeight="1" x14ac:dyDescent="0.15">
      <c r="A33" s="246" t="s">
        <v>45</v>
      </c>
      <c r="B33" s="912">
        <f>('C-60'!B33/'C-59'!B33)*1000</f>
        <v>143.78143701991709</v>
      </c>
      <c r="C33" s="437">
        <f>('C-60'!C33/'C-59'!C33)*1000</f>
        <v>142.28867102396512</v>
      </c>
      <c r="D33" s="437">
        <f>('C-60'!D33/'C-59'!D33)*1000</f>
        <v>143.31540229885059</v>
      </c>
      <c r="E33" s="437">
        <f>('C-60'!E33/'C-59'!E33)*1000</f>
        <v>142.91139767054909</v>
      </c>
      <c r="F33" s="437">
        <f>('C-60'!F33/'C-59'!F33)*1000</f>
        <v>145.30222222222218</v>
      </c>
      <c r="G33" s="437">
        <f>('C-60'!G33/'C-59'!G33)*1000</f>
        <v>146.17481855474912</v>
      </c>
      <c r="H33" s="437">
        <f>('C-60'!H33/'C-59'!H33)*1000</f>
        <v>146.14240305149394</v>
      </c>
      <c r="I33" s="437">
        <f>('C-60'!I33/'C-59'!I33)*1000</f>
        <v>144.48849372384933</v>
      </c>
      <c r="J33" s="437">
        <f>('C-60'!J33/'C-59'!J33)*1000</f>
        <v>143.96165884194053</v>
      </c>
      <c r="K33" s="437">
        <f>('C-60'!K33/'C-59'!K33)*1000</f>
        <v>142.42475067996375</v>
      </c>
      <c r="L33" s="437">
        <f>('C-60'!L33/'C-59'!L33)*1000</f>
        <v>141.49005964214712</v>
      </c>
      <c r="M33" s="437">
        <f>('C-60'!M33/'C-59'!M33)*1000</f>
        <v>141.3719880715706</v>
      </c>
      <c r="N33" s="437">
        <f>('C-60'!N33/'C-59'!N33)*1000</f>
        <v>141.66578389830508</v>
      </c>
      <c r="P33" s="246"/>
      <c r="Q33" s="253"/>
      <c r="R33" s="253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253"/>
      <c r="AF33" s="192"/>
    </row>
    <row r="34" spans="1:32" ht="12" customHeight="1" x14ac:dyDescent="0.15">
      <c r="A34" s="194" t="s">
        <v>46</v>
      </c>
      <c r="B34" s="912">
        <f>('C-60'!B34/'C-59'!B34)*1000</f>
        <v>133.62623569850234</v>
      </c>
      <c r="C34" s="437">
        <f>('C-60'!C34/'C-59'!C34)*1000</f>
        <v>125.87916605166055</v>
      </c>
      <c r="D34" s="437">
        <f>('C-60'!D34/'C-59'!D34)*1000</f>
        <v>129.35436101442065</v>
      </c>
      <c r="E34" s="437">
        <f>('C-60'!E34/'C-59'!E34)*1000</f>
        <v>134.80785436893203</v>
      </c>
      <c r="F34" s="437">
        <f>('C-60'!F34/'C-59'!F34)*1000</f>
        <v>126.81612487611501</v>
      </c>
      <c r="G34" s="437">
        <f>('C-60'!G34/'C-59'!G34)*1000</f>
        <v>135.97981913844123</v>
      </c>
      <c r="H34" s="437">
        <f>('C-60'!H34/'C-59'!H34)*1000</f>
        <v>135.8011983471074</v>
      </c>
      <c r="I34" s="437">
        <f>('C-60'!I34/'C-59'!I34)*1000</f>
        <v>134.10292993630571</v>
      </c>
      <c r="J34" s="437">
        <f>('C-60'!J34/'C-59'!J34)*1000</f>
        <v>139.37601391964571</v>
      </c>
      <c r="K34" s="437">
        <f>('C-60'!K34/'C-59'!K34)*1000</f>
        <v>137.48140576080149</v>
      </c>
      <c r="L34" s="437">
        <f>('C-60'!L34/'C-59'!L34)*1000</f>
        <v>132.12488240064886</v>
      </c>
      <c r="M34" s="437">
        <f>('C-60'!M34/'C-59'!M34)*1000</f>
        <v>137.1165190434013</v>
      </c>
      <c r="N34" s="437">
        <f>('C-60'!N34/'C-59'!N34)*1000</f>
        <v>137.32199666759232</v>
      </c>
      <c r="P34" s="246"/>
      <c r="Q34" s="253"/>
      <c r="R34" s="253"/>
      <c r="S34" s="192"/>
      <c r="T34" s="192"/>
      <c r="U34" s="192"/>
      <c r="V34" s="192"/>
      <c r="W34" s="192"/>
      <c r="X34" s="192"/>
      <c r="Y34" s="192"/>
      <c r="Z34" s="192"/>
      <c r="AA34" s="192"/>
      <c r="AB34" s="192"/>
      <c r="AC34" s="192"/>
      <c r="AD34" s="192"/>
      <c r="AE34" s="253"/>
      <c r="AF34" s="192"/>
    </row>
    <row r="35" spans="1:32" ht="12" customHeight="1" x14ac:dyDescent="0.15">
      <c r="A35" s="194" t="s">
        <v>47</v>
      </c>
      <c r="B35" s="912">
        <f>('C-60'!B35/'C-59'!B35)*1000</f>
        <v>133.95767785998859</v>
      </c>
      <c r="C35" s="437">
        <f>('C-60'!C35/'C-59'!C35)*1000</f>
        <v>144.30476288659793</v>
      </c>
      <c r="D35" s="437">
        <f>('C-60'!D35/'C-59'!D35)*1000</f>
        <v>130.15231808731812</v>
      </c>
      <c r="E35" s="437">
        <f>('C-60'!E35/'C-59'!E35)*1000</f>
        <v>135.06522972972979</v>
      </c>
      <c r="F35" s="437">
        <f>('C-60'!F35/'C-59'!F35)*1000</f>
        <v>140.35999999999999</v>
      </c>
      <c r="G35" s="437">
        <f>('C-60'!G35/'C-59'!G35)*1000</f>
        <v>130.17765492102066</v>
      </c>
      <c r="H35" s="437">
        <f>('C-60'!H35/'C-59'!H35)*1000</f>
        <v>125.58948502994008</v>
      </c>
      <c r="I35" s="437">
        <f>('C-60'!I35/'C-59'!I35)*1000</f>
        <v>128.07954545454544</v>
      </c>
      <c r="J35" s="437">
        <f>('C-60'!J35/'C-59'!J35)*1000</f>
        <v>128.20074576271188</v>
      </c>
      <c r="K35" s="437">
        <f>('C-60'!K35/'C-59'!K35)*1000</f>
        <v>146.44768604651162</v>
      </c>
      <c r="L35" s="437">
        <f>('C-60'!L35/'C-59'!L35)*1000</f>
        <v>130.52481140754369</v>
      </c>
      <c r="M35" s="437">
        <f>('C-60'!M35/'C-59'!M35)*1000</f>
        <v>134.21346336822074</v>
      </c>
      <c r="N35" s="437">
        <f>('C-60'!N35/'C-59'!N35)*1000</f>
        <v>136.24532580364897</v>
      </c>
      <c r="P35" s="246"/>
      <c r="Q35" s="253"/>
      <c r="R35" s="253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  <c r="AC35" s="192"/>
      <c r="AD35" s="192"/>
      <c r="AE35" s="253"/>
      <c r="AF35" s="192"/>
    </row>
    <row r="36" spans="1:32" ht="12" customHeight="1" x14ac:dyDescent="0.15">
      <c r="A36" s="194" t="s">
        <v>48</v>
      </c>
      <c r="B36" s="912">
        <f>('C-60'!B36/'C-59'!B36)*1000</f>
        <v>126.37458497975726</v>
      </c>
      <c r="C36" s="437">
        <f>('C-60'!C36/'C-59'!C36)*1000</f>
        <v>125.4939110707804</v>
      </c>
      <c r="D36" s="437">
        <f>('C-60'!D36/'C-59'!D36)*1000</f>
        <v>126.49117703349283</v>
      </c>
      <c r="E36" s="437">
        <f>('C-60'!E36/'C-59'!E36)*1000</f>
        <v>124.92340057787827</v>
      </c>
      <c r="F36" s="437">
        <f>('C-60'!F36/'C-59'!F36)*1000</f>
        <v>127.47506112469436</v>
      </c>
      <c r="G36" s="437">
        <f>('C-60'!G36/'C-59'!G36)*1000</f>
        <v>127.47537297297298</v>
      </c>
      <c r="H36" s="437">
        <f>('C-60'!H36/'C-59'!H36)*1000</f>
        <v>129.60495849478389</v>
      </c>
      <c r="I36" s="437">
        <f>('C-60'!I36/'C-59'!I36)*1000</f>
        <v>127.49297395476353</v>
      </c>
      <c r="J36" s="437">
        <f>('C-60'!J36/'C-59'!J36)*1000</f>
        <v>122.58807588075881</v>
      </c>
      <c r="K36" s="437">
        <f>('C-60'!K36/'C-59'!K36)*1000</f>
        <v>126.39670025188917</v>
      </c>
      <c r="L36" s="437">
        <f>('C-60'!L36/'C-59'!L36)*1000</f>
        <v>126.34981108312343</v>
      </c>
      <c r="M36" s="437">
        <f>('C-60'!M36/'C-59'!M36)*1000</f>
        <v>123.679706601467</v>
      </c>
      <c r="N36" s="437">
        <f>('C-60'!N36/'C-59'!N36)*1000</f>
        <v>128.64025085518813</v>
      </c>
      <c r="P36" s="246"/>
      <c r="Q36" s="253"/>
      <c r="R36" s="253"/>
      <c r="S36" s="192"/>
      <c r="T36" s="192"/>
      <c r="U36" s="192"/>
      <c r="V36" s="192"/>
      <c r="W36" s="192"/>
      <c r="X36" s="192"/>
      <c r="Y36" s="192"/>
      <c r="Z36" s="192"/>
      <c r="AA36" s="192"/>
      <c r="AB36" s="192"/>
      <c r="AC36" s="192"/>
      <c r="AD36" s="192"/>
      <c r="AE36" s="253"/>
      <c r="AF36" s="192"/>
    </row>
    <row r="37" spans="1:32" ht="12" customHeight="1" thickBot="1" x14ac:dyDescent="0.2">
      <c r="A37" s="249" t="s">
        <v>49</v>
      </c>
      <c r="B37" s="913">
        <f>('C-60'!B37/'C-59'!B37)*1000</f>
        <v>162.1093944562397</v>
      </c>
      <c r="C37" s="438">
        <f>('C-60'!C37/'C-59'!C37)*1000</f>
        <v>165.58296165919285</v>
      </c>
      <c r="D37" s="438">
        <f>('C-60'!D37/'C-59'!D37)*1000</f>
        <v>153.98379558173787</v>
      </c>
      <c r="E37" s="438">
        <f>('C-60'!E37/'C-59'!E37)*1000</f>
        <v>167.63349715302493</v>
      </c>
      <c r="F37" s="438">
        <f>('C-60'!F37/'C-59'!F37)*1000</f>
        <v>170.66011712756472</v>
      </c>
      <c r="G37" s="438">
        <f>('C-60'!G37/'C-59'!G37)*1000</f>
        <v>162.62827664921468</v>
      </c>
      <c r="H37" s="438">
        <f>('C-60'!H37/'C-59'!H37)*1000</f>
        <v>158.75949012658228</v>
      </c>
      <c r="I37" s="438">
        <f>('C-60'!I37/'C-59'!I37)*1000</f>
        <v>162.35871302211305</v>
      </c>
      <c r="J37" s="438">
        <f>('C-60'!J37/'C-59'!J37)*1000</f>
        <v>161.35416428571429</v>
      </c>
      <c r="K37" s="438">
        <f>('C-60'!K37/'C-59'!K37)*1000</f>
        <v>160.03089361483009</v>
      </c>
      <c r="L37" s="438">
        <f>('C-60'!L37/'C-59'!L37)*1000</f>
        <v>161.81009109792288</v>
      </c>
      <c r="M37" s="438">
        <f>('C-60'!M37/'C-59'!M37)*1000</f>
        <v>162.10379777571828</v>
      </c>
      <c r="N37" s="438">
        <f>('C-60'!N37/'C-59'!N37)*1000</f>
        <v>158.6333261645963</v>
      </c>
      <c r="P37" s="246"/>
      <c r="Q37" s="253"/>
      <c r="R37" s="253"/>
      <c r="S37" s="192"/>
      <c r="T37" s="192"/>
      <c r="U37" s="192"/>
      <c r="V37" s="192"/>
      <c r="W37" s="192"/>
      <c r="X37" s="192"/>
      <c r="Y37" s="192"/>
      <c r="Z37" s="192"/>
      <c r="AA37" s="192"/>
      <c r="AB37" s="192"/>
      <c r="AC37" s="192"/>
      <c r="AD37" s="192"/>
      <c r="AE37" s="253"/>
      <c r="AF37" s="192"/>
    </row>
    <row r="38" spans="1:32" ht="9" customHeight="1" x14ac:dyDescent="0.15">
      <c r="A38" s="28" t="s">
        <v>544</v>
      </c>
      <c r="B38" s="428"/>
      <c r="C38" s="428"/>
      <c r="D38" s="428"/>
      <c r="E38" s="428"/>
      <c r="F38" s="428"/>
    </row>
    <row r="39" spans="1:32" ht="9" customHeight="1" x14ac:dyDescent="0.15">
      <c r="A39" s="28" t="s">
        <v>428</v>
      </c>
      <c r="B39" s="428"/>
      <c r="C39" s="428"/>
      <c r="D39" s="428"/>
      <c r="E39" s="428"/>
      <c r="F39" s="428"/>
    </row>
    <row r="40" spans="1:32" ht="9" customHeight="1" x14ac:dyDescent="0.15">
      <c r="A40" s="40" t="s">
        <v>427</v>
      </c>
      <c r="B40" s="428"/>
      <c r="C40" s="428"/>
      <c r="D40" s="428"/>
      <c r="E40" s="428"/>
      <c r="F40" s="428"/>
    </row>
    <row r="41" spans="1:32" ht="13.05" customHeight="1" x14ac:dyDescent="0.15">
      <c r="A41" s="12"/>
    </row>
    <row r="42" spans="1:32" ht="13.05" customHeight="1" x14ac:dyDescent="0.15">
      <c r="A42" s="119"/>
    </row>
    <row r="43" spans="1:32" ht="13.05" customHeight="1" x14ac:dyDescent="0.15">
      <c r="A43" s="168"/>
    </row>
    <row r="44" spans="1:32" ht="13.05" customHeight="1" x14ac:dyDescent="0.15">
      <c r="A44" s="31"/>
    </row>
    <row r="45" spans="1:32" ht="13.05" customHeight="1" x14ac:dyDescent="0.15">
      <c r="A45" s="58"/>
    </row>
    <row r="46" spans="1:32" ht="13.05" customHeight="1" x14ac:dyDescent="0.15">
      <c r="A46" s="31"/>
    </row>
    <row r="47" spans="1:32" ht="13.05" customHeight="1" x14ac:dyDescent="0.15">
      <c r="A47" s="119"/>
    </row>
    <row r="48" spans="1:32" ht="13.05" customHeight="1" x14ac:dyDescent="0.15">
      <c r="A48" s="119"/>
    </row>
    <row r="49" spans="1:1" ht="13.05" customHeight="1" x14ac:dyDescent="0.15">
      <c r="A49" s="119"/>
    </row>
    <row r="50" spans="1:1" ht="13.05" customHeight="1" x14ac:dyDescent="0.15">
      <c r="A50" s="119"/>
    </row>
    <row r="51" spans="1:1" ht="13.05" customHeight="1" x14ac:dyDescent="0.15">
      <c r="A51" s="119"/>
    </row>
    <row r="52" spans="1:1" ht="13.05" customHeight="1" x14ac:dyDescent="0.15">
      <c r="A52" s="119"/>
    </row>
    <row r="53" spans="1:1" ht="13.05" customHeight="1" x14ac:dyDescent="0.15">
      <c r="A53" s="119"/>
    </row>
    <row r="54" spans="1:1" ht="13.05" customHeight="1" x14ac:dyDescent="0.15">
      <c r="A54" s="119"/>
    </row>
  </sheetData>
  <printOptions horizontalCentered="1" verticalCentered="1"/>
  <pageMargins left="0" right="0" top="0" bottom="0" header="0" footer="0"/>
  <pageSetup paperSize="9" orientation="landscape"/>
  <headerFooter scaleWithDoc="0" alignWithMargins="0"/>
  <colBreaks count="1" manualBreakCount="1">
    <brk id="14" max="1048575" man="1"/>
  </colBreak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3">
    <tabColor theme="9" tint="0.59999389629810485"/>
  </sheetPr>
  <dimension ref="A4:N54"/>
  <sheetViews>
    <sheetView showGridLines="0" topLeftCell="A15" zoomScale="150" zoomScaleNormal="150" workbookViewId="0">
      <selection activeCell="A40" sqref="A40"/>
    </sheetView>
  </sheetViews>
  <sheetFormatPr baseColWidth="10" defaultColWidth="7" defaultRowHeight="13.05" customHeight="1" x14ac:dyDescent="0.15"/>
  <cols>
    <col min="1" max="1" width="11.625" style="190" customWidth="1"/>
    <col min="2" max="2" width="9.625" style="190" customWidth="1"/>
    <col min="3" max="14" width="8.75" style="190" customWidth="1"/>
    <col min="15" max="16384" width="7" style="190"/>
  </cols>
  <sheetData>
    <row r="4" spans="1:14" ht="13.05" customHeight="1" x14ac:dyDescent="0.3">
      <c r="A4" s="419" t="s">
        <v>566</v>
      </c>
      <c r="B4" s="415"/>
    </row>
    <row r="5" spans="1:14" ht="13.05" customHeight="1" x14ac:dyDescent="0.15">
      <c r="A5" s="422" t="s">
        <v>276</v>
      </c>
      <c r="B5" s="415"/>
    </row>
    <row r="6" spans="1:14" ht="4.95" customHeight="1" thickBot="1" x14ac:dyDescent="0.2"/>
    <row r="7" spans="1:14" ht="15" customHeight="1" x14ac:dyDescent="0.15">
      <c r="A7" s="860" t="s">
        <v>18</v>
      </c>
      <c r="B7" s="861" t="s">
        <v>117</v>
      </c>
      <c r="C7" s="860" t="s">
        <v>57</v>
      </c>
      <c r="D7" s="860" t="s">
        <v>58</v>
      </c>
      <c r="E7" s="860" t="s">
        <v>59</v>
      </c>
      <c r="F7" s="860" t="s">
        <v>60</v>
      </c>
      <c r="G7" s="860" t="s">
        <v>61</v>
      </c>
      <c r="H7" s="860" t="s">
        <v>62</v>
      </c>
      <c r="I7" s="860" t="s">
        <v>63</v>
      </c>
      <c r="J7" s="860" t="s">
        <v>64</v>
      </c>
      <c r="K7" s="860" t="s">
        <v>65</v>
      </c>
      <c r="L7" s="860" t="s">
        <v>66</v>
      </c>
      <c r="M7" s="860" t="s">
        <v>67</v>
      </c>
      <c r="N7" s="860" t="s">
        <v>68</v>
      </c>
    </row>
    <row r="8" spans="1:14" ht="15" customHeight="1" x14ac:dyDescent="0.15">
      <c r="A8" s="874" t="s">
        <v>100</v>
      </c>
      <c r="B8" s="879">
        <f t="shared" ref="B8:B37" si="0">SUM(C8:N8)</f>
        <v>392865.57999999996</v>
      </c>
      <c r="C8" s="879">
        <f t="shared" ref="C8:N8" si="1">(C9+C10+C11+C12+C13+C17+C18+C19+C20+C21+C22+C23+C24+C25+C26+C27+C28+C29+C32+C33+C34+C35+C36+C37)</f>
        <v>30348</v>
      </c>
      <c r="D8" s="879">
        <f t="shared" si="1"/>
        <v>31542</v>
      </c>
      <c r="E8" s="879">
        <f t="shared" si="1"/>
        <v>32832.020000000004</v>
      </c>
      <c r="F8" s="879">
        <f t="shared" si="1"/>
        <v>33212</v>
      </c>
      <c r="G8" s="879">
        <f t="shared" si="1"/>
        <v>33582.86</v>
      </c>
      <c r="H8" s="879">
        <f t="shared" si="1"/>
        <v>35071.699999999997</v>
      </c>
      <c r="I8" s="879">
        <f t="shared" si="1"/>
        <v>34927.300000000003</v>
      </c>
      <c r="J8" s="879">
        <f t="shared" si="1"/>
        <v>34222.6</v>
      </c>
      <c r="K8" s="879">
        <f t="shared" si="1"/>
        <v>31664</v>
      </c>
      <c r="L8" s="879">
        <f t="shared" si="1"/>
        <v>31718.600000000002</v>
      </c>
      <c r="M8" s="879">
        <f t="shared" si="1"/>
        <v>30864.5</v>
      </c>
      <c r="N8" s="879">
        <f t="shared" si="1"/>
        <v>32880</v>
      </c>
    </row>
    <row r="9" spans="1:14" ht="12" customHeight="1" x14ac:dyDescent="0.15">
      <c r="A9" s="246" t="s">
        <v>21</v>
      </c>
      <c r="B9" s="915">
        <f t="shared" si="0"/>
        <v>18938.32</v>
      </c>
      <c r="C9" s="431">
        <f>+'[2]CAP 04-99'!E1376</f>
        <v>1620</v>
      </c>
      <c r="D9" s="431">
        <f>+'[2]CAP 04-99'!F1376</f>
        <v>1705</v>
      </c>
      <c r="E9" s="431">
        <f>+'[2]CAP 04-99'!G1376</f>
        <v>1408</v>
      </c>
      <c r="F9" s="431">
        <f>+'[2]CAP 04-99'!H1376</f>
        <v>1674</v>
      </c>
      <c r="G9" s="431">
        <f>+'[2]CAP 04-99'!I1376</f>
        <v>1783</v>
      </c>
      <c r="H9" s="431">
        <f>+'[2]CAP 04-99'!J1376</f>
        <v>1750.32</v>
      </c>
      <c r="I9" s="431">
        <f>+'[2]CAP 04-99'!K1376</f>
        <v>1548</v>
      </c>
      <c r="J9" s="431">
        <f>+'[2]CAP 04-99'!L1376</f>
        <v>1498</v>
      </c>
      <c r="K9" s="431">
        <f>+'[2]CAP 04-99'!M1376</f>
        <v>1478</v>
      </c>
      <c r="L9" s="431">
        <f>+'[2]CAP 04-99'!N1376</f>
        <v>1523</v>
      </c>
      <c r="M9" s="431">
        <f>+'[2]CAP 04-99'!O1376</f>
        <v>1443</v>
      </c>
      <c r="N9" s="431">
        <f>+'[2]CAP 04-99'!P1376</f>
        <v>1508</v>
      </c>
    </row>
    <row r="10" spans="1:14" ht="12" customHeight="1" x14ac:dyDescent="0.15">
      <c r="A10" s="246" t="s">
        <v>22</v>
      </c>
      <c r="B10" s="915">
        <f t="shared" si="0"/>
        <v>95060</v>
      </c>
      <c r="C10" s="431">
        <f>+'[2]CAP 04-99'!E1379</f>
        <v>7702</v>
      </c>
      <c r="D10" s="431">
        <f>+'[2]CAP 04-99'!F1379</f>
        <v>7808</v>
      </c>
      <c r="E10" s="431">
        <f>+'[2]CAP 04-99'!G1379</f>
        <v>9015</v>
      </c>
      <c r="F10" s="431">
        <f>+'[2]CAP 04-99'!H1379</f>
        <v>9646</v>
      </c>
      <c r="G10" s="431">
        <f>+'[2]CAP 04-99'!I1379</f>
        <v>9409</v>
      </c>
      <c r="H10" s="431">
        <f>+'[2]CAP 04-99'!J1379</f>
        <v>9310</v>
      </c>
      <c r="I10" s="431">
        <f>+'[2]CAP 04-99'!K1379</f>
        <v>9009</v>
      </c>
      <c r="J10" s="431">
        <f>+'[2]CAP 04-99'!L1379</f>
        <v>8709</v>
      </c>
      <c r="K10" s="431">
        <f>+'[2]CAP 04-99'!M1379</f>
        <v>6534</v>
      </c>
      <c r="L10" s="431">
        <f>+'[2]CAP 04-99'!N1379</f>
        <v>5906</v>
      </c>
      <c r="M10" s="431">
        <f>+'[2]CAP 04-99'!O1379</f>
        <v>5706</v>
      </c>
      <c r="N10" s="431">
        <f>+'[2]CAP 04-99'!P1379</f>
        <v>6306</v>
      </c>
    </row>
    <row r="11" spans="1:14" ht="12" customHeight="1" x14ac:dyDescent="0.15">
      <c r="A11" s="246" t="s">
        <v>23</v>
      </c>
      <c r="B11" s="915">
        <f t="shared" si="0"/>
        <v>22921.439999999999</v>
      </c>
      <c r="C11" s="431">
        <f>+'[2]CAP 04-99'!E1382</f>
        <v>1598</v>
      </c>
      <c r="D11" s="431">
        <f>+'[2]CAP 04-99'!F1382</f>
        <v>1690</v>
      </c>
      <c r="E11" s="431">
        <f>+'[2]CAP 04-99'!G1382</f>
        <v>1649</v>
      </c>
      <c r="F11" s="431">
        <f>+'[2]CAP 04-99'!H1382</f>
        <v>1558</v>
      </c>
      <c r="G11" s="431">
        <f>+'[2]CAP 04-99'!I1382</f>
        <v>1876</v>
      </c>
      <c r="H11" s="431">
        <f>+'[2]CAP 04-99'!J1382</f>
        <v>1940.24</v>
      </c>
      <c r="I11" s="431">
        <f>+'[2]CAP 04-99'!K1382</f>
        <v>2025</v>
      </c>
      <c r="J11" s="431">
        <f>+'[2]CAP 04-99'!L1382</f>
        <v>1960</v>
      </c>
      <c r="K11" s="431">
        <f>+'[2]CAP 04-99'!M1382</f>
        <v>1995</v>
      </c>
      <c r="L11" s="431">
        <f>+'[2]CAP 04-99'!N1382</f>
        <v>2135.1999999999998</v>
      </c>
      <c r="M11" s="431">
        <f>+'[2]CAP 04-99'!O1382</f>
        <v>2170</v>
      </c>
      <c r="N11" s="431">
        <f>+'[2]CAP 04-99'!P1382</f>
        <v>2325</v>
      </c>
    </row>
    <row r="12" spans="1:14" ht="12" customHeight="1" x14ac:dyDescent="0.15">
      <c r="A12" s="194" t="s">
        <v>24</v>
      </c>
      <c r="B12" s="915">
        <f t="shared" si="0"/>
        <v>37143</v>
      </c>
      <c r="C12" s="431">
        <f>+'[2]CAP 04-99'!E1385</f>
        <v>2709</v>
      </c>
      <c r="D12" s="431">
        <f>+'[2]CAP 04-99'!F1385</f>
        <v>3038</v>
      </c>
      <c r="E12" s="431">
        <f>+'[2]CAP 04-99'!G1385</f>
        <v>3120</v>
      </c>
      <c r="F12" s="431">
        <f>+'[2]CAP 04-99'!H1385</f>
        <v>3005</v>
      </c>
      <c r="G12" s="431">
        <f>+'[2]CAP 04-99'!I1385</f>
        <v>3048</v>
      </c>
      <c r="H12" s="431">
        <f>+'[2]CAP 04-99'!J1385</f>
        <v>3212</v>
      </c>
      <c r="I12" s="431">
        <f>+'[2]CAP 04-99'!K1385</f>
        <v>3145</v>
      </c>
      <c r="J12" s="431">
        <f>+'[2]CAP 04-99'!L1385</f>
        <v>3264</v>
      </c>
      <c r="K12" s="431">
        <f>+'[2]CAP 04-99'!M1385</f>
        <v>3194</v>
      </c>
      <c r="L12" s="431">
        <f>+'[2]CAP 04-99'!N1385</f>
        <v>3013</v>
      </c>
      <c r="M12" s="431">
        <f>+'[2]CAP 04-99'!O1385</f>
        <v>3260</v>
      </c>
      <c r="N12" s="431">
        <f>+'[2]CAP 04-99'!P1385</f>
        <v>3135</v>
      </c>
    </row>
    <row r="13" spans="1:14" ht="12" customHeight="1" x14ac:dyDescent="0.15">
      <c r="A13" s="246" t="s">
        <v>25</v>
      </c>
      <c r="B13" s="915">
        <f t="shared" si="0"/>
        <v>23891.62</v>
      </c>
      <c r="C13" s="431">
        <f>+'[2]CAP 04-99'!E1388</f>
        <v>2149</v>
      </c>
      <c r="D13" s="431">
        <f>+'[2]CAP 04-99'!F1388</f>
        <v>2226</v>
      </c>
      <c r="E13" s="431">
        <f>+'[2]CAP 04-99'!G1388</f>
        <v>1756.12</v>
      </c>
      <c r="F13" s="431">
        <f>+'[2]CAP 04-99'!H1388</f>
        <v>1619</v>
      </c>
      <c r="G13" s="431">
        <f>+'[2]CAP 04-99'!I1388</f>
        <v>1942</v>
      </c>
      <c r="H13" s="431">
        <f>+'[2]CAP 04-99'!J1388</f>
        <v>2136</v>
      </c>
      <c r="I13" s="431">
        <f>+'[2]CAP 04-99'!K1388</f>
        <v>2144.3000000000002</v>
      </c>
      <c r="J13" s="431">
        <f>+'[2]CAP 04-99'!L1388</f>
        <v>1774</v>
      </c>
      <c r="K13" s="431">
        <f>+'[2]CAP 04-99'!M1388</f>
        <v>1991</v>
      </c>
      <c r="L13" s="431">
        <f>+'[2]CAP 04-99'!N1388</f>
        <v>1989.2</v>
      </c>
      <c r="M13" s="431">
        <f>+'[2]CAP 04-99'!O1388</f>
        <v>2028</v>
      </c>
      <c r="N13" s="431">
        <f>+'[2]CAP 04-99'!P1388</f>
        <v>2137</v>
      </c>
    </row>
    <row r="14" spans="1:14" ht="12" customHeight="1" x14ac:dyDescent="0.15">
      <c r="A14" s="248" t="s">
        <v>107</v>
      </c>
      <c r="B14" s="915">
        <f t="shared" si="0"/>
        <v>12615</v>
      </c>
      <c r="C14" s="431">
        <f>+'[2]CAP 04-99'!E1391</f>
        <v>1359</v>
      </c>
      <c r="D14" s="431">
        <f>+'[2]CAP 04-99'!F1391</f>
        <v>1443</v>
      </c>
      <c r="E14" s="431">
        <f>+'[2]CAP 04-99'!G1391</f>
        <v>1076</v>
      </c>
      <c r="F14" s="431">
        <f>+'[2]CAP 04-99'!H1391</f>
        <v>791</v>
      </c>
      <c r="G14" s="431">
        <f>+'[2]CAP 04-99'!I1391</f>
        <v>803</v>
      </c>
      <c r="H14" s="431">
        <f>+'[2]CAP 04-99'!J1391</f>
        <v>729</v>
      </c>
      <c r="I14" s="431">
        <f>+'[2]CAP 04-99'!K1391</f>
        <v>908</v>
      </c>
      <c r="J14" s="431">
        <f>+'[2]CAP 04-99'!L1391</f>
        <v>936</v>
      </c>
      <c r="K14" s="431">
        <f>+'[2]CAP 04-99'!M1391</f>
        <v>1112</v>
      </c>
      <c r="L14" s="431">
        <f>+'[2]CAP 04-99'!N1391</f>
        <v>1098</v>
      </c>
      <c r="M14" s="431">
        <f>+'[2]CAP 04-99'!O1391</f>
        <v>1140</v>
      </c>
      <c r="N14" s="431">
        <f>+'[2]CAP 04-99'!P1391</f>
        <v>1220</v>
      </c>
    </row>
    <row r="15" spans="1:14" ht="12" customHeight="1" x14ac:dyDescent="0.15">
      <c r="A15" s="248" t="s">
        <v>108</v>
      </c>
      <c r="B15" s="915">
        <f t="shared" si="0"/>
        <v>1379.62</v>
      </c>
      <c r="C15" s="431">
        <f>+'[2]CAP 04-99'!E1394</f>
        <v>102</v>
      </c>
      <c r="D15" s="431">
        <f>+'[2]CAP 04-99'!F1394</f>
        <v>85</v>
      </c>
      <c r="E15" s="431">
        <f>+'[2]CAP 04-99'!G1394</f>
        <v>110.12</v>
      </c>
      <c r="F15" s="431">
        <f>+'[2]CAP 04-99'!H1394</f>
        <v>101</v>
      </c>
      <c r="G15" s="431">
        <f>+'[2]CAP 04-99'!I1394</f>
        <v>110</v>
      </c>
      <c r="H15" s="431">
        <f>+'[2]CAP 04-99'!J1394</f>
        <v>127</v>
      </c>
      <c r="I15" s="431">
        <f>+'[2]CAP 04-99'!K1394</f>
        <v>127.3</v>
      </c>
      <c r="J15" s="431">
        <f>+'[2]CAP 04-99'!L1394</f>
        <v>120</v>
      </c>
      <c r="K15" s="431">
        <f>+'[2]CAP 04-99'!M1394</f>
        <v>132</v>
      </c>
      <c r="L15" s="431">
        <f>+'[2]CAP 04-99'!N1394</f>
        <v>128.19999999999999</v>
      </c>
      <c r="M15" s="431">
        <f>+'[2]CAP 04-99'!O1394</f>
        <v>135</v>
      </c>
      <c r="N15" s="431">
        <f>+'[2]CAP 04-99'!P1394</f>
        <v>102</v>
      </c>
    </row>
    <row r="16" spans="1:14" ht="12" customHeight="1" x14ac:dyDescent="0.15">
      <c r="A16" s="248" t="s">
        <v>109</v>
      </c>
      <c r="B16" s="915">
        <f t="shared" si="0"/>
        <v>9897</v>
      </c>
      <c r="C16" s="431">
        <f>+'[2]CAP 04-99'!E1397</f>
        <v>688</v>
      </c>
      <c r="D16" s="431">
        <f>+'[2]CAP 04-99'!F1397</f>
        <v>698</v>
      </c>
      <c r="E16" s="431">
        <f>+'[2]CAP 04-99'!G1397</f>
        <v>570</v>
      </c>
      <c r="F16" s="431">
        <f>+'[2]CAP 04-99'!H1397</f>
        <v>727</v>
      </c>
      <c r="G16" s="431">
        <f>+'[2]CAP 04-99'!I1397</f>
        <v>1029</v>
      </c>
      <c r="H16" s="431">
        <f>+'[2]CAP 04-99'!J1397</f>
        <v>1280</v>
      </c>
      <c r="I16" s="431">
        <f>+'[2]CAP 04-99'!K1397</f>
        <v>1109</v>
      </c>
      <c r="J16" s="431">
        <f>+'[2]CAP 04-99'!L1397</f>
        <v>718</v>
      </c>
      <c r="K16" s="431">
        <f>+'[2]CAP 04-99'!M1397</f>
        <v>747</v>
      </c>
      <c r="L16" s="431">
        <f>+'[2]CAP 04-99'!N1397</f>
        <v>763</v>
      </c>
      <c r="M16" s="431">
        <f>+'[2]CAP 04-99'!O1397</f>
        <v>753</v>
      </c>
      <c r="N16" s="431">
        <f>+'[2]CAP 04-99'!P1397</f>
        <v>815</v>
      </c>
    </row>
    <row r="17" spans="1:14" ht="12" customHeight="1" x14ac:dyDescent="0.15">
      <c r="A17" s="246" t="s">
        <v>29</v>
      </c>
      <c r="B17" s="915">
        <f t="shared" si="0"/>
        <v>4182</v>
      </c>
      <c r="C17" s="431">
        <f>+'[2]CAP 04-99'!E1400</f>
        <v>420</v>
      </c>
      <c r="D17" s="431">
        <f>+'[2]CAP 04-99'!F1400</f>
        <v>398</v>
      </c>
      <c r="E17" s="431">
        <f>+'[2]CAP 04-99'!G1400</f>
        <v>290</v>
      </c>
      <c r="F17" s="431">
        <f>+'[2]CAP 04-99'!H1400</f>
        <v>248</v>
      </c>
      <c r="G17" s="431">
        <f>+'[2]CAP 04-99'!I1400</f>
        <v>275</v>
      </c>
      <c r="H17" s="431">
        <f>+'[2]CAP 04-99'!J1400</f>
        <v>306</v>
      </c>
      <c r="I17" s="431">
        <f>+'[2]CAP 04-99'!K1400</f>
        <v>343</v>
      </c>
      <c r="J17" s="431">
        <f>+'[2]CAP 04-99'!L1400</f>
        <v>343</v>
      </c>
      <c r="K17" s="431">
        <f>+'[2]CAP 04-99'!M1400</f>
        <v>373</v>
      </c>
      <c r="L17" s="431">
        <f>+'[2]CAP 04-99'!N1400</f>
        <v>354</v>
      </c>
      <c r="M17" s="431">
        <f>+'[2]CAP 04-99'!O1400</f>
        <v>360</v>
      </c>
      <c r="N17" s="431">
        <f>+'[2]CAP 04-99'!P1400</f>
        <v>472</v>
      </c>
    </row>
    <row r="18" spans="1:14" ht="12" customHeight="1" x14ac:dyDescent="0.15">
      <c r="A18" s="194" t="s">
        <v>30</v>
      </c>
      <c r="B18" s="915">
        <f t="shared" si="0"/>
        <v>19925</v>
      </c>
      <c r="C18" s="431">
        <f>+'[2]CAP 04-99'!E1403</f>
        <v>1427</v>
      </c>
      <c r="D18" s="431">
        <f>+'[2]CAP 04-99'!F1403</f>
        <v>1560</v>
      </c>
      <c r="E18" s="431">
        <f>+'[2]CAP 04-99'!G1403</f>
        <v>1659</v>
      </c>
      <c r="F18" s="431">
        <f>+'[2]CAP 04-99'!H1403</f>
        <v>1721</v>
      </c>
      <c r="G18" s="431">
        <f>+'[2]CAP 04-99'!I1403</f>
        <v>1320</v>
      </c>
      <c r="H18" s="431">
        <f>+'[2]CAP 04-99'!J1403</f>
        <v>1629</v>
      </c>
      <c r="I18" s="431">
        <f>+'[2]CAP 04-99'!K1403</f>
        <v>1699</v>
      </c>
      <c r="J18" s="431">
        <f>+'[2]CAP 04-99'!L1403</f>
        <v>1791</v>
      </c>
      <c r="K18" s="431">
        <f>+'[2]CAP 04-99'!M1403</f>
        <v>1698</v>
      </c>
      <c r="L18" s="431">
        <f>+'[2]CAP 04-99'!N1403</f>
        <v>1793</v>
      </c>
      <c r="M18" s="431">
        <f>+'[2]CAP 04-99'!O1403</f>
        <v>1811</v>
      </c>
      <c r="N18" s="431">
        <f>+'[2]CAP 04-99'!P1403</f>
        <v>1817</v>
      </c>
    </row>
    <row r="19" spans="1:14" ht="12" customHeight="1" x14ac:dyDescent="0.15">
      <c r="A19" s="194" t="s">
        <v>31</v>
      </c>
      <c r="B19" s="915">
        <f t="shared" si="0"/>
        <v>37543</v>
      </c>
      <c r="C19" s="431">
        <f>+'[2]CAP 04-99'!E1406</f>
        <v>2837</v>
      </c>
      <c r="D19" s="431">
        <f>+'[2]CAP 04-99'!F1406</f>
        <v>2868</v>
      </c>
      <c r="E19" s="431">
        <f>+'[2]CAP 04-99'!G1406</f>
        <v>3419</v>
      </c>
      <c r="F19" s="431">
        <f>+'[2]CAP 04-99'!H1406</f>
        <v>3051</v>
      </c>
      <c r="G19" s="431">
        <f>+'[2]CAP 04-99'!I1406</f>
        <v>2759</v>
      </c>
      <c r="H19" s="431">
        <f>+'[2]CAP 04-99'!J1406</f>
        <v>2872</v>
      </c>
      <c r="I19" s="431">
        <f>+'[2]CAP 04-99'!K1406</f>
        <v>3185</v>
      </c>
      <c r="J19" s="431">
        <f>+'[2]CAP 04-99'!L1406</f>
        <v>3261</v>
      </c>
      <c r="K19" s="431">
        <f>+'[2]CAP 04-99'!M1406</f>
        <v>3435</v>
      </c>
      <c r="L19" s="431">
        <f>+'[2]CAP 04-99'!N1406</f>
        <v>3547</v>
      </c>
      <c r="M19" s="431">
        <f>+'[2]CAP 04-99'!O1406</f>
        <v>3006</v>
      </c>
      <c r="N19" s="431">
        <f>+'[2]CAP 04-99'!P1406</f>
        <v>3303</v>
      </c>
    </row>
    <row r="20" spans="1:14" ht="12" customHeight="1" x14ac:dyDescent="0.15">
      <c r="A20" s="246" t="s">
        <v>32</v>
      </c>
      <c r="B20" s="915">
        <f t="shared" si="0"/>
        <v>19360</v>
      </c>
      <c r="C20" s="431">
        <f>+'[2]CAP 04-99'!E1409</f>
        <v>1457</v>
      </c>
      <c r="D20" s="431">
        <f>+'[2]CAP 04-99'!F1409</f>
        <v>1586</v>
      </c>
      <c r="E20" s="431">
        <f>+'[2]CAP 04-99'!G1409</f>
        <v>1503</v>
      </c>
      <c r="F20" s="431">
        <f>+'[2]CAP 04-99'!H1409</f>
        <v>1519</v>
      </c>
      <c r="G20" s="431">
        <f>+'[2]CAP 04-99'!I1409</f>
        <v>1555</v>
      </c>
      <c r="H20" s="431">
        <f>+'[2]CAP 04-99'!J1409</f>
        <v>1627</v>
      </c>
      <c r="I20" s="431">
        <f>+'[2]CAP 04-99'!K1409</f>
        <v>1572</v>
      </c>
      <c r="J20" s="431">
        <f>+'[2]CAP 04-99'!L1409</f>
        <v>1564</v>
      </c>
      <c r="K20" s="431">
        <f>+'[2]CAP 04-99'!M1409</f>
        <v>1610</v>
      </c>
      <c r="L20" s="431">
        <f>+'[2]CAP 04-99'!N1409</f>
        <v>1694</v>
      </c>
      <c r="M20" s="431">
        <f>+'[2]CAP 04-99'!O1409</f>
        <v>1652</v>
      </c>
      <c r="N20" s="431">
        <f>+'[2]CAP 04-99'!P1409</f>
        <v>2021</v>
      </c>
    </row>
    <row r="21" spans="1:14" ht="12" customHeight="1" x14ac:dyDescent="0.15">
      <c r="A21" s="246" t="s">
        <v>33</v>
      </c>
      <c r="B21" s="915">
        <f t="shared" si="0"/>
        <v>23261</v>
      </c>
      <c r="C21" s="431">
        <f>+'[2]CAP 04-99'!E1412</f>
        <v>1749</v>
      </c>
      <c r="D21" s="431">
        <f>+'[2]CAP 04-99'!F1412</f>
        <v>1721</v>
      </c>
      <c r="E21" s="431">
        <f>+'[2]CAP 04-99'!G1412</f>
        <v>1494</v>
      </c>
      <c r="F21" s="431">
        <f>+'[2]CAP 04-99'!H1412</f>
        <v>1605</v>
      </c>
      <c r="G21" s="431">
        <f>+'[2]CAP 04-99'!I1412</f>
        <v>1937</v>
      </c>
      <c r="H21" s="431">
        <f>+'[2]CAP 04-99'!J1412</f>
        <v>2065</v>
      </c>
      <c r="I21" s="431">
        <f>+'[2]CAP 04-99'!K1412</f>
        <v>2387</v>
      </c>
      <c r="J21" s="431">
        <f>+'[2]CAP 04-99'!L1412</f>
        <v>2407</v>
      </c>
      <c r="K21" s="431">
        <f>+'[2]CAP 04-99'!M1412</f>
        <v>2101</v>
      </c>
      <c r="L21" s="431">
        <f>+'[2]CAP 04-99'!N1412</f>
        <v>2201</v>
      </c>
      <c r="M21" s="431">
        <f>+'[2]CAP 04-99'!O1412</f>
        <v>1740</v>
      </c>
      <c r="N21" s="431">
        <f>+'[2]CAP 04-99'!P1412</f>
        <v>1854</v>
      </c>
    </row>
    <row r="22" spans="1:14" ht="12" customHeight="1" x14ac:dyDescent="0.15">
      <c r="A22" s="246" t="s">
        <v>34</v>
      </c>
      <c r="B22" s="915">
        <f t="shared" si="0"/>
        <v>955</v>
      </c>
      <c r="C22" s="431">
        <f>+'[2]CAP 04-99'!E1415</f>
        <v>66</v>
      </c>
      <c r="D22" s="431">
        <f>+'[2]CAP 04-99'!F1415</f>
        <v>40</v>
      </c>
      <c r="E22" s="431">
        <f>+'[2]CAP 04-99'!G1415</f>
        <v>62</v>
      </c>
      <c r="F22" s="431">
        <f>+'[2]CAP 04-99'!H1415</f>
        <v>77</v>
      </c>
      <c r="G22" s="431">
        <f>+'[2]CAP 04-99'!I1415</f>
        <v>94</v>
      </c>
      <c r="H22" s="431">
        <f>+'[2]CAP 04-99'!J1415</f>
        <v>90</v>
      </c>
      <c r="I22" s="431">
        <f>+'[2]CAP 04-99'!K1415</f>
        <v>107</v>
      </c>
      <c r="J22" s="431">
        <f>+'[2]CAP 04-99'!L1415</f>
        <v>54</v>
      </c>
      <c r="K22" s="431">
        <f>+'[2]CAP 04-99'!M1415</f>
        <v>56</v>
      </c>
      <c r="L22" s="431">
        <f>+'[2]CAP 04-99'!N1415</f>
        <v>79</v>
      </c>
      <c r="M22" s="431">
        <f>+'[2]CAP 04-99'!O1415</f>
        <v>93</v>
      </c>
      <c r="N22" s="431">
        <f>+'[2]CAP 04-99'!P1415</f>
        <v>137</v>
      </c>
    </row>
    <row r="23" spans="1:14" ht="12" customHeight="1" x14ac:dyDescent="0.15">
      <c r="A23" s="246" t="s">
        <v>35</v>
      </c>
      <c r="B23" s="915">
        <f t="shared" si="0"/>
        <v>3158</v>
      </c>
      <c r="C23" s="431">
        <f>+'[2]CAP 04-99'!E1418</f>
        <v>272</v>
      </c>
      <c r="D23" s="431">
        <f>+'[2]CAP 04-99'!F1418</f>
        <v>259</v>
      </c>
      <c r="E23" s="431">
        <f>+'[2]CAP 04-99'!G1418</f>
        <v>280</v>
      </c>
      <c r="F23" s="431">
        <f>+'[2]CAP 04-99'!H1418</f>
        <v>222</v>
      </c>
      <c r="G23" s="431">
        <f>+'[2]CAP 04-99'!I1418</f>
        <v>234</v>
      </c>
      <c r="H23" s="431">
        <f>+'[2]CAP 04-99'!J1418</f>
        <v>244</v>
      </c>
      <c r="I23" s="431">
        <f>+'[2]CAP 04-99'!K1418</f>
        <v>257</v>
      </c>
      <c r="J23" s="431">
        <f>+'[2]CAP 04-99'!L1418</f>
        <v>262</v>
      </c>
      <c r="K23" s="431">
        <f>+'[2]CAP 04-99'!M1418</f>
        <v>265</v>
      </c>
      <c r="L23" s="431">
        <f>+'[2]CAP 04-99'!N1418</f>
        <v>268</v>
      </c>
      <c r="M23" s="431">
        <f>+'[2]CAP 04-99'!O1418</f>
        <v>296</v>
      </c>
      <c r="N23" s="431">
        <f>+'[2]CAP 04-99'!P1418</f>
        <v>299</v>
      </c>
    </row>
    <row r="24" spans="1:14" ht="12" customHeight="1" x14ac:dyDescent="0.15">
      <c r="A24" s="246" t="s">
        <v>36</v>
      </c>
      <c r="B24" s="915">
        <f t="shared" si="0"/>
        <v>23386.680000000004</v>
      </c>
      <c r="C24" s="431">
        <f>+'[2]CAP 04-99'!E1421</f>
        <v>1775</v>
      </c>
      <c r="D24" s="431">
        <f>+'[2]CAP 04-99'!F1421</f>
        <v>1679</v>
      </c>
      <c r="E24" s="431">
        <f>+'[2]CAP 04-99'!G1421</f>
        <v>1825</v>
      </c>
      <c r="F24" s="431">
        <f>+'[2]CAP 04-99'!H1421</f>
        <v>2210</v>
      </c>
      <c r="G24" s="431">
        <f>+'[2]CAP 04-99'!I1421</f>
        <v>2190.54</v>
      </c>
      <c r="H24" s="431">
        <f>+'[2]CAP 04-99'!J1421</f>
        <v>2116.54</v>
      </c>
      <c r="I24" s="431">
        <f>+'[2]CAP 04-99'!K1421</f>
        <v>1503</v>
      </c>
      <c r="J24" s="431">
        <f>+'[2]CAP 04-99'!L1421</f>
        <v>1930.4</v>
      </c>
      <c r="K24" s="431">
        <f>+'[2]CAP 04-99'!M1421</f>
        <v>1980</v>
      </c>
      <c r="L24" s="431">
        <f>+'[2]CAP 04-99'!N1421</f>
        <v>2150.1999999999998</v>
      </c>
      <c r="M24" s="431">
        <f>+'[2]CAP 04-99'!O1421</f>
        <v>2017</v>
      </c>
      <c r="N24" s="431">
        <f>+'[2]CAP 04-99'!P1421</f>
        <v>2010</v>
      </c>
    </row>
    <row r="25" spans="1:14" ht="12" customHeight="1" x14ac:dyDescent="0.15">
      <c r="A25" s="194" t="s">
        <v>37</v>
      </c>
      <c r="B25" s="915">
        <f t="shared" si="0"/>
        <v>9386</v>
      </c>
      <c r="C25" s="431">
        <f>+'[2]CAP 04-99'!E1424</f>
        <v>862</v>
      </c>
      <c r="D25" s="431">
        <f>+'[2]CAP 04-99'!F1424</f>
        <v>842</v>
      </c>
      <c r="E25" s="431">
        <f>+'[2]CAP 04-99'!G1424</f>
        <v>831</v>
      </c>
      <c r="F25" s="431">
        <f>+'[2]CAP 04-99'!H1424</f>
        <v>692</v>
      </c>
      <c r="G25" s="431">
        <f>+'[2]CAP 04-99'!I1424</f>
        <v>754</v>
      </c>
      <c r="H25" s="431">
        <f>+'[2]CAP 04-99'!J1424</f>
        <v>769</v>
      </c>
      <c r="I25" s="431">
        <f>+'[2]CAP 04-99'!K1424</f>
        <v>772</v>
      </c>
      <c r="J25" s="431">
        <f>+'[2]CAP 04-99'!L1424</f>
        <v>769</v>
      </c>
      <c r="K25" s="431">
        <f>+'[2]CAP 04-99'!M1424</f>
        <v>763</v>
      </c>
      <c r="L25" s="431">
        <f>+'[2]CAP 04-99'!N1424</f>
        <v>780</v>
      </c>
      <c r="M25" s="431">
        <f>+'[2]CAP 04-99'!O1424</f>
        <v>763</v>
      </c>
      <c r="N25" s="431">
        <f>+'[2]CAP 04-99'!P1424</f>
        <v>789</v>
      </c>
    </row>
    <row r="26" spans="1:14" ht="12" customHeight="1" x14ac:dyDescent="0.15">
      <c r="A26" s="246" t="s">
        <v>38</v>
      </c>
      <c r="B26" s="915">
        <f t="shared" si="0"/>
        <v>759</v>
      </c>
      <c r="C26" s="431">
        <f>+'[2]CAP 04-99'!E1427</f>
        <v>70</v>
      </c>
      <c r="D26" s="431">
        <f>+'[2]CAP 04-99'!F1427</f>
        <v>42</v>
      </c>
      <c r="E26" s="431">
        <f>+'[2]CAP 04-99'!G1427</f>
        <v>66</v>
      </c>
      <c r="F26" s="431">
        <f>+'[2]CAP 04-99'!H1427</f>
        <v>35</v>
      </c>
      <c r="G26" s="431">
        <f>+'[2]CAP 04-99'!I1427</f>
        <v>73</v>
      </c>
      <c r="H26" s="431">
        <f>+'[2]CAP 04-99'!J1427</f>
        <v>54</v>
      </c>
      <c r="I26" s="431">
        <f>+'[2]CAP 04-99'!K1427</f>
        <v>59</v>
      </c>
      <c r="J26" s="431">
        <f>+'[2]CAP 04-99'!L1427</f>
        <v>68</v>
      </c>
      <c r="K26" s="431">
        <f>+'[2]CAP 04-99'!M1427</f>
        <v>63</v>
      </c>
      <c r="L26" s="431">
        <f>+'[2]CAP 04-99'!N1427</f>
        <v>67</v>
      </c>
      <c r="M26" s="431">
        <f>+'[2]CAP 04-99'!O1427</f>
        <v>70</v>
      </c>
      <c r="N26" s="431">
        <f>+'[2]CAP 04-99'!P1427</f>
        <v>92</v>
      </c>
    </row>
    <row r="27" spans="1:14" ht="12" customHeight="1" x14ac:dyDescent="0.15">
      <c r="A27" s="246" t="s">
        <v>39</v>
      </c>
      <c r="B27" s="915">
        <f t="shared" si="0"/>
        <v>5507</v>
      </c>
      <c r="C27" s="431">
        <f>+'[2]CAP 04-99'!E1430</f>
        <v>337</v>
      </c>
      <c r="D27" s="431">
        <f>+'[2]CAP 04-99'!F1430</f>
        <v>381</v>
      </c>
      <c r="E27" s="431">
        <f>+'[2]CAP 04-99'!G1430</f>
        <v>358</v>
      </c>
      <c r="F27" s="431">
        <f>+'[2]CAP 04-99'!H1430</f>
        <v>415</v>
      </c>
      <c r="G27" s="431">
        <f>+'[2]CAP 04-99'!I1430</f>
        <v>457</v>
      </c>
      <c r="H27" s="431">
        <f>+'[2]CAP 04-99'!J1430</f>
        <v>464</v>
      </c>
      <c r="I27" s="431">
        <f>+'[2]CAP 04-99'!K1430</f>
        <v>511</v>
      </c>
      <c r="J27" s="431">
        <f>+'[2]CAP 04-99'!L1430</f>
        <v>509</v>
      </c>
      <c r="K27" s="431">
        <f>+'[2]CAP 04-99'!M1430</f>
        <v>512</v>
      </c>
      <c r="L27" s="431">
        <f>+'[2]CAP 04-99'!N1430</f>
        <v>495</v>
      </c>
      <c r="M27" s="431">
        <f>+'[2]CAP 04-99'!O1430</f>
        <v>516</v>
      </c>
      <c r="N27" s="431">
        <f>+'[2]CAP 04-99'!P1430</f>
        <v>552</v>
      </c>
    </row>
    <row r="28" spans="1:14" ht="12" customHeight="1" x14ac:dyDescent="0.15">
      <c r="A28" s="246" t="s">
        <v>40</v>
      </c>
      <c r="B28" s="915">
        <f t="shared" si="0"/>
        <v>25403</v>
      </c>
      <c r="C28" s="431">
        <f>+'[2]CAP 04-99'!E1433</f>
        <v>1432</v>
      </c>
      <c r="D28" s="431">
        <f>+'[2]CAP 04-99'!F1433</f>
        <v>1618</v>
      </c>
      <c r="E28" s="431">
        <f>+'[2]CAP 04-99'!G1433</f>
        <v>1999</v>
      </c>
      <c r="F28" s="431">
        <f>+'[2]CAP 04-99'!H1433</f>
        <v>1867</v>
      </c>
      <c r="G28" s="431">
        <f>+'[2]CAP 04-99'!I1433</f>
        <v>2036</v>
      </c>
      <c r="H28" s="431">
        <f>+'[2]CAP 04-99'!J1433</f>
        <v>2607</v>
      </c>
      <c r="I28" s="431">
        <f>+'[2]CAP 04-99'!K1433</f>
        <v>2800</v>
      </c>
      <c r="J28" s="431">
        <f>+'[2]CAP 04-99'!L1433</f>
        <v>2359</v>
      </c>
      <c r="K28" s="431">
        <f>+'[2]CAP 04-99'!M1433</f>
        <v>1902</v>
      </c>
      <c r="L28" s="431">
        <f>+'[2]CAP 04-99'!N1433</f>
        <v>2021</v>
      </c>
      <c r="M28" s="431">
        <f>+'[2]CAP 04-99'!O1433</f>
        <v>2267</v>
      </c>
      <c r="N28" s="431">
        <f>+'[2]CAP 04-99'!P1433</f>
        <v>2495</v>
      </c>
    </row>
    <row r="29" spans="1:14" ht="12" customHeight="1" x14ac:dyDescent="0.15">
      <c r="A29" s="246" t="s">
        <v>41</v>
      </c>
      <c r="B29" s="915">
        <f t="shared" si="0"/>
        <v>18028.52</v>
      </c>
      <c r="C29" s="431">
        <f>+'[2]CAP 04-99'!E1436</f>
        <v>1535</v>
      </c>
      <c r="D29" s="431">
        <f>+'[2]CAP 04-99'!F1436</f>
        <v>1742</v>
      </c>
      <c r="E29" s="431">
        <f>+'[2]CAP 04-99'!G1436</f>
        <v>1759.9</v>
      </c>
      <c r="F29" s="431">
        <f>+'[2]CAP 04-99'!H1436</f>
        <v>1711</v>
      </c>
      <c r="G29" s="431">
        <f>+'[2]CAP 04-99'!I1436</f>
        <v>1504.3200000000002</v>
      </c>
      <c r="H29" s="431">
        <f>+'[2]CAP 04-99'!J1436</f>
        <v>1541.6</v>
      </c>
      <c r="I29" s="431">
        <f>+'[2]CAP 04-99'!K1436</f>
        <v>1521</v>
      </c>
      <c r="J29" s="431">
        <f>+'[2]CAP 04-99'!L1436</f>
        <v>1362.2</v>
      </c>
      <c r="K29" s="431">
        <f>+'[2]CAP 04-99'!M1436</f>
        <v>1377</v>
      </c>
      <c r="L29" s="431">
        <f>+'[2]CAP 04-99'!N1436</f>
        <v>1360</v>
      </c>
      <c r="M29" s="431">
        <f>+'[2]CAP 04-99'!O1436</f>
        <v>1329.5</v>
      </c>
      <c r="N29" s="431">
        <f>+'[2]CAP 04-99'!P1436</f>
        <v>1285</v>
      </c>
    </row>
    <row r="30" spans="1:14" ht="12" customHeight="1" x14ac:dyDescent="0.15">
      <c r="A30" s="248" t="s">
        <v>110</v>
      </c>
      <c r="B30" s="915">
        <f t="shared" si="0"/>
        <v>5611.2499999999991</v>
      </c>
      <c r="C30" s="431">
        <f>+'[2]CAP 04-99'!E1439</f>
        <v>435</v>
      </c>
      <c r="D30" s="431">
        <f>+'[2]CAP 04-99'!F1439</f>
        <v>492</v>
      </c>
      <c r="E30" s="431">
        <f>+'[2]CAP 04-99'!G1439</f>
        <v>509.45</v>
      </c>
      <c r="F30" s="431">
        <f>+'[2]CAP 04-99'!H1439</f>
        <v>501</v>
      </c>
      <c r="G30" s="431">
        <f>+'[2]CAP 04-99'!I1439</f>
        <v>499</v>
      </c>
      <c r="H30" s="431">
        <f>+'[2]CAP 04-99'!J1439</f>
        <v>503.4</v>
      </c>
      <c r="I30" s="431">
        <f>+'[2]CAP 04-99'!K1439</f>
        <v>501</v>
      </c>
      <c r="J30" s="431">
        <f>+'[2]CAP 04-99'!L1439</f>
        <v>460.2</v>
      </c>
      <c r="K30" s="431">
        <f>+'[2]CAP 04-99'!M1439</f>
        <v>465</v>
      </c>
      <c r="L30" s="431">
        <f>+'[2]CAP 04-99'!N1439</f>
        <v>435</v>
      </c>
      <c r="M30" s="431">
        <f>+'[2]CAP 04-99'!O1439</f>
        <v>415.2</v>
      </c>
      <c r="N30" s="431">
        <f>+'[2]CAP 04-99'!P1439</f>
        <v>395</v>
      </c>
    </row>
    <row r="31" spans="1:14" ht="12" customHeight="1" x14ac:dyDescent="0.15">
      <c r="A31" s="248" t="s">
        <v>111</v>
      </c>
      <c r="B31" s="915">
        <f t="shared" si="0"/>
        <v>12417.269999999999</v>
      </c>
      <c r="C31" s="431">
        <f>+'[2]CAP 04-99'!E1442</f>
        <v>1100</v>
      </c>
      <c r="D31" s="431">
        <f>+'[2]CAP 04-99'!F1442</f>
        <v>1250</v>
      </c>
      <c r="E31" s="431">
        <f>+'[2]CAP 04-99'!G1442</f>
        <v>1250.45</v>
      </c>
      <c r="F31" s="431">
        <f>+'[2]CAP 04-99'!H1442</f>
        <v>1210</v>
      </c>
      <c r="G31" s="431">
        <f>+'[2]CAP 04-99'!I1442</f>
        <v>1005.32</v>
      </c>
      <c r="H31" s="431">
        <f>+'[2]CAP 04-99'!J1442</f>
        <v>1038.2</v>
      </c>
      <c r="I31" s="431">
        <f>+'[2]CAP 04-99'!K1442</f>
        <v>1020</v>
      </c>
      <c r="J31" s="431">
        <f>+'[2]CAP 04-99'!L1442</f>
        <v>902</v>
      </c>
      <c r="K31" s="431">
        <f>+'[2]CAP 04-99'!M1442</f>
        <v>912</v>
      </c>
      <c r="L31" s="431">
        <f>+'[2]CAP 04-99'!N1442</f>
        <v>925</v>
      </c>
      <c r="M31" s="431">
        <f>+'[2]CAP 04-99'!O1442</f>
        <v>914.3</v>
      </c>
      <c r="N31" s="431">
        <f>+'[2]CAP 04-99'!P1442</f>
        <v>890</v>
      </c>
    </row>
    <row r="32" spans="1:14" ht="12" customHeight="1" x14ac:dyDescent="0.15">
      <c r="A32" s="246" t="s">
        <v>44</v>
      </c>
      <c r="B32" s="915">
        <f t="shared" si="0"/>
        <v>4023</v>
      </c>
      <c r="C32" s="431">
        <f>+'[2]CAP 04-99'!E1445</f>
        <v>327</v>
      </c>
      <c r="D32" s="431">
        <f>+'[2]CAP 04-99'!F1445</f>
        <v>336</v>
      </c>
      <c r="E32" s="431">
        <f>+'[2]CAP 04-99'!G1445</f>
        <v>336</v>
      </c>
      <c r="F32" s="431">
        <f>+'[2]CAP 04-99'!H1445</f>
        <v>334</v>
      </c>
      <c r="G32" s="431">
        <f>+'[2]CAP 04-99'!I1445</f>
        <v>334</v>
      </c>
      <c r="H32" s="431">
        <f>+'[2]CAP 04-99'!J1445</f>
        <v>335</v>
      </c>
      <c r="I32" s="431">
        <f>+'[2]CAP 04-99'!K1445</f>
        <v>338</v>
      </c>
      <c r="J32" s="431">
        <f>+'[2]CAP 04-99'!L1445</f>
        <v>335</v>
      </c>
      <c r="K32" s="431">
        <f>+'[2]CAP 04-99'!M1445</f>
        <v>335</v>
      </c>
      <c r="L32" s="431">
        <f>+'[2]CAP 04-99'!N1445</f>
        <v>340</v>
      </c>
      <c r="M32" s="431">
        <f>+'[2]CAP 04-99'!O1445</f>
        <v>335</v>
      </c>
      <c r="N32" s="431">
        <f>+'[2]CAP 04-99'!P1445</f>
        <v>338</v>
      </c>
    </row>
    <row r="33" spans="1:14" ht="12" customHeight="1" x14ac:dyDescent="0.15">
      <c r="A33" s="246" t="s">
        <v>45</v>
      </c>
      <c r="B33" s="915">
        <f t="shared" si="0"/>
        <v>0</v>
      </c>
      <c r="C33" s="431">
        <f>+'[2]CAP 04-99'!E1448</f>
        <v>0</v>
      </c>
      <c r="D33" s="431">
        <f>+'[2]CAP 04-99'!F1448</f>
        <v>0</v>
      </c>
      <c r="E33" s="431">
        <f>+'[2]CAP 04-99'!G1448</f>
        <v>0</v>
      </c>
      <c r="F33" s="431">
        <f>+'[2]CAP 04-99'!H1448</f>
        <v>0</v>
      </c>
      <c r="G33" s="431">
        <f>+'[2]CAP 04-99'!I1448</f>
        <v>0</v>
      </c>
      <c r="H33" s="431">
        <f>+'[2]CAP 04-99'!J1448</f>
        <v>0</v>
      </c>
      <c r="I33" s="431">
        <f>+'[2]CAP 04-99'!K1448</f>
        <v>0</v>
      </c>
      <c r="J33" s="431">
        <f>+'[2]CAP 04-99'!L1448</f>
        <v>0</v>
      </c>
      <c r="K33" s="431">
        <f>+'[2]CAP 04-99'!M1448</f>
        <v>0</v>
      </c>
      <c r="L33" s="431">
        <f>+'[2]CAP 04-99'!N1448</f>
        <v>0</v>
      </c>
      <c r="M33" s="431">
        <f>+'[2]CAP 04-99'!O1448</f>
        <v>0</v>
      </c>
      <c r="N33" s="431">
        <f>+'[2]CAP 04-99'!P1448</f>
        <v>0</v>
      </c>
    </row>
    <row r="34" spans="1:14" ht="12" customHeight="1" x14ac:dyDescent="0.15">
      <c r="A34" s="194" t="s">
        <v>46</v>
      </c>
      <c r="B34" s="915">
        <f t="shared" si="0"/>
        <v>0</v>
      </c>
      <c r="C34" s="431">
        <f>+'[2]CAP 04-99'!E1451</f>
        <v>0</v>
      </c>
      <c r="D34" s="431">
        <f>+'[2]CAP 04-99'!F1451</f>
        <v>0</v>
      </c>
      <c r="E34" s="431">
        <f>+'[2]CAP 04-99'!G1451</f>
        <v>0</v>
      </c>
      <c r="F34" s="431">
        <f>+'[2]CAP 04-99'!H1451</f>
        <v>0</v>
      </c>
      <c r="G34" s="431">
        <f>+'[2]CAP 04-99'!I1451</f>
        <v>0</v>
      </c>
      <c r="H34" s="431">
        <f>+'[2]CAP 04-99'!J1451</f>
        <v>0</v>
      </c>
      <c r="I34" s="431">
        <f>+'[2]CAP 04-99'!K1451</f>
        <v>0</v>
      </c>
      <c r="J34" s="431">
        <f>+'[2]CAP 04-99'!L1451</f>
        <v>0</v>
      </c>
      <c r="K34" s="431">
        <f>+'[2]CAP 04-99'!M1451</f>
        <v>0</v>
      </c>
      <c r="L34" s="431">
        <f>+'[2]CAP 04-99'!N1451</f>
        <v>0</v>
      </c>
      <c r="M34" s="431">
        <f>+'[2]CAP 04-99'!O1451</f>
        <v>0</v>
      </c>
      <c r="N34" s="431">
        <f>+'[2]CAP 04-99'!P1451</f>
        <v>0</v>
      </c>
    </row>
    <row r="35" spans="1:14" ht="12" customHeight="1" x14ac:dyDescent="0.15">
      <c r="A35" s="194" t="s">
        <v>47</v>
      </c>
      <c r="B35" s="915">
        <f t="shared" si="0"/>
        <v>34</v>
      </c>
      <c r="C35" s="431">
        <f>+'[2]CAP 04-99'!E1454</f>
        <v>4</v>
      </c>
      <c r="D35" s="431">
        <f>+'[2]CAP 04-99'!F1454</f>
        <v>3</v>
      </c>
      <c r="E35" s="431">
        <f>+'[2]CAP 04-99'!G1454</f>
        <v>2</v>
      </c>
      <c r="F35" s="431">
        <f>+'[2]CAP 04-99'!H1454</f>
        <v>3</v>
      </c>
      <c r="G35" s="431">
        <f>+'[2]CAP 04-99'!I1454</f>
        <v>2</v>
      </c>
      <c r="H35" s="431">
        <f>+'[2]CAP 04-99'!J1454</f>
        <v>3</v>
      </c>
      <c r="I35" s="431">
        <f>+'[2]CAP 04-99'!K1454</f>
        <v>2</v>
      </c>
      <c r="J35" s="431">
        <f>+'[2]CAP 04-99'!L1454</f>
        <v>3</v>
      </c>
      <c r="K35" s="431">
        <f>+'[2]CAP 04-99'!M1454</f>
        <v>2</v>
      </c>
      <c r="L35" s="431">
        <f>+'[2]CAP 04-99'!N1454</f>
        <v>3</v>
      </c>
      <c r="M35" s="431">
        <f>+'[2]CAP 04-99'!O1454</f>
        <v>2</v>
      </c>
      <c r="N35" s="431">
        <f>+'[2]CAP 04-99'!P1454</f>
        <v>5</v>
      </c>
    </row>
    <row r="36" spans="1:14" ht="12" customHeight="1" x14ac:dyDescent="0.15">
      <c r="A36" s="194" t="s">
        <v>48</v>
      </c>
      <c r="B36" s="915">
        <f t="shared" si="0"/>
        <v>0</v>
      </c>
      <c r="C36" s="431">
        <f>+'[2]CAP 04-99'!E1457</f>
        <v>0</v>
      </c>
      <c r="D36" s="431">
        <f>+'[2]CAP 04-99'!F1457</f>
        <v>0</v>
      </c>
      <c r="E36" s="431">
        <f>+'[2]CAP 04-99'!G1457</f>
        <v>0</v>
      </c>
      <c r="F36" s="431">
        <f>+'[2]CAP 04-99'!H1457</f>
        <v>0</v>
      </c>
      <c r="G36" s="431">
        <f>+'[2]CAP 04-99'!I1457</f>
        <v>0</v>
      </c>
      <c r="H36" s="431">
        <f>+'[2]CAP 04-99'!J1457</f>
        <v>0</v>
      </c>
      <c r="I36" s="431">
        <f>+'[2]CAP 04-99'!K1457</f>
        <v>0</v>
      </c>
      <c r="J36" s="431">
        <f>+'[2]CAP 04-99'!L1457</f>
        <v>0</v>
      </c>
      <c r="K36" s="431">
        <f>+'[2]CAP 04-99'!M1457</f>
        <v>0</v>
      </c>
      <c r="L36" s="431">
        <f>+'[2]CAP 04-99'!N1457</f>
        <v>0</v>
      </c>
      <c r="M36" s="431">
        <f>+'[2]CAP 04-99'!O1457</f>
        <v>0</v>
      </c>
      <c r="N36" s="431">
        <f>+'[2]CAP 04-99'!P1457</f>
        <v>0</v>
      </c>
    </row>
    <row r="37" spans="1:14" ht="12" customHeight="1" thickBot="1" x14ac:dyDescent="0.2">
      <c r="A37" s="249" t="s">
        <v>49</v>
      </c>
      <c r="B37" s="916">
        <f t="shared" si="0"/>
        <v>0</v>
      </c>
      <c r="C37" s="432">
        <f>+'[2]CAP 04-99'!E1460</f>
        <v>0</v>
      </c>
      <c r="D37" s="432">
        <f>+'[2]CAP 04-99'!F1460</f>
        <v>0</v>
      </c>
      <c r="E37" s="432">
        <f>+'[2]CAP 04-99'!G1460</f>
        <v>0</v>
      </c>
      <c r="F37" s="432">
        <f>+'[2]CAP 04-99'!H1460</f>
        <v>0</v>
      </c>
      <c r="G37" s="432">
        <f>+'[2]CAP 04-99'!I1460</f>
        <v>0</v>
      </c>
      <c r="H37" s="432">
        <f>+'[2]CAP 04-99'!J1460</f>
        <v>0</v>
      </c>
      <c r="I37" s="432">
        <f>+'[2]CAP 04-99'!K1460</f>
        <v>0</v>
      </c>
      <c r="J37" s="432">
        <f>+'[2]CAP 04-99'!L1460</f>
        <v>0</v>
      </c>
      <c r="K37" s="432">
        <f>+'[2]CAP 04-99'!M1460</f>
        <v>0</v>
      </c>
      <c r="L37" s="432">
        <f>+'[2]CAP 04-99'!N1460</f>
        <v>0</v>
      </c>
      <c r="M37" s="432">
        <f>+'[2]CAP 04-99'!O1460</f>
        <v>0</v>
      </c>
      <c r="N37" s="432">
        <f>+'[2]CAP 04-99'!P1460</f>
        <v>0</v>
      </c>
    </row>
    <row r="38" spans="1:14" ht="9" customHeight="1" x14ac:dyDescent="0.15">
      <c r="A38" s="28" t="s">
        <v>544</v>
      </c>
      <c r="B38" s="426"/>
      <c r="C38" s="426"/>
      <c r="D38" s="426"/>
      <c r="E38" s="426"/>
      <c r="F38" s="426"/>
      <c r="G38" s="219"/>
      <c r="H38" s="219"/>
      <c r="I38" s="219"/>
      <c r="J38" s="219"/>
      <c r="K38" s="219"/>
      <c r="L38" s="219"/>
      <c r="M38" s="219"/>
      <c r="N38" s="219"/>
    </row>
    <row r="39" spans="1:14" ht="9" customHeight="1" x14ac:dyDescent="0.15">
      <c r="A39" s="28" t="s">
        <v>428</v>
      </c>
      <c r="B39" s="426"/>
      <c r="C39" s="426"/>
      <c r="D39" s="426"/>
      <c r="E39" s="426"/>
      <c r="F39" s="426"/>
      <c r="G39" s="219"/>
      <c r="H39" s="219"/>
      <c r="I39" s="219"/>
      <c r="J39" s="219"/>
      <c r="K39" s="219"/>
      <c r="L39" s="219"/>
      <c r="M39" s="219"/>
      <c r="N39" s="219"/>
    </row>
    <row r="40" spans="1:14" ht="9" customHeight="1" x14ac:dyDescent="0.15">
      <c r="A40" s="40" t="s">
        <v>427</v>
      </c>
      <c r="B40" s="426"/>
      <c r="C40" s="426"/>
      <c r="D40" s="426"/>
      <c r="E40" s="426"/>
      <c r="F40" s="426"/>
      <c r="G40" s="219"/>
      <c r="H40" s="219"/>
      <c r="I40" s="219"/>
      <c r="J40" s="219"/>
      <c r="K40" s="219"/>
      <c r="L40" s="219"/>
      <c r="M40" s="219"/>
      <c r="N40" s="219"/>
    </row>
    <row r="41" spans="1:14" ht="13.05" customHeight="1" x14ac:dyDescent="0.15">
      <c r="A41" s="12"/>
    </row>
    <row r="42" spans="1:14" ht="13.05" customHeight="1" x14ac:dyDescent="0.15">
      <c r="A42" s="119"/>
    </row>
    <row r="43" spans="1:14" ht="13.05" customHeight="1" x14ac:dyDescent="0.15">
      <c r="A43" s="168"/>
    </row>
    <row r="44" spans="1:14" ht="13.05" customHeight="1" x14ac:dyDescent="0.15">
      <c r="A44" s="31"/>
    </row>
    <row r="45" spans="1:14" ht="13.05" customHeight="1" x14ac:dyDescent="0.15">
      <c r="A45" s="58"/>
    </row>
    <row r="46" spans="1:14" ht="13.05" customHeight="1" x14ac:dyDescent="0.15">
      <c r="A46" s="31"/>
    </row>
    <row r="47" spans="1:14" ht="13.05" customHeight="1" x14ac:dyDescent="0.15">
      <c r="A47" s="119"/>
    </row>
    <row r="48" spans="1:14" ht="13.05" customHeight="1" x14ac:dyDescent="0.15">
      <c r="A48" s="119"/>
    </row>
    <row r="49" spans="1:1" ht="13.05" customHeight="1" x14ac:dyDescent="0.15">
      <c r="A49" s="119"/>
    </row>
    <row r="50" spans="1:1" ht="13.05" customHeight="1" x14ac:dyDescent="0.15">
      <c r="A50" s="119"/>
    </row>
    <row r="51" spans="1:1" ht="13.05" customHeight="1" x14ac:dyDescent="0.15">
      <c r="A51" s="119"/>
    </row>
    <row r="52" spans="1:1" ht="13.05" customHeight="1" x14ac:dyDescent="0.15">
      <c r="A52" s="119"/>
    </row>
    <row r="53" spans="1:1" ht="13.05" customHeight="1" x14ac:dyDescent="0.15">
      <c r="A53" s="119"/>
    </row>
    <row r="54" spans="1:1" ht="13.05" customHeight="1" x14ac:dyDescent="0.15">
      <c r="A54" s="119"/>
    </row>
  </sheetData>
  <printOptions horizontalCentered="1" verticalCentered="1"/>
  <pageMargins left="0" right="0" top="0" bottom="0" header="0" footer="0"/>
  <pageSetup paperSize="9" orientation="landscape"/>
  <headerFooter scaleWithDoc="0" alignWithMargins="0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4">
    <tabColor theme="9" tint="0.59999389629810485"/>
  </sheetPr>
  <dimension ref="A4:Y54"/>
  <sheetViews>
    <sheetView showGridLines="0" topLeftCell="A18" zoomScale="150" zoomScaleNormal="150" workbookViewId="0">
      <selection activeCell="A40" sqref="A40"/>
    </sheetView>
  </sheetViews>
  <sheetFormatPr baseColWidth="10" defaultColWidth="7" defaultRowHeight="13.05" customHeight="1" x14ac:dyDescent="0.15"/>
  <cols>
    <col min="1" max="1" width="11.625" style="190" customWidth="1"/>
    <col min="2" max="2" width="9.625" style="190" customWidth="1"/>
    <col min="3" max="14" width="8.75" style="190" customWidth="1"/>
    <col min="15" max="16384" width="7" style="190"/>
  </cols>
  <sheetData>
    <row r="4" spans="1:25" ht="13.05" customHeight="1" x14ac:dyDescent="0.3">
      <c r="A4" s="419" t="s">
        <v>567</v>
      </c>
      <c r="B4" s="415"/>
    </row>
    <row r="5" spans="1:25" ht="13.05" customHeight="1" x14ac:dyDescent="0.15">
      <c r="A5" s="422" t="s">
        <v>273</v>
      </c>
      <c r="B5" s="415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</row>
    <row r="6" spans="1:25" ht="4.95" customHeight="1" thickBot="1" x14ac:dyDescent="0.2">
      <c r="A6" s="194"/>
      <c r="B6" s="194"/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</row>
    <row r="7" spans="1:25" ht="15" customHeight="1" x14ac:dyDescent="0.15">
      <c r="A7" s="860" t="s">
        <v>18</v>
      </c>
      <c r="B7" s="861" t="s">
        <v>117</v>
      </c>
      <c r="C7" s="860" t="s">
        <v>57</v>
      </c>
      <c r="D7" s="860" t="s">
        <v>58</v>
      </c>
      <c r="E7" s="860" t="s">
        <v>59</v>
      </c>
      <c r="F7" s="860" t="s">
        <v>60</v>
      </c>
      <c r="G7" s="860" t="s">
        <v>61</v>
      </c>
      <c r="H7" s="860" t="s">
        <v>62</v>
      </c>
      <c r="I7" s="860" t="s">
        <v>63</v>
      </c>
      <c r="J7" s="860" t="s">
        <v>64</v>
      </c>
      <c r="K7" s="860" t="s">
        <v>65</v>
      </c>
      <c r="L7" s="860" t="s">
        <v>66</v>
      </c>
      <c r="M7" s="860" t="s">
        <v>67</v>
      </c>
      <c r="N7" s="860" t="s">
        <v>68</v>
      </c>
      <c r="O7" s="246"/>
      <c r="P7" s="192"/>
      <c r="Q7" s="261"/>
      <c r="R7" s="261"/>
      <c r="S7" s="261"/>
      <c r="T7" s="261"/>
      <c r="U7" s="261"/>
      <c r="V7" s="262"/>
      <c r="W7" s="261"/>
      <c r="X7" s="194"/>
      <c r="Y7" s="194"/>
    </row>
    <row r="8" spans="1:25" ht="15" customHeight="1" x14ac:dyDescent="0.15">
      <c r="A8" s="874" t="s">
        <v>100</v>
      </c>
      <c r="B8" s="883">
        <f t="shared" ref="B8:B37" si="0">SUM(C8:N8)</f>
        <v>4957.3536356317209</v>
      </c>
      <c r="C8" s="883">
        <f t="shared" ref="C8:N8" si="1">(C9+C10+C11+C12+C13+C17+C18+C19+C20+C21+C22+C23+C24+C25+C26+C27+C28+C29+C32+C33+C34+C35+C36+C37)</f>
        <v>378.06962141661563</v>
      </c>
      <c r="D8" s="883">
        <f t="shared" si="1"/>
        <v>396.38736800000004</v>
      </c>
      <c r="E8" s="883">
        <f t="shared" si="1"/>
        <v>407.65505399999995</v>
      </c>
      <c r="F8" s="883">
        <f t="shared" si="1"/>
        <v>412.85324168708718</v>
      </c>
      <c r="G8" s="883">
        <f t="shared" si="1"/>
        <v>424.31850916437611</v>
      </c>
      <c r="H8" s="883">
        <f t="shared" si="1"/>
        <v>456.70794799999999</v>
      </c>
      <c r="I8" s="883">
        <f t="shared" si="1"/>
        <v>451.82705982959322</v>
      </c>
      <c r="J8" s="883">
        <f t="shared" si="1"/>
        <v>437.98508000000004</v>
      </c>
      <c r="K8" s="883">
        <f t="shared" si="1"/>
        <v>400.56208330943491</v>
      </c>
      <c r="L8" s="883">
        <f t="shared" si="1"/>
        <v>385.89770400000009</v>
      </c>
      <c r="M8" s="883">
        <f t="shared" si="1"/>
        <v>388.37198662461395</v>
      </c>
      <c r="N8" s="883">
        <f t="shared" si="1"/>
        <v>416.71797959999998</v>
      </c>
      <c r="O8" s="194"/>
      <c r="P8" s="192"/>
      <c r="Q8" s="263"/>
      <c r="R8" s="263"/>
      <c r="S8" s="264"/>
      <c r="T8" s="263"/>
      <c r="U8" s="263"/>
      <c r="V8" s="219"/>
      <c r="W8" s="264"/>
      <c r="X8" s="194"/>
      <c r="Y8" s="265"/>
    </row>
    <row r="9" spans="1:25" ht="12" customHeight="1" x14ac:dyDescent="0.15">
      <c r="A9" s="246" t="s">
        <v>21</v>
      </c>
      <c r="B9" s="881">
        <f t="shared" si="0"/>
        <v>203.86113101152611</v>
      </c>
      <c r="C9" s="435">
        <f>+'[2]CAP 04-99'!E1377</f>
        <v>17.457999999999998</v>
      </c>
      <c r="D9" s="435">
        <f>+'[2]CAP 04-99'!F1377</f>
        <v>18.12</v>
      </c>
      <c r="E9" s="435">
        <f>+'[2]CAP 04-99'!G1377</f>
        <v>14.12</v>
      </c>
      <c r="F9" s="435">
        <f>+'[2]CAP 04-99'!H1377</f>
        <v>17.866025828186416</v>
      </c>
      <c r="G9" s="435">
        <f>+'[2]CAP 04-99'!I1377</f>
        <v>19.006082393555811</v>
      </c>
      <c r="H9" s="435">
        <f>+'[2]CAP 04-99'!J1377</f>
        <v>17.658000000000001</v>
      </c>
      <c r="I9" s="435">
        <f>+'[2]CAP 04-99'!K1377</f>
        <v>16.447200000000002</v>
      </c>
      <c r="J9" s="435">
        <f>+'[2]CAP 04-99'!L1377</f>
        <v>16.311800000000002</v>
      </c>
      <c r="K9" s="435">
        <f>+'[2]CAP 04-99'!M1377</f>
        <v>15.8344</v>
      </c>
      <c r="L9" s="435">
        <f>+'[2]CAP 04-99'!N1377</f>
        <v>16.163999999999998</v>
      </c>
      <c r="M9" s="435">
        <f>+'[2]CAP 04-99'!O1377</f>
        <v>16.123622789783902</v>
      </c>
      <c r="N9" s="435">
        <f>+'[2]CAP 04-99'!P1377</f>
        <v>18.751999999999999</v>
      </c>
      <c r="O9" s="194"/>
      <c r="P9" s="192"/>
      <c r="Q9" s="263"/>
      <c r="R9" s="263"/>
      <c r="S9" s="264"/>
      <c r="T9" s="263"/>
      <c r="U9" s="263"/>
      <c r="V9" s="219"/>
      <c r="W9" s="264"/>
      <c r="X9" s="194"/>
      <c r="Y9" s="265"/>
    </row>
    <row r="10" spans="1:25" ht="12" customHeight="1" x14ac:dyDescent="0.15">
      <c r="A10" s="246" t="s">
        <v>22</v>
      </c>
      <c r="B10" s="881">
        <f t="shared" si="0"/>
        <v>1306.8469799450602</v>
      </c>
      <c r="C10" s="435">
        <f>+'[2]CAP 04-99'!E1380</f>
        <v>103.78639741661569</v>
      </c>
      <c r="D10" s="435">
        <f>+'[2]CAP 04-99'!F1380</f>
        <v>111.114</v>
      </c>
      <c r="E10" s="435">
        <f>+'[2]CAP 04-99'!G1380</f>
        <v>118.3736</v>
      </c>
      <c r="F10" s="435">
        <f>+'[2]CAP 04-99'!H1380</f>
        <v>123.246</v>
      </c>
      <c r="G10" s="435">
        <f>+'[2]CAP 04-99'!I1380</f>
        <v>127.81102644823967</v>
      </c>
      <c r="H10" s="435">
        <f>+'[2]CAP 04-99'!J1380</f>
        <v>137.78100000000001</v>
      </c>
      <c r="I10" s="435">
        <f>+'[2]CAP 04-99'!K1380</f>
        <v>129.7329967707696</v>
      </c>
      <c r="J10" s="435">
        <f>+'[2]CAP 04-99'!L1380</f>
        <v>121.925</v>
      </c>
      <c r="K10" s="435">
        <f>+'[2]CAP 04-99'!M1380</f>
        <v>88.866959309434876</v>
      </c>
      <c r="L10" s="435">
        <f>+'[2]CAP 04-99'!N1380</f>
        <v>73.515000000000001</v>
      </c>
      <c r="M10" s="435">
        <f>+'[2]CAP 04-99'!O1380</f>
        <v>79.882000000000005</v>
      </c>
      <c r="N10" s="435">
        <f>+'[2]CAP 04-99'!P1380</f>
        <v>90.813000000000002</v>
      </c>
      <c r="O10" s="194"/>
      <c r="P10" s="192"/>
      <c r="Q10" s="263"/>
      <c r="R10" s="263"/>
      <c r="S10" s="264"/>
      <c r="T10" s="263"/>
      <c r="U10" s="263"/>
      <c r="V10" s="219"/>
      <c r="W10" s="264"/>
      <c r="X10" s="194"/>
      <c r="Y10" s="265"/>
    </row>
    <row r="11" spans="1:25" ht="12" customHeight="1" x14ac:dyDescent="0.15">
      <c r="A11" s="246" t="s">
        <v>23</v>
      </c>
      <c r="B11" s="881">
        <f t="shared" si="0"/>
        <v>344.65964319650925</v>
      </c>
      <c r="C11" s="435">
        <f>+'[2]CAP 04-99'!E1383</f>
        <v>24.238900000000001</v>
      </c>
      <c r="D11" s="435">
        <f>+'[2]CAP 04-99'!F1383</f>
        <v>24</v>
      </c>
      <c r="E11" s="435">
        <f>+'[2]CAP 04-99'!G1383</f>
        <v>22.870719999999999</v>
      </c>
      <c r="F11" s="435">
        <f>+'[2]CAP 04-99'!H1383</f>
        <v>23.125187858900699</v>
      </c>
      <c r="G11" s="435">
        <f>+'[2]CAP 04-99'!I1383</f>
        <v>28.448330322580599</v>
      </c>
      <c r="H11" s="435">
        <f>+'[2]CAP 04-99'!J1383</f>
        <v>29.97052</v>
      </c>
      <c r="I11" s="435">
        <f>+'[2]CAP 04-99'!K1383</f>
        <v>30.830147058823538</v>
      </c>
      <c r="J11" s="435">
        <f>+'[2]CAP 04-99'!L1383</f>
        <v>30.05</v>
      </c>
      <c r="K11" s="435">
        <f>+'[2]CAP 04-99'!M1383</f>
        <v>31.525400000000001</v>
      </c>
      <c r="L11" s="435">
        <f>+'[2]CAP 04-99'!N1383</f>
        <v>33.14</v>
      </c>
      <c r="M11" s="435">
        <f>+'[2]CAP 04-99'!O1383</f>
        <v>32.380437956204403</v>
      </c>
      <c r="N11" s="435">
        <f>+'[2]CAP 04-99'!P1383</f>
        <v>34.08</v>
      </c>
      <c r="O11" s="194"/>
      <c r="P11" s="192"/>
      <c r="Q11" s="263"/>
      <c r="R11" s="263"/>
      <c r="S11" s="264"/>
      <c r="T11" s="263"/>
      <c r="U11" s="263"/>
      <c r="V11" s="219"/>
      <c r="W11" s="264"/>
      <c r="X11" s="194"/>
      <c r="Y11" s="265"/>
    </row>
    <row r="12" spans="1:25" ht="12" customHeight="1" x14ac:dyDescent="0.15">
      <c r="A12" s="194" t="s">
        <v>24</v>
      </c>
      <c r="B12" s="881">
        <f t="shared" si="0"/>
        <v>455.70580000000001</v>
      </c>
      <c r="C12" s="435">
        <f>+'[2]CAP 04-99'!E1386</f>
        <v>34.543612000000003</v>
      </c>
      <c r="D12" s="435">
        <f>+'[2]CAP 04-99'!F1386</f>
        <v>38.64106000000001</v>
      </c>
      <c r="E12" s="435">
        <f>+'[2]CAP 04-99'!G1386</f>
        <v>39.946796000000006</v>
      </c>
      <c r="F12" s="435">
        <f>+'[2]CAP 04-99'!H1386</f>
        <v>37.399495999999992</v>
      </c>
      <c r="G12" s="435">
        <f>+'[2]CAP 04-99'!I1386</f>
        <v>37.317783999999996</v>
      </c>
      <c r="H12" s="435">
        <f>+'[2]CAP 04-99'!J1386</f>
        <v>39.314908000000003</v>
      </c>
      <c r="I12" s="435">
        <f>+'[2]CAP 04-99'!K1386</f>
        <v>37.833164000000004</v>
      </c>
      <c r="J12" s="435">
        <f>+'[2]CAP 04-99'!L1386</f>
        <v>39.299712</v>
      </c>
      <c r="K12" s="435">
        <f>+'[2]CAP 04-99'!M1386</f>
        <v>38.387948000000009</v>
      </c>
      <c r="L12" s="435">
        <f>+'[2]CAP 04-99'!N1386</f>
        <v>36.096676000000009</v>
      </c>
      <c r="M12" s="435">
        <f>+'[2]CAP 04-99'!O1386</f>
        <v>39.170555999999998</v>
      </c>
      <c r="N12" s="435">
        <f>+'[2]CAP 04-99'!P1386</f>
        <v>37.754088000000003</v>
      </c>
      <c r="O12" s="194"/>
      <c r="P12" s="192"/>
      <c r="Q12" s="263"/>
      <c r="R12" s="263"/>
      <c r="S12" s="264"/>
      <c r="T12" s="263"/>
      <c r="U12" s="263"/>
      <c r="V12" s="219"/>
      <c r="W12" s="264"/>
      <c r="X12" s="194"/>
      <c r="Y12" s="265"/>
    </row>
    <row r="13" spans="1:25" ht="12" customHeight="1" x14ac:dyDescent="0.15">
      <c r="A13" s="246" t="s">
        <v>25</v>
      </c>
      <c r="B13" s="881">
        <f t="shared" si="0"/>
        <v>256.92215920000001</v>
      </c>
      <c r="C13" s="435">
        <f>+'[2]CAP 04-99'!E1389</f>
        <v>21.177616</v>
      </c>
      <c r="D13" s="435">
        <f>+'[2]CAP 04-99'!F1389</f>
        <v>22.186316000000001</v>
      </c>
      <c r="E13" s="435">
        <f>+'[2]CAP 04-99'!G1389</f>
        <v>18.834202000000001</v>
      </c>
      <c r="F13" s="435">
        <f>+'[2]CAP 04-99'!H1389</f>
        <v>19.385832000000001</v>
      </c>
      <c r="G13" s="435">
        <f>+'[2]CAP 04-99'!I1389</f>
        <v>21.504192</v>
      </c>
      <c r="H13" s="435">
        <f>+'[2]CAP 04-99'!J1389</f>
        <v>23.976812000000002</v>
      </c>
      <c r="I13" s="435">
        <f>+'[2]CAP 04-99'!K1389</f>
        <v>24.423020000000001</v>
      </c>
      <c r="J13" s="435">
        <f>+'[2]CAP 04-99'!L1389</f>
        <v>18.952373999999999</v>
      </c>
      <c r="K13" s="435">
        <f>+'[2]CAP 04-99'!M1389</f>
        <v>22.52929</v>
      </c>
      <c r="L13" s="435">
        <f>+'[2]CAP 04-99'!N1389</f>
        <v>21.227983999999999</v>
      </c>
      <c r="M13" s="435">
        <f>+'[2]CAP 04-99'!O1389</f>
        <v>20.576379200000002</v>
      </c>
      <c r="N13" s="435">
        <f>+'[2]CAP 04-99'!P1389</f>
        <v>22.148142</v>
      </c>
      <c r="O13" s="194"/>
      <c r="P13" s="192"/>
      <c r="Q13" s="263"/>
      <c r="R13" s="263"/>
      <c r="S13" s="264"/>
      <c r="T13" s="263"/>
      <c r="U13" s="263"/>
      <c r="V13" s="219"/>
      <c r="W13" s="264"/>
      <c r="X13" s="194"/>
      <c r="Y13" s="265"/>
    </row>
    <row r="14" spans="1:25" ht="12" customHeight="1" x14ac:dyDescent="0.15">
      <c r="A14" s="248" t="s">
        <v>107</v>
      </c>
      <c r="B14" s="881">
        <f t="shared" si="0"/>
        <v>140.42061999999999</v>
      </c>
      <c r="C14" s="435">
        <f>+'[2]CAP 04-99'!E1392</f>
        <v>12.898</v>
      </c>
      <c r="D14" s="435">
        <f>+'[2]CAP 04-99'!F1392</f>
        <v>14.003500000000001</v>
      </c>
      <c r="E14" s="435">
        <f>+'[2]CAP 04-99'!G1392</f>
        <v>11.72715</v>
      </c>
      <c r="F14" s="435">
        <f>+'[2]CAP 04-99'!H1392</f>
        <v>10.889099999999999</v>
      </c>
      <c r="G14" s="435">
        <f>+'[2]CAP 04-99'!I1392</f>
        <v>9.9027999999999992</v>
      </c>
      <c r="H14" s="435">
        <f>+'[2]CAP 04-99'!J1392</f>
        <v>9.8404000000000007</v>
      </c>
      <c r="I14" s="435">
        <f>+'[2]CAP 04-99'!K1392</f>
        <v>10.039</v>
      </c>
      <c r="J14" s="435">
        <f>+'[2]CAP 04-99'!L1392</f>
        <v>10.51895</v>
      </c>
      <c r="K14" s="435">
        <f>+'[2]CAP 04-99'!M1392</f>
        <v>13.780200000000001</v>
      </c>
      <c r="L14" s="435">
        <f>+'[2]CAP 04-99'!N1392</f>
        <v>12.289</v>
      </c>
      <c r="M14" s="435">
        <f>+'[2]CAP 04-99'!O1392</f>
        <v>11.776200000000001</v>
      </c>
      <c r="N14" s="435">
        <f>+'[2]CAP 04-99'!P1392</f>
        <v>12.756320000000001</v>
      </c>
      <c r="O14" s="194"/>
      <c r="P14" s="192"/>
      <c r="Q14" s="263"/>
      <c r="R14" s="263"/>
      <c r="S14" s="264"/>
      <c r="T14" s="263"/>
      <c r="U14" s="263"/>
      <c r="V14" s="219"/>
      <c r="W14" s="264"/>
      <c r="X14" s="194"/>
      <c r="Y14" s="265"/>
    </row>
    <row r="15" spans="1:25" ht="12" customHeight="1" x14ac:dyDescent="0.15">
      <c r="A15" s="248" t="s">
        <v>108</v>
      </c>
      <c r="B15" s="881">
        <f t="shared" si="0"/>
        <v>16.969733999999999</v>
      </c>
      <c r="C15" s="435">
        <f>+'[2]CAP 04-99'!E1395</f>
        <v>1.4975000000000001</v>
      </c>
      <c r="D15" s="435">
        <f>+'[2]CAP 04-99'!F1395</f>
        <v>1.22</v>
      </c>
      <c r="E15" s="435">
        <f>+'[2]CAP 04-99'!G1395</f>
        <v>1.4623999999999999</v>
      </c>
      <c r="F15" s="435">
        <f>+'[2]CAP 04-99'!H1395</f>
        <v>1.3560000000000001</v>
      </c>
      <c r="G15" s="435">
        <f>+'[2]CAP 04-99'!I1395</f>
        <v>1.4654</v>
      </c>
      <c r="H15" s="435">
        <f>+'[2]CAP 04-99'!J1395</f>
        <v>1.5549999999999999</v>
      </c>
      <c r="I15" s="435">
        <f>+'[2]CAP 04-99'!K1395</f>
        <v>1.542</v>
      </c>
      <c r="J15" s="435">
        <f>+'[2]CAP 04-99'!L1395</f>
        <v>1.4139999999999999</v>
      </c>
      <c r="K15" s="435">
        <f>+'[2]CAP 04-99'!M1395</f>
        <v>1.4753940000000001</v>
      </c>
      <c r="L15" s="435">
        <f>+'[2]CAP 04-99'!N1395</f>
        <v>1.4520999999999999</v>
      </c>
      <c r="M15" s="435">
        <f>+'[2]CAP 04-99'!O1395</f>
        <v>1.4644999999999999</v>
      </c>
      <c r="N15" s="435">
        <f>+'[2]CAP 04-99'!P1395</f>
        <v>1.0654399999999999</v>
      </c>
      <c r="O15" s="194"/>
      <c r="P15" s="192"/>
      <c r="Q15" s="263"/>
      <c r="R15" s="263"/>
      <c r="S15" s="264"/>
      <c r="T15" s="263"/>
      <c r="U15" s="263"/>
      <c r="V15" s="219"/>
      <c r="W15" s="264"/>
      <c r="X15" s="194"/>
      <c r="Y15" s="265"/>
    </row>
    <row r="16" spans="1:25" ht="12" customHeight="1" x14ac:dyDescent="0.15">
      <c r="A16" s="248" t="s">
        <v>109</v>
      </c>
      <c r="B16" s="881">
        <f t="shared" si="0"/>
        <v>99.531805199999994</v>
      </c>
      <c r="C16" s="435">
        <f>+'[2]CAP 04-99'!E1398</f>
        <v>6.7821160000000011</v>
      </c>
      <c r="D16" s="435">
        <f>+'[2]CAP 04-99'!F1398</f>
        <v>6.962816000000001</v>
      </c>
      <c r="E16" s="435">
        <f>+'[2]CAP 04-99'!G1398</f>
        <v>5.6446519999999998</v>
      </c>
      <c r="F16" s="435">
        <f>+'[2]CAP 04-99'!H1398</f>
        <v>7.1407319999999999</v>
      </c>
      <c r="G16" s="435">
        <f>+'[2]CAP 04-99'!I1398</f>
        <v>10.135992</v>
      </c>
      <c r="H16" s="435">
        <f>+'[2]CAP 04-99'!J1398</f>
        <v>12.581412000000002</v>
      </c>
      <c r="I16" s="435">
        <f>+'[2]CAP 04-99'!K1398</f>
        <v>12.84202</v>
      </c>
      <c r="J16" s="435">
        <f>+'[2]CAP 04-99'!L1398</f>
        <v>7.0194239999999999</v>
      </c>
      <c r="K16" s="435">
        <f>+'[2]CAP 04-99'!M1398</f>
        <v>7.2736960000000002</v>
      </c>
      <c r="L16" s="435">
        <f>+'[2]CAP 04-99'!N1398</f>
        <v>7.4868840000000008</v>
      </c>
      <c r="M16" s="435">
        <f>+'[2]CAP 04-99'!O1398</f>
        <v>7.3356792000000004</v>
      </c>
      <c r="N16" s="435">
        <f>+'[2]CAP 04-99'!P1398</f>
        <v>8.3263820000000006</v>
      </c>
      <c r="O16" s="194"/>
      <c r="P16" s="192"/>
      <c r="Q16" s="263"/>
      <c r="R16" s="263"/>
      <c r="S16" s="264"/>
      <c r="T16" s="263"/>
      <c r="U16" s="263"/>
      <c r="V16" s="219"/>
      <c r="W16" s="264"/>
      <c r="X16" s="194"/>
      <c r="Y16" s="265"/>
    </row>
    <row r="17" spans="1:25" ht="12" customHeight="1" x14ac:dyDescent="0.15">
      <c r="A17" s="246" t="s">
        <v>29</v>
      </c>
      <c r="B17" s="881">
        <f t="shared" si="0"/>
        <v>52.874399999999994</v>
      </c>
      <c r="C17" s="435">
        <f>+'[2]CAP 04-99'!E1401</f>
        <v>5.2496000000000009</v>
      </c>
      <c r="D17" s="435">
        <f>+'[2]CAP 04-99'!F1401</f>
        <v>5.0279999999999996</v>
      </c>
      <c r="E17" s="435">
        <f>+'[2]CAP 04-99'!G1401</f>
        <v>3.6564000000000001</v>
      </c>
      <c r="F17" s="435">
        <f>+'[2]CAP 04-99'!H1401</f>
        <v>3.1416000000000004</v>
      </c>
      <c r="G17" s="435">
        <f>+'[2]CAP 04-99'!I1401</f>
        <v>3.4944000000000006</v>
      </c>
      <c r="H17" s="435">
        <f>+'[2]CAP 04-99'!J1401</f>
        <v>3.9116</v>
      </c>
      <c r="I17" s="435">
        <f>+'[2]CAP 04-99'!K1401</f>
        <v>4.3483999999999998</v>
      </c>
      <c r="J17" s="435">
        <f>+'[2]CAP 04-99'!L1401</f>
        <v>4.3528000000000011</v>
      </c>
      <c r="K17" s="435">
        <f>+'[2]CAP 04-99'!M1401</f>
        <v>4.7267999999999999</v>
      </c>
      <c r="L17" s="435">
        <f>+'[2]CAP 04-99'!N1401</f>
        <v>4.4728000000000003</v>
      </c>
      <c r="M17" s="435">
        <f>+'[2]CAP 04-99'!O1401</f>
        <v>4.5348000000000006</v>
      </c>
      <c r="N17" s="435">
        <f>+'[2]CAP 04-99'!P1401</f>
        <v>5.9572000000000003</v>
      </c>
      <c r="O17" s="194"/>
      <c r="P17" s="192"/>
      <c r="Q17" s="263"/>
      <c r="R17" s="263"/>
      <c r="S17" s="264"/>
      <c r="T17" s="263"/>
      <c r="U17" s="263"/>
      <c r="V17" s="219"/>
      <c r="W17" s="264"/>
      <c r="X17" s="194"/>
      <c r="Y17" s="265"/>
    </row>
    <row r="18" spans="1:25" ht="12" customHeight="1" x14ac:dyDescent="0.15">
      <c r="A18" s="194" t="s">
        <v>30</v>
      </c>
      <c r="B18" s="881">
        <f t="shared" si="0"/>
        <v>213.96907999999996</v>
      </c>
      <c r="C18" s="435">
        <f>+'[2]CAP 04-99'!E1404</f>
        <v>15.083</v>
      </c>
      <c r="D18" s="435">
        <f>+'[2]CAP 04-99'!F1404</f>
        <v>15.82</v>
      </c>
      <c r="E18" s="435">
        <f>+'[2]CAP 04-99'!G1404</f>
        <v>16.530999999999999</v>
      </c>
      <c r="F18" s="435">
        <f>+'[2]CAP 04-99'!H1404</f>
        <v>17.388000000000002</v>
      </c>
      <c r="G18" s="435">
        <f>+'[2]CAP 04-99'!I1404</f>
        <v>13.512</v>
      </c>
      <c r="H18" s="435">
        <f>+'[2]CAP 04-99'!J1404</f>
        <v>16.77</v>
      </c>
      <c r="I18" s="435">
        <f>+'[2]CAP 04-99'!K1404</f>
        <v>18.888999999999999</v>
      </c>
      <c r="J18" s="435">
        <f>+'[2]CAP 04-99'!L1404</f>
        <v>19.97982</v>
      </c>
      <c r="K18" s="435">
        <f>+'[2]CAP 04-99'!M1404</f>
        <v>19.764199999999999</v>
      </c>
      <c r="L18" s="435">
        <f>+'[2]CAP 04-99'!N1404</f>
        <v>20.03</v>
      </c>
      <c r="M18" s="435">
        <f>+'[2]CAP 04-99'!O1404</f>
        <v>19.888000000000002</v>
      </c>
      <c r="N18" s="435">
        <f>+'[2]CAP 04-99'!P1404</f>
        <v>20.314059999999998</v>
      </c>
      <c r="O18" s="194"/>
      <c r="P18" s="192"/>
      <c r="Q18" s="263"/>
      <c r="R18" s="263"/>
      <c r="S18" s="264"/>
      <c r="T18" s="263"/>
      <c r="U18" s="263"/>
      <c r="V18" s="219"/>
      <c r="W18" s="264"/>
      <c r="X18" s="194"/>
      <c r="Y18" s="265"/>
    </row>
    <row r="19" spans="1:25" ht="12" customHeight="1" x14ac:dyDescent="0.15">
      <c r="A19" s="194" t="s">
        <v>31</v>
      </c>
      <c r="B19" s="881">
        <f t="shared" si="0"/>
        <v>498.62510799999995</v>
      </c>
      <c r="C19" s="435">
        <f>+'[2]CAP 04-99'!E1407</f>
        <v>37.136520000000004</v>
      </c>
      <c r="D19" s="435">
        <f>+'[2]CAP 04-99'!F1407</f>
        <v>37.82676</v>
      </c>
      <c r="E19" s="435">
        <f>+'[2]CAP 04-99'!G1407</f>
        <v>46.349395999999999</v>
      </c>
      <c r="F19" s="435">
        <f>+'[2]CAP 04-99'!H1407</f>
        <v>42.148960000000002</v>
      </c>
      <c r="G19" s="435">
        <f>+'[2]CAP 04-99'!I1407</f>
        <v>36.948000000000008</v>
      </c>
      <c r="H19" s="435">
        <f>+'[2]CAP 04-99'!J1407</f>
        <v>38.565519999999999</v>
      </c>
      <c r="I19" s="435">
        <f>+'[2]CAP 04-99'!K1407</f>
        <v>42.790020000000005</v>
      </c>
      <c r="J19" s="435">
        <f>+'[2]CAP 04-99'!L1407</f>
        <v>43.395240000000001</v>
      </c>
      <c r="K19" s="435">
        <f>+'[2]CAP 04-99'!M1407</f>
        <v>45.466840000000005</v>
      </c>
      <c r="L19" s="435">
        <f>+'[2]CAP 04-99'!N1407</f>
        <v>45.538960000000003</v>
      </c>
      <c r="M19" s="435">
        <f>+'[2]CAP 04-99'!O1407</f>
        <v>39.403531999999998</v>
      </c>
      <c r="N19" s="435">
        <f>+'[2]CAP 04-99'!P1407</f>
        <v>43.05536</v>
      </c>
      <c r="O19" s="194"/>
      <c r="P19" s="192"/>
      <c r="Q19" s="263"/>
      <c r="R19" s="263"/>
      <c r="S19" s="264"/>
      <c r="T19" s="263"/>
      <c r="U19" s="263"/>
      <c r="V19" s="219"/>
      <c r="W19" s="264"/>
      <c r="X19" s="194"/>
      <c r="Y19" s="265"/>
    </row>
    <row r="20" spans="1:25" ht="12" customHeight="1" x14ac:dyDescent="0.15">
      <c r="A20" s="246" t="s">
        <v>32</v>
      </c>
      <c r="B20" s="881">
        <f t="shared" si="0"/>
        <v>280.42020800000006</v>
      </c>
      <c r="C20" s="435">
        <f>+'[2]CAP 04-99'!E1410</f>
        <v>21.331160000000008</v>
      </c>
      <c r="D20" s="435">
        <f>+'[2]CAP 04-99'!F1410</f>
        <v>23.024960000000007</v>
      </c>
      <c r="E20" s="435">
        <f>+'[2]CAP 04-99'!G1410</f>
        <v>21.853800000000003</v>
      </c>
      <c r="F20" s="435">
        <f>+'[2]CAP 04-99'!H1410</f>
        <v>22.173159999999996</v>
      </c>
      <c r="G20" s="435">
        <f>+'[2]CAP 04-99'!I1410</f>
        <v>22.805320000000002</v>
      </c>
      <c r="H20" s="435">
        <f>+'[2]CAP 04-99'!J1410</f>
        <v>23.495768000000002</v>
      </c>
      <c r="I20" s="435">
        <f>+'[2]CAP 04-99'!K1410</f>
        <v>22.71724</v>
      </c>
      <c r="J20" s="435">
        <f>+'[2]CAP 04-99'!L1410</f>
        <v>22.549519999999998</v>
      </c>
      <c r="K20" s="435">
        <f>+'[2]CAP 04-99'!M1410</f>
        <v>23.343400000000003</v>
      </c>
      <c r="L20" s="435">
        <f>+'[2]CAP 04-99'!N1410</f>
        <v>24.340440000000008</v>
      </c>
      <c r="M20" s="435">
        <f>+'[2]CAP 04-99'!O1410</f>
        <v>23.885960000000001</v>
      </c>
      <c r="N20" s="435">
        <f>+'[2]CAP 04-99'!P1410</f>
        <v>28.899480000000008</v>
      </c>
      <c r="O20" s="194"/>
      <c r="P20" s="192"/>
      <c r="Q20" s="263"/>
      <c r="R20" s="263"/>
      <c r="S20" s="264"/>
      <c r="T20" s="263"/>
      <c r="U20" s="263"/>
      <c r="V20" s="219"/>
      <c r="W20" s="264"/>
      <c r="X20" s="194"/>
      <c r="Y20" s="265"/>
    </row>
    <row r="21" spans="1:25" ht="12" customHeight="1" x14ac:dyDescent="0.15">
      <c r="A21" s="246" t="s">
        <v>33</v>
      </c>
      <c r="B21" s="881">
        <f t="shared" si="0"/>
        <v>239.16420000000002</v>
      </c>
      <c r="C21" s="435">
        <f>+'[2]CAP 04-99'!E1413</f>
        <v>18.351200000000002</v>
      </c>
      <c r="D21" s="435">
        <f>+'[2]CAP 04-99'!F1413</f>
        <v>17.936800000000002</v>
      </c>
      <c r="E21" s="435">
        <f>+'[2]CAP 04-99'!G1413</f>
        <v>15.799599999999996</v>
      </c>
      <c r="F21" s="435">
        <f>+'[2]CAP 04-99'!H1413</f>
        <v>16.104800000000004</v>
      </c>
      <c r="G21" s="435">
        <f>+'[2]CAP 04-99'!I1413</f>
        <v>19.505600000000001</v>
      </c>
      <c r="H21" s="435">
        <f>+'[2]CAP 04-99'!J1413</f>
        <v>21.478000000000009</v>
      </c>
      <c r="I21" s="435">
        <f>+'[2]CAP 04-99'!K1413</f>
        <v>24.675599999999999</v>
      </c>
      <c r="J21" s="435">
        <f>+'[2]CAP 04-99'!L1413</f>
        <v>24.9376</v>
      </c>
      <c r="K21" s="435">
        <f>+'[2]CAP 04-99'!M1413</f>
        <v>21.251799999999999</v>
      </c>
      <c r="L21" s="435">
        <f>+'[2]CAP 04-99'!N1413</f>
        <v>21.991600000000005</v>
      </c>
      <c r="M21" s="435">
        <f>+'[2]CAP 04-99'!O1413</f>
        <v>18.050400000000003</v>
      </c>
      <c r="N21" s="435">
        <f>+'[2]CAP 04-99'!P1413</f>
        <v>19.081200000000003</v>
      </c>
      <c r="O21" s="194"/>
      <c r="P21" s="192"/>
      <c r="Q21" s="263"/>
      <c r="R21" s="263"/>
      <c r="S21" s="264"/>
      <c r="T21" s="263"/>
      <c r="U21" s="263"/>
      <c r="V21" s="219"/>
      <c r="W21" s="264"/>
      <c r="X21" s="194"/>
      <c r="Y21" s="265"/>
    </row>
    <row r="22" spans="1:25" ht="12" customHeight="1" x14ac:dyDescent="0.15">
      <c r="A22" s="246" t="s">
        <v>34</v>
      </c>
      <c r="B22" s="881">
        <f t="shared" si="0"/>
        <v>10.998072000000001</v>
      </c>
      <c r="C22" s="435">
        <f>+'[2]CAP 04-99'!E1416</f>
        <v>0.76525600000000005</v>
      </c>
      <c r="D22" s="435">
        <f>+'[2]CAP 04-99'!F1416</f>
        <v>0.48049200000000003</v>
      </c>
      <c r="E22" s="435">
        <f>+'[2]CAP 04-99'!G1416</f>
        <v>0.73952000000000007</v>
      </c>
      <c r="F22" s="435">
        <f>+'[2]CAP 04-99'!H1416</f>
        <v>0.91394000000000009</v>
      </c>
      <c r="G22" s="435">
        <f>+'[2]CAP 04-99'!I1416</f>
        <v>1.0911439999999999</v>
      </c>
      <c r="H22" s="435">
        <f>+'[2]CAP 04-99'!J1416</f>
        <v>1.0395200000000002</v>
      </c>
      <c r="I22" s="435">
        <f>+'[2]CAP 04-99'!K1416</f>
        <v>1.2202000000000002</v>
      </c>
      <c r="J22" s="435">
        <f>+'[2]CAP 04-99'!L1416</f>
        <v>0.61874399999999996</v>
      </c>
      <c r="K22" s="435">
        <f>+'[2]CAP 04-99'!M1416</f>
        <v>0.62429600000000007</v>
      </c>
      <c r="L22" s="435">
        <f>+'[2]CAP 04-99'!N1416</f>
        <v>0.87670400000000004</v>
      </c>
      <c r="M22" s="435">
        <f>+'[2]CAP 04-99'!O1416</f>
        <v>1.0676319999999997</v>
      </c>
      <c r="N22" s="435">
        <f>+'[2]CAP 04-99'!P1416</f>
        <v>1.5606240000000002</v>
      </c>
      <c r="O22" s="194"/>
      <c r="P22" s="192"/>
      <c r="Q22" s="194"/>
      <c r="R22" s="263"/>
      <c r="S22" s="264"/>
      <c r="T22" s="263"/>
      <c r="U22" s="263"/>
      <c r="V22" s="219"/>
      <c r="W22" s="264"/>
      <c r="X22" s="194"/>
      <c r="Y22" s="265"/>
    </row>
    <row r="23" spans="1:25" ht="12" customHeight="1" x14ac:dyDescent="0.15">
      <c r="A23" s="246" t="s">
        <v>35</v>
      </c>
      <c r="B23" s="881">
        <f t="shared" si="0"/>
        <v>35.764872278625639</v>
      </c>
      <c r="C23" s="435">
        <f>+'[2]CAP 04-99'!E1419</f>
        <v>2.8839999999999999</v>
      </c>
      <c r="D23" s="435">
        <f>+'[2]CAP 04-99'!F1419</f>
        <v>2.6692000000000005</v>
      </c>
      <c r="E23" s="435">
        <f>+'[2]CAP 04-99'!G1419</f>
        <v>2.8940000000000001</v>
      </c>
      <c r="F23" s="435">
        <f>+'[2]CAP 04-99'!H1419</f>
        <v>2.8548</v>
      </c>
      <c r="G23" s="435">
        <f>+'[2]CAP 04-99'!I1419</f>
        <v>2.8824000000000001</v>
      </c>
      <c r="H23" s="435">
        <f>+'[2]CAP 04-99'!J1419</f>
        <v>2.8632</v>
      </c>
      <c r="I23" s="435">
        <f>+'[2]CAP 04-99'!K1419</f>
        <v>2.702</v>
      </c>
      <c r="J23" s="435">
        <f>+'[2]CAP 04-99'!L1419</f>
        <v>2.7572000000000001</v>
      </c>
      <c r="K23" s="435">
        <f>+'[2]CAP 04-99'!M1419</f>
        <v>2.9291999999999998</v>
      </c>
      <c r="L23" s="435">
        <f>+'[2]CAP 04-99'!N1419</f>
        <v>3.2824399999999998</v>
      </c>
      <c r="M23" s="435">
        <f>+'[2]CAP 04-99'!O1419</f>
        <v>3.3932066786256398</v>
      </c>
      <c r="N23" s="435">
        <f>+'[2]CAP 04-99'!P1419</f>
        <v>3.6532255999999999</v>
      </c>
      <c r="O23" s="194"/>
      <c r="P23" s="192"/>
      <c r="Q23" s="194"/>
      <c r="R23" s="263"/>
      <c r="S23" s="264"/>
      <c r="T23" s="263"/>
      <c r="U23" s="263"/>
      <c r="V23" s="219"/>
      <c r="W23" s="264"/>
      <c r="X23" s="194"/>
      <c r="Y23" s="265"/>
    </row>
    <row r="24" spans="1:25" ht="12" customHeight="1" x14ac:dyDescent="0.15">
      <c r="A24" s="246" t="s">
        <v>36</v>
      </c>
      <c r="B24" s="881">
        <f t="shared" si="0"/>
        <v>308.57288</v>
      </c>
      <c r="C24" s="435">
        <f>+'[2]CAP 04-99'!E1422</f>
        <v>22.564800000000002</v>
      </c>
      <c r="D24" s="435">
        <f>+'[2]CAP 04-99'!F1422</f>
        <v>19.920080000000006</v>
      </c>
      <c r="E24" s="435">
        <f>+'[2]CAP 04-99'!G1422</f>
        <v>24.151219999999981</v>
      </c>
      <c r="F24" s="435">
        <f>+'[2]CAP 04-99'!H1422</f>
        <v>28.456</v>
      </c>
      <c r="G24" s="435">
        <f>+'[2]CAP 04-99'!I1422</f>
        <v>28.4284</v>
      </c>
      <c r="H24" s="435">
        <f>+'[2]CAP 04-99'!J1422</f>
        <v>28.4252</v>
      </c>
      <c r="I24" s="435">
        <f>+'[2]CAP 04-99'!K1422</f>
        <v>22.148520000000001</v>
      </c>
      <c r="J24" s="435">
        <f>+'[2]CAP 04-99'!L1422</f>
        <v>25.232199999999999</v>
      </c>
      <c r="K24" s="435">
        <f>+'[2]CAP 04-99'!M1422</f>
        <v>26.35</v>
      </c>
      <c r="L24" s="435">
        <f>+'[2]CAP 04-99'!N1422</f>
        <v>29.83</v>
      </c>
      <c r="M24" s="435">
        <f>+'[2]CAP 04-99'!O1422</f>
        <v>26.946459999999998</v>
      </c>
      <c r="N24" s="435">
        <f>+'[2]CAP 04-99'!P1422</f>
        <v>26.12</v>
      </c>
      <c r="O24" s="194"/>
      <c r="P24" s="192"/>
      <c r="Q24" s="194"/>
      <c r="R24" s="263"/>
      <c r="S24" s="264"/>
      <c r="T24" s="263"/>
      <c r="U24" s="263"/>
      <c r="V24" s="219"/>
      <c r="W24" s="264"/>
      <c r="X24" s="194"/>
      <c r="Y24" s="265"/>
    </row>
    <row r="25" spans="1:25" ht="12" customHeight="1" x14ac:dyDescent="0.15">
      <c r="A25" s="194" t="s">
        <v>37</v>
      </c>
      <c r="B25" s="881">
        <f t="shared" si="0"/>
        <v>114.62359999999998</v>
      </c>
      <c r="C25" s="435">
        <f>+'[2]CAP 04-99'!E1425</f>
        <v>10.529300000000001</v>
      </c>
      <c r="D25" s="435">
        <f>+'[2]CAP 04-99'!F1425</f>
        <v>12.922500000000001</v>
      </c>
      <c r="E25" s="435">
        <f>+'[2]CAP 04-99'!G1425</f>
        <v>9.8771000000000004</v>
      </c>
      <c r="F25" s="435">
        <f>+'[2]CAP 04-99'!H1425</f>
        <v>8.4277999999999995</v>
      </c>
      <c r="G25" s="435">
        <f>+'[2]CAP 04-99'!I1425</f>
        <v>9.1561000000000003</v>
      </c>
      <c r="H25" s="435">
        <f>+'[2]CAP 04-99'!J1425</f>
        <v>9.2230000000000008</v>
      </c>
      <c r="I25" s="435">
        <f>+'[2]CAP 04-99'!K1425</f>
        <v>9.2296999999999993</v>
      </c>
      <c r="J25" s="435">
        <f>+'[2]CAP 04-99'!L1425</f>
        <v>9.1462000000000003</v>
      </c>
      <c r="K25" s="435">
        <f>+'[2]CAP 04-99'!M1425</f>
        <v>8.9703999999999979</v>
      </c>
      <c r="L25" s="435">
        <f>+'[2]CAP 04-99'!N1425</f>
        <v>9.1234999999999999</v>
      </c>
      <c r="M25" s="435">
        <f>+'[2]CAP 04-99'!O1425</f>
        <v>8.8810000000000002</v>
      </c>
      <c r="N25" s="435">
        <f>+'[2]CAP 04-99'!P1425</f>
        <v>9.1369999999999987</v>
      </c>
      <c r="O25" s="194"/>
      <c r="P25" s="192"/>
      <c r="Q25" s="194"/>
      <c r="R25" s="263"/>
      <c r="S25" s="264"/>
      <c r="T25" s="263"/>
      <c r="U25" s="263"/>
      <c r="V25" s="219"/>
      <c r="W25" s="264"/>
      <c r="X25" s="194"/>
      <c r="Y25" s="265"/>
    </row>
    <row r="26" spans="1:25" ht="12" customHeight="1" x14ac:dyDescent="0.15">
      <c r="A26" s="246" t="s">
        <v>38</v>
      </c>
      <c r="B26" s="881">
        <f t="shared" si="0"/>
        <v>12.626149999999999</v>
      </c>
      <c r="C26" s="435">
        <f>+'[2]CAP 04-99'!E1428</f>
        <v>1.2948</v>
      </c>
      <c r="D26" s="435">
        <f>+'[2]CAP 04-99'!F1428</f>
        <v>0.76239999999999997</v>
      </c>
      <c r="E26" s="435">
        <f>+'[2]CAP 04-99'!G1428</f>
        <v>1.1636</v>
      </c>
      <c r="F26" s="435">
        <f>+'[2]CAP 04-99'!H1428</f>
        <v>0.60680000000000001</v>
      </c>
      <c r="G26" s="435">
        <f>+'[2]CAP 04-99'!I1428</f>
        <v>1.3056000000000001</v>
      </c>
      <c r="H26" s="435">
        <f>+'[2]CAP 04-99'!J1428</f>
        <v>0.96320000000000006</v>
      </c>
      <c r="I26" s="435">
        <f>+'[2]CAP 04-99'!K1428</f>
        <v>0.94740000000000002</v>
      </c>
      <c r="J26" s="435">
        <f>+'[2]CAP 04-99'!L1428</f>
        <v>0.94335000000000002</v>
      </c>
      <c r="K26" s="435">
        <f>+'[2]CAP 04-99'!M1428</f>
        <v>1.0737999999999999</v>
      </c>
      <c r="L26" s="435">
        <f>+'[2]CAP 04-99'!N1428</f>
        <v>1.1258000000000001</v>
      </c>
      <c r="M26" s="435">
        <f>+'[2]CAP 04-99'!O1428</f>
        <v>1.1360000000000001</v>
      </c>
      <c r="N26" s="435">
        <f>+'[2]CAP 04-99'!P1428</f>
        <v>1.3033999999999999</v>
      </c>
      <c r="O26" s="194"/>
      <c r="P26" s="192"/>
      <c r="Q26" s="194"/>
      <c r="R26" s="263"/>
      <c r="S26" s="264"/>
      <c r="T26" s="263"/>
      <c r="U26" s="263"/>
      <c r="V26" s="219"/>
      <c r="W26" s="264"/>
      <c r="X26" s="194"/>
      <c r="Y26" s="265"/>
    </row>
    <row r="27" spans="1:25" ht="12" customHeight="1" x14ac:dyDescent="0.15">
      <c r="A27" s="246" t="s">
        <v>39</v>
      </c>
      <c r="B27" s="881">
        <f t="shared" si="0"/>
        <v>81.981200000000001</v>
      </c>
      <c r="C27" s="435">
        <f>+'[2]CAP 04-99'!E1431</f>
        <v>4.8896000000000015</v>
      </c>
      <c r="D27" s="435">
        <f>+'[2]CAP 04-99'!F1431</f>
        <v>5.4759999999999991</v>
      </c>
      <c r="E27" s="435">
        <f>+'[2]CAP 04-99'!G1431</f>
        <v>5.1320000000000006</v>
      </c>
      <c r="F27" s="435">
        <f>+'[2]CAP 04-99'!H1431</f>
        <v>6.0080000000000009</v>
      </c>
      <c r="G27" s="435">
        <f>+'[2]CAP 04-99'!I1431</f>
        <v>6.4720000000000004</v>
      </c>
      <c r="H27" s="435">
        <f>+'[2]CAP 04-99'!J1431</f>
        <v>6.8044000000000002</v>
      </c>
      <c r="I27" s="435">
        <f>+'[2]CAP 04-99'!K1431</f>
        <v>7.3579999999999988</v>
      </c>
      <c r="J27" s="435">
        <f>+'[2]CAP 04-99'!L1431</f>
        <v>9.8276000000000003</v>
      </c>
      <c r="K27" s="435">
        <f>+'[2]CAP 04-99'!M1431</f>
        <v>7.4280000000000017</v>
      </c>
      <c r="L27" s="435">
        <f>+'[2]CAP 04-99'!N1431</f>
        <v>7.0879999999999983</v>
      </c>
      <c r="M27" s="435">
        <f>+'[2]CAP 04-99'!O1431</f>
        <v>7.4055999999999989</v>
      </c>
      <c r="N27" s="435">
        <f>+'[2]CAP 04-99'!P1431</f>
        <v>8.0919999999999987</v>
      </c>
      <c r="O27" s="194"/>
      <c r="P27" s="192"/>
      <c r="Q27" s="194"/>
      <c r="R27" s="263"/>
      <c r="S27" s="264"/>
      <c r="T27" s="263"/>
      <c r="U27" s="263"/>
      <c r="V27" s="219"/>
      <c r="W27" s="264"/>
      <c r="X27" s="194"/>
      <c r="Y27" s="265"/>
    </row>
    <row r="28" spans="1:25" ht="12" customHeight="1" x14ac:dyDescent="0.15">
      <c r="A28" s="246" t="s">
        <v>40</v>
      </c>
      <c r="B28" s="881">
        <f t="shared" si="0"/>
        <v>297.7312</v>
      </c>
      <c r="C28" s="435">
        <f>+'[2]CAP 04-99'!E1434</f>
        <v>15.9336</v>
      </c>
      <c r="D28" s="435">
        <f>+'[2]CAP 04-99'!F1434</f>
        <v>18.261200000000002</v>
      </c>
      <c r="E28" s="435">
        <f>+'[2]CAP 04-99'!G1434</f>
        <v>22.140800000000002</v>
      </c>
      <c r="F28" s="435">
        <f>+'[2]CAP 04-99'!H1434</f>
        <v>20.602800000000002</v>
      </c>
      <c r="G28" s="435">
        <f>+'[2]CAP 04-99'!I1434</f>
        <v>25.105600000000003</v>
      </c>
      <c r="H28" s="435">
        <f>+'[2]CAP 04-99'!J1434</f>
        <v>34.367200000000004</v>
      </c>
      <c r="I28" s="435">
        <f>+'[2]CAP 04-99'!K1434</f>
        <v>35.305599999999998</v>
      </c>
      <c r="J28" s="435">
        <f>+'[2]CAP 04-99'!L1434</f>
        <v>28.725200000000001</v>
      </c>
      <c r="K28" s="435">
        <f>+'[2]CAP 04-99'!M1434</f>
        <v>22.7272</v>
      </c>
      <c r="L28" s="435">
        <f>+'[2]CAP 04-99'!N1434</f>
        <v>19.264400000000002</v>
      </c>
      <c r="M28" s="435">
        <f>+'[2]CAP 04-99'!O1434</f>
        <v>26.998000000000001</v>
      </c>
      <c r="N28" s="435">
        <f>+'[2]CAP 04-99'!P1434</f>
        <v>28.299600000000002</v>
      </c>
      <c r="O28" s="194"/>
      <c r="P28" s="192"/>
      <c r="Q28" s="194"/>
      <c r="R28" s="263"/>
      <c r="S28" s="264"/>
      <c r="T28" s="263"/>
      <c r="U28" s="263"/>
      <c r="V28" s="219"/>
      <c r="W28" s="264"/>
      <c r="X28" s="194"/>
      <c r="Y28" s="265"/>
    </row>
    <row r="29" spans="1:25" ht="12" customHeight="1" x14ac:dyDescent="0.15">
      <c r="A29" s="246" t="s">
        <v>41</v>
      </c>
      <c r="B29" s="881">
        <f t="shared" si="0"/>
        <v>190.086522</v>
      </c>
      <c r="C29" s="435">
        <f>+'[2]CAP 04-99'!E1437</f>
        <v>16.6708</v>
      </c>
      <c r="D29" s="435">
        <f>+'[2]CAP 04-99'!F1437</f>
        <v>17.878</v>
      </c>
      <c r="E29" s="435">
        <f>+'[2]CAP 04-99'!G1437</f>
        <v>18.912099999999999</v>
      </c>
      <c r="F29" s="435">
        <f>+'[2]CAP 04-99'!H1437</f>
        <v>18.694200000000002</v>
      </c>
      <c r="G29" s="435">
        <f>+'[2]CAP 04-99'!I1437</f>
        <v>15.224699999999999</v>
      </c>
      <c r="H29" s="435">
        <f>+'[2]CAP 04-99'!J1437</f>
        <v>15.778600000000001</v>
      </c>
      <c r="I29" s="435">
        <f>+'[2]CAP 04-99'!K1437</f>
        <v>15.874452</v>
      </c>
      <c r="J29" s="435">
        <f>+'[2]CAP 04-99'!L1437</f>
        <v>14.645720000000001</v>
      </c>
      <c r="K29" s="435">
        <f>+'[2]CAP 04-99'!M1437</f>
        <v>14.43355</v>
      </c>
      <c r="L29" s="435">
        <f>+'[2]CAP 04-99'!N1437</f>
        <v>14.38</v>
      </c>
      <c r="M29" s="435">
        <f>+'[2]CAP 04-99'!O1437</f>
        <v>14.3124</v>
      </c>
      <c r="N29" s="435">
        <f>+'[2]CAP 04-99'!P1437</f>
        <v>13.282</v>
      </c>
      <c r="O29" s="194"/>
      <c r="P29" s="192"/>
      <c r="Q29" s="194"/>
      <c r="R29" s="263"/>
      <c r="S29" s="264"/>
      <c r="T29" s="263"/>
      <c r="U29" s="263"/>
      <c r="V29" s="219"/>
      <c r="W29" s="264"/>
      <c r="X29" s="194"/>
      <c r="Y29" s="265"/>
    </row>
    <row r="30" spans="1:25" ht="12" customHeight="1" x14ac:dyDescent="0.15">
      <c r="A30" s="248" t="s">
        <v>110</v>
      </c>
      <c r="B30" s="881">
        <f t="shared" si="0"/>
        <v>60.263051999999995</v>
      </c>
      <c r="C30" s="435">
        <f>+'[2]CAP 04-99'!E1440</f>
        <v>5.2450000000000001</v>
      </c>
      <c r="D30" s="435">
        <f>+'[2]CAP 04-99'!F1440</f>
        <v>5.2539999999999996</v>
      </c>
      <c r="E30" s="435">
        <f>+'[2]CAP 04-99'!G1440</f>
        <v>5.3891</v>
      </c>
      <c r="F30" s="435">
        <f>+'[2]CAP 04-99'!H1440</f>
        <v>5.3422000000000001</v>
      </c>
      <c r="G30" s="435">
        <f>+'[2]CAP 04-99'!I1440</f>
        <v>5.1002000000000001</v>
      </c>
      <c r="H30" s="435">
        <f>+'[2]CAP 04-99'!J1440</f>
        <v>5.1222000000000003</v>
      </c>
      <c r="I30" s="435">
        <f>+'[2]CAP 04-99'!K1440</f>
        <v>5.0854520000000001</v>
      </c>
      <c r="J30" s="435">
        <f>+'[2]CAP 04-99'!L1440</f>
        <v>5.0202999999999998</v>
      </c>
      <c r="K30" s="435">
        <f>+'[2]CAP 04-99'!M1440</f>
        <v>4.899</v>
      </c>
      <c r="L30" s="435">
        <f>+'[2]CAP 04-99'!N1440</f>
        <v>4.82</v>
      </c>
      <c r="M30" s="435">
        <f>+'[2]CAP 04-99'!O1440</f>
        <v>4.7656000000000001</v>
      </c>
      <c r="N30" s="435">
        <f>+'[2]CAP 04-99'!P1440</f>
        <v>4.22</v>
      </c>
      <c r="O30" s="194"/>
      <c r="P30" s="192"/>
      <c r="Q30" s="194"/>
      <c r="R30" s="263"/>
      <c r="S30" s="264"/>
      <c r="T30" s="263"/>
      <c r="U30" s="263"/>
      <c r="V30" s="219"/>
      <c r="W30" s="264"/>
      <c r="X30" s="194"/>
      <c r="Y30" s="265"/>
    </row>
    <row r="31" spans="1:25" ht="12" customHeight="1" x14ac:dyDescent="0.15">
      <c r="A31" s="248" t="s">
        <v>111</v>
      </c>
      <c r="B31" s="881">
        <f t="shared" si="0"/>
        <v>129.82347000000001</v>
      </c>
      <c r="C31" s="435">
        <f>+'[2]CAP 04-99'!E1443</f>
        <v>11.425800000000001</v>
      </c>
      <c r="D31" s="435">
        <f>+'[2]CAP 04-99'!F1443</f>
        <v>12.624000000000001</v>
      </c>
      <c r="E31" s="435">
        <f>+'[2]CAP 04-99'!G1443</f>
        <v>13.523</v>
      </c>
      <c r="F31" s="435">
        <f>+'[2]CAP 04-99'!H1443</f>
        <v>13.352</v>
      </c>
      <c r="G31" s="435">
        <f>+'[2]CAP 04-99'!I1443</f>
        <v>10.124499999999999</v>
      </c>
      <c r="H31" s="435">
        <f>+'[2]CAP 04-99'!J1443</f>
        <v>10.6564</v>
      </c>
      <c r="I31" s="435">
        <f>+'[2]CAP 04-99'!K1443</f>
        <v>10.789</v>
      </c>
      <c r="J31" s="435">
        <f>+'[2]CAP 04-99'!L1443</f>
        <v>9.6254200000000001</v>
      </c>
      <c r="K31" s="435">
        <f>+'[2]CAP 04-99'!M1443</f>
        <v>9.5345499999999994</v>
      </c>
      <c r="L31" s="435">
        <f>+'[2]CAP 04-99'!N1443</f>
        <v>9.56</v>
      </c>
      <c r="M31" s="435">
        <f>+'[2]CAP 04-99'!O1443</f>
        <v>9.5467999999999993</v>
      </c>
      <c r="N31" s="435">
        <f>+'[2]CAP 04-99'!P1443</f>
        <v>9.0619999999999994</v>
      </c>
      <c r="O31" s="194"/>
      <c r="P31" s="192"/>
      <c r="Q31" s="194"/>
      <c r="R31" s="263"/>
      <c r="S31" s="264"/>
      <c r="T31" s="263"/>
      <c r="U31" s="263"/>
      <c r="V31" s="219"/>
      <c r="W31" s="264"/>
      <c r="X31" s="194"/>
      <c r="Y31" s="265"/>
    </row>
    <row r="32" spans="1:25" ht="12" customHeight="1" x14ac:dyDescent="0.15">
      <c r="A32" s="246" t="s">
        <v>44</v>
      </c>
      <c r="B32" s="881">
        <f t="shared" si="0"/>
        <v>51.586000000000006</v>
      </c>
      <c r="C32" s="435">
        <f>+'[2]CAP 04-99'!E1446</f>
        <v>4.1432000000000002</v>
      </c>
      <c r="D32" s="435">
        <f>+'[2]CAP 04-99'!F1446</f>
        <v>4.2911999999999999</v>
      </c>
      <c r="E32" s="435">
        <f>+'[2]CAP 04-99'!G1446</f>
        <v>4.2911999999999999</v>
      </c>
      <c r="F32" s="435">
        <f>+'[2]CAP 04-99'!H1446</f>
        <v>4.2816000000000001</v>
      </c>
      <c r="G32" s="435">
        <f>+'[2]CAP 04-99'!I1446</f>
        <v>4.2816000000000001</v>
      </c>
      <c r="H32" s="435">
        <f>+'[2]CAP 04-99'!J1446</f>
        <v>4.2944000000000004</v>
      </c>
      <c r="I32" s="435">
        <f>+'[2]CAP 04-99'!K1446</f>
        <v>4.3352000000000004</v>
      </c>
      <c r="J32" s="435">
        <f>+'[2]CAP 04-99'!L1446</f>
        <v>4.3036000000000003</v>
      </c>
      <c r="K32" s="435">
        <f>+'[2]CAP 04-99'!M1446</f>
        <v>4.3076000000000008</v>
      </c>
      <c r="L32" s="435">
        <f>+'[2]CAP 04-99'!N1446</f>
        <v>4.3804000000000007</v>
      </c>
      <c r="M32" s="435">
        <f>+'[2]CAP 04-99'!O1446</f>
        <v>4.3164000000000007</v>
      </c>
      <c r="N32" s="435">
        <f>+'[2]CAP 04-99'!P1446</f>
        <v>4.3596000000000013</v>
      </c>
      <c r="O32" s="194"/>
      <c r="P32" s="192"/>
      <c r="Q32" s="194"/>
      <c r="R32" s="263"/>
      <c r="S32" s="264"/>
      <c r="T32" s="263"/>
      <c r="U32" s="263"/>
      <c r="V32" s="219"/>
      <c r="W32" s="264"/>
      <c r="X32" s="194"/>
      <c r="Y32" s="265"/>
    </row>
    <row r="33" spans="1:25" ht="12" customHeight="1" x14ac:dyDescent="0.15">
      <c r="A33" s="246" t="s">
        <v>45</v>
      </c>
      <c r="B33" s="881">
        <f t="shared" si="0"/>
        <v>0</v>
      </c>
      <c r="C33" s="435">
        <f>+'[2]CAP 04-99'!E1449</f>
        <v>0</v>
      </c>
      <c r="D33" s="435">
        <f>+'[2]CAP 04-99'!F1449</f>
        <v>0</v>
      </c>
      <c r="E33" s="435">
        <f>+'[2]CAP 04-99'!G1449</f>
        <v>0</v>
      </c>
      <c r="F33" s="435">
        <f>+'[2]CAP 04-99'!H1449</f>
        <v>0</v>
      </c>
      <c r="G33" s="435">
        <f>+'[2]CAP 04-99'!I1449</f>
        <v>0</v>
      </c>
      <c r="H33" s="435">
        <f>+'[2]CAP 04-99'!J1449</f>
        <v>0</v>
      </c>
      <c r="I33" s="435">
        <f>+'[2]CAP 04-99'!K1449</f>
        <v>0</v>
      </c>
      <c r="J33" s="435">
        <f>+'[2]CAP 04-99'!L1449</f>
        <v>0</v>
      </c>
      <c r="K33" s="435">
        <f>+'[2]CAP 04-99'!M1449</f>
        <v>0</v>
      </c>
      <c r="L33" s="435">
        <f>+'[2]CAP 04-99'!N1449</f>
        <v>0</v>
      </c>
      <c r="M33" s="435">
        <f>+'[2]CAP 04-99'!O1449</f>
        <v>0</v>
      </c>
      <c r="N33" s="435">
        <f>+'[2]CAP 04-99'!P1449</f>
        <v>0</v>
      </c>
      <c r="O33" s="194"/>
      <c r="P33" s="192"/>
      <c r="Q33" s="194"/>
      <c r="R33" s="263"/>
      <c r="S33" s="264"/>
      <c r="T33" s="263"/>
      <c r="U33" s="263"/>
      <c r="V33" s="219"/>
      <c r="W33" s="264"/>
      <c r="X33" s="194"/>
      <c r="Y33" s="265"/>
    </row>
    <row r="34" spans="1:25" ht="12" customHeight="1" x14ac:dyDescent="0.15">
      <c r="A34" s="194" t="s">
        <v>46</v>
      </c>
      <c r="B34" s="881">
        <f t="shared" si="0"/>
        <v>0</v>
      </c>
      <c r="C34" s="435">
        <f>+'[2]CAP 04-99'!E1452</f>
        <v>0</v>
      </c>
      <c r="D34" s="435">
        <f>+'[2]CAP 04-99'!F1452</f>
        <v>0</v>
      </c>
      <c r="E34" s="435">
        <f>+'[2]CAP 04-99'!G1452</f>
        <v>0</v>
      </c>
      <c r="F34" s="435">
        <f>+'[2]CAP 04-99'!H1452</f>
        <v>0</v>
      </c>
      <c r="G34" s="435">
        <f>+'[2]CAP 04-99'!I1452</f>
        <v>0</v>
      </c>
      <c r="H34" s="435">
        <f>+'[2]CAP 04-99'!J1452</f>
        <v>0</v>
      </c>
      <c r="I34" s="435">
        <f>+'[2]CAP 04-99'!K1452</f>
        <v>0</v>
      </c>
      <c r="J34" s="435">
        <f>+'[2]CAP 04-99'!L1452</f>
        <v>0</v>
      </c>
      <c r="K34" s="435">
        <f>+'[2]CAP 04-99'!M1452</f>
        <v>0</v>
      </c>
      <c r="L34" s="435">
        <f>+'[2]CAP 04-99'!N1452</f>
        <v>0</v>
      </c>
      <c r="M34" s="435">
        <f>+'[2]CAP 04-99'!O1452</f>
        <v>0</v>
      </c>
      <c r="N34" s="435">
        <f>+'[2]CAP 04-99'!P1452</f>
        <v>0</v>
      </c>
      <c r="O34" s="194"/>
      <c r="P34" s="192"/>
      <c r="Q34" s="194"/>
      <c r="R34" s="263"/>
      <c r="S34" s="264"/>
      <c r="T34" s="263"/>
      <c r="U34" s="263"/>
      <c r="V34" s="219"/>
      <c r="W34" s="264"/>
      <c r="X34" s="194"/>
      <c r="Y34" s="265"/>
    </row>
    <row r="35" spans="1:25" ht="12" customHeight="1" x14ac:dyDescent="0.15">
      <c r="A35" s="194" t="s">
        <v>47</v>
      </c>
      <c r="B35" s="881">
        <f t="shared" si="0"/>
        <v>0.33442999999999995</v>
      </c>
      <c r="C35" s="435">
        <f>+'[2]CAP 04-99'!E1455</f>
        <v>3.8260000000000002E-2</v>
      </c>
      <c r="D35" s="435">
        <f>+'[2]CAP 04-99'!F1455</f>
        <v>2.8400000000000002E-2</v>
      </c>
      <c r="E35" s="435">
        <f>+'[2]CAP 04-99'!G1455</f>
        <v>1.7999999999999999E-2</v>
      </c>
      <c r="F35" s="435">
        <f>+'[2]CAP 04-99'!H1455</f>
        <v>2.8240000000000001E-2</v>
      </c>
      <c r="G35" s="435">
        <f>+'[2]CAP 04-99'!I1455</f>
        <v>1.823E-2</v>
      </c>
      <c r="H35" s="435">
        <f>+'[2]CAP 04-99'!J1455</f>
        <v>2.7099999999999999E-2</v>
      </c>
      <c r="I35" s="435">
        <f>+'[2]CAP 04-99'!K1455</f>
        <v>1.9199999999999998E-2</v>
      </c>
      <c r="J35" s="435">
        <f>+'[2]CAP 04-99'!L1455</f>
        <v>3.1399999999999997E-2</v>
      </c>
      <c r="K35" s="435">
        <f>+'[2]CAP 04-99'!M1455</f>
        <v>2.1000000000000001E-2</v>
      </c>
      <c r="L35" s="435">
        <f>+'[2]CAP 04-99'!N1455</f>
        <v>2.9000000000000001E-2</v>
      </c>
      <c r="M35" s="435">
        <f>+'[2]CAP 04-99'!O1455</f>
        <v>1.9599999999999999E-2</v>
      </c>
      <c r="N35" s="435">
        <f>+'[2]CAP 04-99'!P1455</f>
        <v>5.6000000000000001E-2</v>
      </c>
      <c r="O35" s="194"/>
      <c r="P35" s="192"/>
      <c r="Q35" s="194"/>
      <c r="R35" s="263"/>
      <c r="S35" s="264"/>
      <c r="T35" s="263"/>
      <c r="U35" s="263"/>
      <c r="V35" s="219"/>
      <c r="W35" s="264"/>
      <c r="X35" s="194"/>
      <c r="Y35" s="265"/>
    </row>
    <row r="36" spans="1:25" ht="12" customHeight="1" x14ac:dyDescent="0.15">
      <c r="A36" s="194" t="s">
        <v>48</v>
      </c>
      <c r="B36" s="881">
        <f t="shared" si="0"/>
        <v>0</v>
      </c>
      <c r="C36" s="435">
        <f>+'[2]CAP 04-99'!E1458</f>
        <v>0</v>
      </c>
      <c r="D36" s="435">
        <f>+'[2]CAP 04-99'!F1458</f>
        <v>0</v>
      </c>
      <c r="E36" s="435">
        <f>+'[2]CAP 04-99'!G1458</f>
        <v>0</v>
      </c>
      <c r="F36" s="435">
        <f>+'[2]CAP 04-99'!H1458</f>
        <v>0</v>
      </c>
      <c r="G36" s="435">
        <f>+'[2]CAP 04-99'!I1458</f>
        <v>0</v>
      </c>
      <c r="H36" s="435">
        <f>+'[2]CAP 04-99'!J1458</f>
        <v>0</v>
      </c>
      <c r="I36" s="435">
        <f>+'[2]CAP 04-99'!K1458</f>
        <v>0</v>
      </c>
      <c r="J36" s="435">
        <f>+'[2]CAP 04-99'!L1458</f>
        <v>0</v>
      </c>
      <c r="K36" s="435">
        <f>+'[2]CAP 04-99'!M1458</f>
        <v>0</v>
      </c>
      <c r="L36" s="435">
        <f>+'[2]CAP 04-99'!N1458</f>
        <v>0</v>
      </c>
      <c r="M36" s="435">
        <f>+'[2]CAP 04-99'!O1458</f>
        <v>0</v>
      </c>
      <c r="N36" s="435">
        <f>+'[2]CAP 04-99'!P1458</f>
        <v>0</v>
      </c>
      <c r="O36" s="194"/>
      <c r="P36" s="192"/>
      <c r="Q36" s="194"/>
      <c r="R36" s="263"/>
      <c r="S36" s="264"/>
      <c r="T36" s="263"/>
      <c r="U36" s="263"/>
      <c r="V36" s="219"/>
      <c r="W36" s="264"/>
      <c r="X36" s="194"/>
      <c r="Y36" s="265"/>
    </row>
    <row r="37" spans="1:25" ht="12" customHeight="1" thickBot="1" x14ac:dyDescent="0.2">
      <c r="A37" s="249" t="s">
        <v>49</v>
      </c>
      <c r="B37" s="919">
        <f t="shared" si="0"/>
        <v>0</v>
      </c>
      <c r="C37" s="436">
        <f>+'[2]CAP 04-99'!E1461</f>
        <v>0</v>
      </c>
      <c r="D37" s="436">
        <f>+'[2]CAP 04-99'!F1461</f>
        <v>0</v>
      </c>
      <c r="E37" s="436">
        <f>+'[2]CAP 04-99'!G1461</f>
        <v>0</v>
      </c>
      <c r="F37" s="436">
        <f>+'[2]CAP 04-99'!H1461</f>
        <v>0</v>
      </c>
      <c r="G37" s="436">
        <f>+'[2]CAP 04-99'!I1461</f>
        <v>0</v>
      </c>
      <c r="H37" s="436">
        <f>+'[2]CAP 04-99'!J1461</f>
        <v>0</v>
      </c>
      <c r="I37" s="436">
        <f>+'[2]CAP 04-99'!K1461</f>
        <v>0</v>
      </c>
      <c r="J37" s="436">
        <f>+'[2]CAP 04-99'!L1461</f>
        <v>0</v>
      </c>
      <c r="K37" s="436">
        <f>+'[2]CAP 04-99'!M1461</f>
        <v>0</v>
      </c>
      <c r="L37" s="436">
        <f>+'[2]CAP 04-99'!N1461</f>
        <v>0</v>
      </c>
      <c r="M37" s="436">
        <f>+'[2]CAP 04-99'!O1461</f>
        <v>0</v>
      </c>
      <c r="N37" s="436">
        <f>+'[2]CAP 04-99'!P1461</f>
        <v>0</v>
      </c>
      <c r="O37" s="194"/>
      <c r="P37" s="192"/>
      <c r="Q37" s="194"/>
      <c r="R37" s="263"/>
      <c r="S37" s="264"/>
      <c r="T37" s="263"/>
      <c r="U37" s="263"/>
      <c r="V37" s="219"/>
      <c r="W37" s="264"/>
      <c r="X37" s="194"/>
      <c r="Y37" s="265"/>
    </row>
    <row r="38" spans="1:25" ht="9" customHeight="1" x14ac:dyDescent="0.15">
      <c r="A38" s="28" t="s">
        <v>544</v>
      </c>
      <c r="B38" s="426"/>
      <c r="C38" s="426"/>
      <c r="D38" s="426"/>
      <c r="E38" s="426"/>
      <c r="F38" s="426"/>
      <c r="G38" s="219"/>
      <c r="H38" s="219"/>
      <c r="I38" s="219"/>
      <c r="J38" s="219"/>
      <c r="K38" s="219"/>
      <c r="L38" s="219"/>
      <c r="M38" s="219"/>
      <c r="N38" s="219"/>
    </row>
    <row r="39" spans="1:25" ht="9" customHeight="1" x14ac:dyDescent="0.15">
      <c r="A39" s="28" t="s">
        <v>428</v>
      </c>
      <c r="B39" s="426"/>
      <c r="C39" s="426"/>
      <c r="D39" s="426"/>
      <c r="E39" s="426"/>
      <c r="F39" s="426"/>
      <c r="G39" s="219"/>
      <c r="H39" s="219"/>
      <c r="I39" s="219"/>
      <c r="J39" s="219"/>
      <c r="K39" s="219"/>
      <c r="L39" s="219"/>
      <c r="M39" s="219"/>
      <c r="N39" s="219"/>
    </row>
    <row r="40" spans="1:25" ht="9" customHeight="1" x14ac:dyDescent="0.15">
      <c r="A40" s="40" t="s">
        <v>427</v>
      </c>
      <c r="B40" s="426"/>
      <c r="C40" s="426"/>
      <c r="D40" s="426"/>
      <c r="E40" s="426"/>
      <c r="F40" s="426"/>
      <c r="G40" s="219"/>
      <c r="H40" s="219"/>
      <c r="I40" s="219"/>
      <c r="J40" s="219"/>
      <c r="K40" s="219"/>
      <c r="L40" s="219"/>
      <c r="M40" s="219"/>
      <c r="N40" s="219"/>
    </row>
    <row r="41" spans="1:25" ht="13.05" customHeight="1" x14ac:dyDescent="0.15">
      <c r="A41" s="12"/>
    </row>
    <row r="42" spans="1:25" ht="13.05" customHeight="1" x14ac:dyDescent="0.15">
      <c r="A42" s="119"/>
    </row>
    <row r="43" spans="1:25" ht="13.05" customHeight="1" x14ac:dyDescent="0.15">
      <c r="A43" s="168"/>
    </row>
    <row r="44" spans="1:25" ht="13.05" customHeight="1" x14ac:dyDescent="0.15">
      <c r="A44" s="31"/>
    </row>
    <row r="45" spans="1:25" ht="13.05" customHeight="1" x14ac:dyDescent="0.15">
      <c r="A45" s="58"/>
    </row>
    <row r="46" spans="1:25" ht="13.05" customHeight="1" x14ac:dyDescent="0.15">
      <c r="A46" s="31"/>
    </row>
    <row r="47" spans="1:25" ht="13.05" customHeight="1" x14ac:dyDescent="0.15">
      <c r="A47" s="119"/>
    </row>
    <row r="48" spans="1:25" ht="13.05" customHeight="1" x14ac:dyDescent="0.15">
      <c r="A48" s="119"/>
    </row>
    <row r="49" spans="1:1" ht="13.05" customHeight="1" x14ac:dyDescent="0.15">
      <c r="A49" s="119"/>
    </row>
    <row r="50" spans="1:1" ht="13.05" customHeight="1" x14ac:dyDescent="0.15">
      <c r="A50" s="119"/>
    </row>
    <row r="51" spans="1:1" ht="13.05" customHeight="1" x14ac:dyDescent="0.15">
      <c r="A51" s="119"/>
    </row>
    <row r="52" spans="1:1" ht="13.05" customHeight="1" x14ac:dyDescent="0.15">
      <c r="A52" s="119"/>
    </row>
    <row r="53" spans="1:1" ht="13.05" customHeight="1" x14ac:dyDescent="0.15">
      <c r="A53" s="119"/>
    </row>
    <row r="54" spans="1:1" ht="13.05" customHeight="1" x14ac:dyDescent="0.15">
      <c r="A54" s="119"/>
    </row>
  </sheetData>
  <printOptions horizontalCentered="1" verticalCentered="1"/>
  <pageMargins left="0" right="0" top="0" bottom="0" header="0" footer="0"/>
  <pageSetup paperSize="9" orientation="landscape"/>
  <headerFooter scaleWithDoc="0" alignWithMargins="0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5">
    <tabColor theme="9" tint="0.59999389629810485"/>
  </sheetPr>
  <dimension ref="A4:AA54"/>
  <sheetViews>
    <sheetView showGridLines="0" topLeftCell="A16" zoomScale="150" zoomScaleNormal="150" workbookViewId="0">
      <selection activeCell="A40" sqref="A40"/>
    </sheetView>
  </sheetViews>
  <sheetFormatPr baseColWidth="10" defaultColWidth="7" defaultRowHeight="13.05" customHeight="1" x14ac:dyDescent="0.15"/>
  <cols>
    <col min="1" max="1" width="11.625" style="190" customWidth="1"/>
    <col min="2" max="2" width="9.625" style="190" customWidth="1"/>
    <col min="3" max="14" width="8.75" style="190" customWidth="1"/>
    <col min="15" max="16384" width="7" style="190"/>
  </cols>
  <sheetData>
    <row r="4" spans="1:27" ht="13.05" customHeight="1" x14ac:dyDescent="0.3">
      <c r="A4" s="419" t="s">
        <v>568</v>
      </c>
      <c r="B4" s="415"/>
    </row>
    <row r="5" spans="1:27" ht="13.05" customHeight="1" x14ac:dyDescent="0.15">
      <c r="A5" s="422" t="s">
        <v>425</v>
      </c>
      <c r="B5" s="415"/>
      <c r="Q5" s="194"/>
      <c r="R5" s="194"/>
      <c r="S5" s="194"/>
      <c r="T5" s="194"/>
      <c r="U5" s="194"/>
      <c r="V5" s="194"/>
      <c r="W5" s="194"/>
      <c r="X5" s="194"/>
      <c r="Y5" s="194"/>
      <c r="Z5" s="194"/>
      <c r="AA5" s="194"/>
    </row>
    <row r="6" spans="1:27" ht="4.95" customHeight="1" thickBot="1" x14ac:dyDescent="0.2"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  <c r="AA6" s="194"/>
    </row>
    <row r="7" spans="1:27" ht="15" customHeight="1" x14ac:dyDescent="0.15">
      <c r="A7" s="860" t="s">
        <v>18</v>
      </c>
      <c r="B7" s="861" t="s">
        <v>117</v>
      </c>
      <c r="C7" s="860" t="s">
        <v>57</v>
      </c>
      <c r="D7" s="860" t="s">
        <v>58</v>
      </c>
      <c r="E7" s="860" t="s">
        <v>59</v>
      </c>
      <c r="F7" s="860" t="s">
        <v>60</v>
      </c>
      <c r="G7" s="860" t="s">
        <v>61</v>
      </c>
      <c r="H7" s="860" t="s">
        <v>62</v>
      </c>
      <c r="I7" s="860" t="s">
        <v>63</v>
      </c>
      <c r="J7" s="860" t="s">
        <v>64</v>
      </c>
      <c r="K7" s="860" t="s">
        <v>65</v>
      </c>
      <c r="L7" s="860" t="s">
        <v>66</v>
      </c>
      <c r="M7" s="860" t="s">
        <v>67</v>
      </c>
      <c r="N7" s="860" t="s">
        <v>68</v>
      </c>
      <c r="P7" s="194"/>
      <c r="Q7" s="246"/>
      <c r="R7" s="192"/>
      <c r="S7" s="261"/>
      <c r="T7" s="261"/>
      <c r="U7" s="261"/>
      <c r="V7" s="261"/>
      <c r="W7" s="261"/>
      <c r="X7" s="262"/>
      <c r="Y7" s="261"/>
      <c r="Z7" s="194"/>
      <c r="AA7" s="194"/>
    </row>
    <row r="8" spans="1:27" ht="15" customHeight="1" x14ac:dyDescent="0.15">
      <c r="A8" s="874" t="s">
        <v>100</v>
      </c>
      <c r="B8" s="884">
        <f>('C-63'!B8/'C-62'!B8)*1000</f>
        <v>12.618447346880632</v>
      </c>
      <c r="C8" s="884">
        <f>('C-63'!C8/'C-62'!C8)*1000</f>
        <v>12.457810116535377</v>
      </c>
      <c r="D8" s="884">
        <f>('C-63'!D8/'C-62'!D8)*1000</f>
        <v>12.566970008242979</v>
      </c>
      <c r="E8" s="884">
        <f>('C-63'!E8/'C-62'!E8)*1000</f>
        <v>12.416386625008144</v>
      </c>
      <c r="F8" s="884">
        <f>('C-63'!F8/'C-62'!F8)*1000</f>
        <v>12.430845528335759</v>
      </c>
      <c r="G8" s="884">
        <f>('C-63'!G8/'C-62'!G8)*1000</f>
        <v>12.634972398550216</v>
      </c>
      <c r="H8" s="884">
        <f>('C-63'!H8/'C-62'!H8)*1000</f>
        <v>13.02212176769304</v>
      </c>
      <c r="I8" s="884">
        <f>('C-63'!I8/'C-62'!I8)*1000</f>
        <v>12.936214933006365</v>
      </c>
      <c r="J8" s="884">
        <f>('C-63'!J8/'C-62'!J8)*1000</f>
        <v>12.798124046682604</v>
      </c>
      <c r="K8" s="884">
        <f>('C-63'!K8/'C-62'!K8)*1000</f>
        <v>12.650394242971036</v>
      </c>
      <c r="L8" s="884">
        <f>('C-63'!L8/'C-62'!L8)*1000</f>
        <v>12.166290567679534</v>
      </c>
      <c r="M8" s="884">
        <f>('C-63'!M8/'C-62'!M8)*1000</f>
        <v>12.583129051972783</v>
      </c>
      <c r="N8" s="884">
        <f>('C-63'!N8/'C-62'!N8)*1000</f>
        <v>12.673904489051095</v>
      </c>
      <c r="P8" s="194"/>
      <c r="Q8" s="194"/>
      <c r="R8" s="192"/>
      <c r="S8" s="263"/>
      <c r="T8" s="263"/>
      <c r="U8" s="264"/>
      <c r="V8" s="263"/>
      <c r="W8" s="263"/>
      <c r="X8" s="219"/>
      <c r="Y8" s="264"/>
      <c r="Z8" s="194"/>
      <c r="AA8" s="265"/>
    </row>
    <row r="9" spans="1:27" ht="12" customHeight="1" x14ac:dyDescent="0.15">
      <c r="A9" s="246" t="s">
        <v>21</v>
      </c>
      <c r="B9" s="912">
        <f>('C-63'!B9/'C-62'!B9)*1000</f>
        <v>10.764478106375122</v>
      </c>
      <c r="C9" s="437">
        <f>('C-63'!C9/'C-62'!C9)*1000</f>
        <v>10.776543209876543</v>
      </c>
      <c r="D9" s="437">
        <f>('C-63'!D9/'C-62'!D9)*1000</f>
        <v>10.627565982404693</v>
      </c>
      <c r="E9" s="437">
        <f>('C-63'!E9/'C-62'!E9)*1000</f>
        <v>10.02840909090909</v>
      </c>
      <c r="F9" s="437">
        <f>('C-63'!F9/'C-62'!F9)*1000</f>
        <v>10.672655811341945</v>
      </c>
      <c r="G9" s="437">
        <f>('C-63'!G9/'C-62'!G9)*1000</f>
        <v>10.659608745684695</v>
      </c>
      <c r="H9" s="437">
        <f>('C-63'!H9/'C-62'!H9)*1000</f>
        <v>10.088440970793913</v>
      </c>
      <c r="I9" s="437">
        <f>('C-63'!I9/'C-62'!I9)*1000</f>
        <v>10.62480620155039</v>
      </c>
      <c r="J9" s="437">
        <f>('C-63'!J9/'C-62'!J9)*1000</f>
        <v>10.889052069425903</v>
      </c>
      <c r="K9" s="437">
        <f>('C-63'!K9/'C-62'!K9)*1000</f>
        <v>10.713396481732071</v>
      </c>
      <c r="L9" s="437">
        <f>('C-63'!L9/'C-62'!L9)*1000</f>
        <v>10.613263296126066</v>
      </c>
      <c r="M9" s="437">
        <f>('C-63'!M9/'C-62'!M9)*1000</f>
        <v>11.173681767002011</v>
      </c>
      <c r="N9" s="437">
        <f>('C-63'!N9/'C-62'!N9)*1000</f>
        <v>12.435013262599469</v>
      </c>
      <c r="P9" s="194"/>
      <c r="Q9" s="194"/>
      <c r="R9" s="192"/>
      <c r="S9" s="263"/>
      <c r="T9" s="263"/>
      <c r="U9" s="264"/>
      <c r="V9" s="263"/>
      <c r="W9" s="263"/>
      <c r="X9" s="219"/>
      <c r="Y9" s="264"/>
      <c r="Z9" s="194"/>
      <c r="AA9" s="265"/>
    </row>
    <row r="10" spans="1:27" ht="12" customHeight="1" x14ac:dyDescent="0.15">
      <c r="A10" s="246" t="s">
        <v>22</v>
      </c>
      <c r="B10" s="912">
        <f>('C-63'!B10/'C-62'!B10)*1000</f>
        <v>13.747601303861353</v>
      </c>
      <c r="C10" s="437">
        <f>('C-63'!C10/'C-62'!C10)*1000</f>
        <v>13.475252845574616</v>
      </c>
      <c r="D10" s="437">
        <f>('C-63'!D10/'C-62'!D10)*1000</f>
        <v>14.230788934426231</v>
      </c>
      <c r="E10" s="437">
        <f>('C-63'!E10/'C-62'!E10)*1000</f>
        <v>13.130737659456461</v>
      </c>
      <c r="F10" s="437">
        <f>('C-63'!F10/'C-62'!F10)*1000</f>
        <v>12.77690234294008</v>
      </c>
      <c r="G10" s="437">
        <f>('C-63'!G10/'C-62'!G10)*1000</f>
        <v>13.58391183422677</v>
      </c>
      <c r="H10" s="437">
        <f>('C-63'!H10/'C-62'!H10)*1000</f>
        <v>14.799248120300753</v>
      </c>
      <c r="I10" s="437">
        <f>('C-63'!I10/'C-62'!I10)*1000</f>
        <v>14.400377041932469</v>
      </c>
      <c r="J10" s="437">
        <f>('C-63'!J10/'C-62'!J10)*1000</f>
        <v>13.999885176254448</v>
      </c>
      <c r="K10" s="437">
        <f>('C-63'!K10/'C-62'!K10)*1000</f>
        <v>13.600697782282655</v>
      </c>
      <c r="L10" s="437">
        <f>('C-63'!L10/'C-62'!L10)*1000</f>
        <v>12.447511005756859</v>
      </c>
      <c r="M10" s="437">
        <f>('C-63'!M10/'C-62'!M10)*1000</f>
        <v>13.999649491763057</v>
      </c>
      <c r="N10" s="437">
        <f>('C-63'!N10/'C-62'!N10)*1000</f>
        <v>14.401046622264509</v>
      </c>
      <c r="P10" s="194"/>
      <c r="Q10" s="194"/>
      <c r="R10" s="192"/>
      <c r="S10" s="263"/>
      <c r="T10" s="263"/>
      <c r="U10" s="264"/>
      <c r="V10" s="263"/>
      <c r="W10" s="263"/>
      <c r="X10" s="219"/>
      <c r="Y10" s="264"/>
      <c r="Z10" s="194"/>
      <c r="AA10" s="265"/>
    </row>
    <row r="11" spans="1:27" ht="12" customHeight="1" x14ac:dyDescent="0.15">
      <c r="A11" s="246" t="s">
        <v>23</v>
      </c>
      <c r="B11" s="912">
        <f>('C-63'!B11/'C-62'!B11)*1000</f>
        <v>15.036561542228991</v>
      </c>
      <c r="C11" s="437">
        <f>('C-63'!C11/'C-62'!C11)*1000</f>
        <v>15.168272841051316</v>
      </c>
      <c r="D11" s="437">
        <f>('C-63'!D11/'C-62'!D11)*1000</f>
        <v>14.201183431952662</v>
      </c>
      <c r="E11" s="437">
        <f>('C-63'!E11/'C-62'!E11)*1000</f>
        <v>13.869448150394177</v>
      </c>
      <c r="F11" s="437">
        <f>('C-63'!F11/'C-62'!F11)*1000</f>
        <v>14.84286768863973</v>
      </c>
      <c r="G11" s="437">
        <f>('C-63'!G11/'C-62'!G11)*1000</f>
        <v>15.16435518261226</v>
      </c>
      <c r="H11" s="437">
        <f>('C-63'!H11/'C-62'!H11)*1000</f>
        <v>15.446810703830455</v>
      </c>
      <c r="I11" s="437">
        <f>('C-63'!I11/'C-62'!I11)*1000</f>
        <v>15.224763979665944</v>
      </c>
      <c r="J11" s="437">
        <f>('C-63'!J11/'C-62'!J11)*1000</f>
        <v>15.331632653061224</v>
      </c>
      <c r="K11" s="437">
        <f>('C-63'!K11/'C-62'!K11)*1000</f>
        <v>15.802205513784463</v>
      </c>
      <c r="L11" s="437">
        <f>('C-63'!L11/'C-62'!L11)*1000</f>
        <v>15.520794304983141</v>
      </c>
      <c r="M11" s="437">
        <f>('C-63'!M11/'C-62'!M11)*1000</f>
        <v>14.921860809310786</v>
      </c>
      <c r="N11" s="437">
        <f>('C-63'!N11/'C-62'!N11)*1000</f>
        <v>14.658064516129032</v>
      </c>
      <c r="P11" s="194"/>
      <c r="Q11" s="194"/>
      <c r="R11" s="192"/>
      <c r="S11" s="263"/>
      <c r="T11" s="263"/>
      <c r="U11" s="264"/>
      <c r="V11" s="263"/>
      <c r="W11" s="263"/>
      <c r="X11" s="219"/>
      <c r="Y11" s="264"/>
      <c r="Z11" s="194"/>
      <c r="AA11" s="265"/>
    </row>
    <row r="12" spans="1:27" ht="12" customHeight="1" x14ac:dyDescent="0.15">
      <c r="A12" s="194" t="s">
        <v>24</v>
      </c>
      <c r="B12" s="912">
        <f>('C-63'!B12/'C-62'!B12)*1000</f>
        <v>12.268955119403389</v>
      </c>
      <c r="C12" s="437">
        <f>('C-63'!C12/'C-62'!C12)*1000</f>
        <v>12.751425618309339</v>
      </c>
      <c r="D12" s="437">
        <f>('C-63'!D12/'C-62'!D12)*1000</f>
        <v>12.719242922975646</v>
      </c>
      <c r="E12" s="437">
        <f>('C-63'!E12/'C-62'!E12)*1000</f>
        <v>12.803460256410258</v>
      </c>
      <c r="F12" s="437">
        <f>('C-63'!F12/'C-62'!F12)*1000</f>
        <v>12.44575574043261</v>
      </c>
      <c r="G12" s="437">
        <f>('C-63'!G12/'C-62'!G12)*1000</f>
        <v>12.24336745406824</v>
      </c>
      <c r="H12" s="437">
        <f>('C-63'!H12/'C-62'!H12)*1000</f>
        <v>12.240008717310088</v>
      </c>
      <c r="I12" s="437">
        <f>('C-63'!I12/'C-62'!I12)*1000</f>
        <v>12.029622893481717</v>
      </c>
      <c r="J12" s="437">
        <f>('C-63'!J12/'C-62'!J12)*1000</f>
        <v>12.04035294117647</v>
      </c>
      <c r="K12" s="437">
        <f>('C-63'!K12/'C-62'!K12)*1000</f>
        <v>12.018768941765813</v>
      </c>
      <c r="L12" s="437">
        <f>('C-63'!L12/'C-62'!L12)*1000</f>
        <v>11.98031065383339</v>
      </c>
      <c r="M12" s="437">
        <f>('C-63'!M12/'C-62'!M12)*1000</f>
        <v>12.015507975460123</v>
      </c>
      <c r="N12" s="437">
        <f>('C-63'!N12/'C-62'!N12)*1000</f>
        <v>12.04277129186603</v>
      </c>
      <c r="P12" s="194"/>
      <c r="Q12" s="194"/>
      <c r="R12" s="192"/>
      <c r="S12" s="263"/>
      <c r="T12" s="263"/>
      <c r="U12" s="264"/>
      <c r="V12" s="263"/>
      <c r="W12" s="263"/>
      <c r="X12" s="219"/>
      <c r="Y12" s="264"/>
      <c r="Z12" s="194"/>
      <c r="AA12" s="265"/>
    </row>
    <row r="13" spans="1:27" ht="12" customHeight="1" x14ac:dyDescent="0.15">
      <c r="A13" s="246" t="s">
        <v>25</v>
      </c>
      <c r="B13" s="912">
        <f>('C-63'!B13/'C-62'!B13)*1000</f>
        <v>10.753651665311939</v>
      </c>
      <c r="C13" s="437">
        <f>('C-63'!C13/'C-62'!C13)*1000</f>
        <v>9.8546375058166582</v>
      </c>
      <c r="D13" s="437">
        <f>('C-63'!D13/'C-62'!D13)*1000</f>
        <v>9.9668984725965863</v>
      </c>
      <c r="E13" s="437">
        <f>('C-63'!E13/'C-62'!E13)*1000</f>
        <v>10.724894654123865</v>
      </c>
      <c r="F13" s="437">
        <f>('C-63'!F13/'C-62'!F13)*1000</f>
        <v>11.973954292773318</v>
      </c>
      <c r="G13" s="437">
        <f>('C-63'!G13/'C-62'!G13)*1000</f>
        <v>11.073219361483007</v>
      </c>
      <c r="H13" s="437">
        <f>('C-63'!H13/'C-62'!H13)*1000</f>
        <v>11.225099250936331</v>
      </c>
      <c r="I13" s="437">
        <f>('C-63'!I13/'C-62'!I13)*1000</f>
        <v>11.389740241570676</v>
      </c>
      <c r="J13" s="437">
        <f>('C-63'!J13/'C-62'!J13)*1000</f>
        <v>10.683412626832016</v>
      </c>
      <c r="K13" s="437">
        <f>('C-63'!K13/'C-62'!K13)*1000</f>
        <v>11.315565042692116</v>
      </c>
      <c r="L13" s="437">
        <f>('C-63'!L13/'C-62'!L13)*1000</f>
        <v>10.671618741202492</v>
      </c>
      <c r="M13" s="437">
        <f>('C-63'!M13/'C-62'!M13)*1000</f>
        <v>10.146143589743591</v>
      </c>
      <c r="N13" s="437">
        <f>('C-63'!N13/'C-62'!N13)*1000</f>
        <v>10.364128217126813</v>
      </c>
      <c r="P13" s="194"/>
      <c r="Q13" s="194"/>
      <c r="R13" s="192"/>
      <c r="S13" s="263"/>
      <c r="T13" s="263"/>
      <c r="U13" s="264"/>
      <c r="V13" s="263"/>
      <c r="W13" s="263"/>
      <c r="X13" s="219"/>
      <c r="Y13" s="264"/>
      <c r="Z13" s="194"/>
      <c r="AA13" s="265"/>
    </row>
    <row r="14" spans="1:27" ht="12" customHeight="1" x14ac:dyDescent="0.15">
      <c r="A14" s="248" t="s">
        <v>107</v>
      </c>
      <c r="B14" s="912">
        <f>('C-63'!B14/'C-62'!B14)*1000</f>
        <v>11.131242172017439</v>
      </c>
      <c r="C14" s="437">
        <f>('C-63'!C14/'C-62'!C14)*1000</f>
        <v>9.4908020603384831</v>
      </c>
      <c r="D14" s="437">
        <f>('C-63'!D14/'C-62'!D14)*1000</f>
        <v>9.7044352044352049</v>
      </c>
      <c r="E14" s="437">
        <f>('C-63'!E14/'C-62'!E14)*1000</f>
        <v>10.898838289962825</v>
      </c>
      <c r="F14" s="437">
        <f>('C-63'!F14/'C-62'!F14)*1000</f>
        <v>13.766245259165613</v>
      </c>
      <c r="G14" s="437">
        <f>('C-63'!G14/'C-62'!G14)*1000</f>
        <v>12.332254047322539</v>
      </c>
      <c r="H14" s="437">
        <f>('C-63'!H14/'C-62'!H14)*1000</f>
        <v>13.498491083676271</v>
      </c>
      <c r="I14" s="437">
        <f>('C-63'!I14/'C-62'!I14)*1000</f>
        <v>11.056167400881057</v>
      </c>
      <c r="J14" s="437">
        <f>('C-63'!J14/'C-62'!J14)*1000</f>
        <v>11.238194444444444</v>
      </c>
      <c r="K14" s="437">
        <f>('C-63'!K14/'C-62'!K14)*1000</f>
        <v>12.39226618705036</v>
      </c>
      <c r="L14" s="437">
        <f>('C-63'!L14/'C-62'!L14)*1000</f>
        <v>11.19216757741348</v>
      </c>
      <c r="M14" s="437">
        <f>('C-63'!M14/'C-62'!M14)*1000</f>
        <v>10.33</v>
      </c>
      <c r="N14" s="437">
        <f>('C-63'!N14/'C-62'!N14)*1000</f>
        <v>10.456</v>
      </c>
      <c r="P14" s="194"/>
      <c r="Q14" s="194"/>
      <c r="R14" s="192"/>
      <c r="S14" s="263"/>
      <c r="T14" s="263"/>
      <c r="U14" s="264"/>
      <c r="V14" s="263"/>
      <c r="W14" s="263"/>
      <c r="X14" s="219"/>
      <c r="Y14" s="264"/>
      <c r="Z14" s="194"/>
      <c r="AA14" s="265"/>
    </row>
    <row r="15" spans="1:27" ht="12" customHeight="1" x14ac:dyDescent="0.15">
      <c r="A15" s="248" t="s">
        <v>108</v>
      </c>
      <c r="B15" s="912">
        <f>('C-63'!B15/'C-62'!B15)*1000</f>
        <v>12.300295733607806</v>
      </c>
      <c r="C15" s="437">
        <f>('C-63'!C15/'C-62'!C15)*1000</f>
        <v>14.68137254901961</v>
      </c>
      <c r="D15" s="437">
        <f>('C-63'!D15/'C-62'!D15)*1000</f>
        <v>14.352941176470587</v>
      </c>
      <c r="E15" s="437">
        <f>('C-63'!E15/'C-62'!E15)*1000</f>
        <v>13.280058118416273</v>
      </c>
      <c r="F15" s="437">
        <f>('C-63'!F15/'C-62'!F15)*1000</f>
        <v>13.425742574257427</v>
      </c>
      <c r="G15" s="437">
        <f>('C-63'!G15/'C-62'!G15)*1000</f>
        <v>13.321818181818182</v>
      </c>
      <c r="H15" s="437">
        <f>('C-63'!H15/'C-62'!H15)*1000</f>
        <v>12.244094488188976</v>
      </c>
      <c r="I15" s="437">
        <f>('C-63'!I15/'C-62'!I15)*1000</f>
        <v>12.113118617439122</v>
      </c>
      <c r="J15" s="437">
        <f>('C-63'!J15/'C-62'!J15)*1000</f>
        <v>11.783333333333333</v>
      </c>
      <c r="K15" s="437">
        <f>('C-63'!K15/'C-62'!K15)*1000</f>
        <v>11.177227272727272</v>
      </c>
      <c r="L15" s="437">
        <f>('C-63'!L15/'C-62'!L15)*1000</f>
        <v>11.326833073322934</v>
      </c>
      <c r="M15" s="437">
        <f>('C-63'!M15/'C-62'!M15)*1000</f>
        <v>10.848148148148146</v>
      </c>
      <c r="N15" s="437">
        <f>('C-63'!N15/'C-62'!N15)*1000</f>
        <v>10.445490196078431</v>
      </c>
      <c r="P15" s="194"/>
      <c r="Q15" s="194"/>
      <c r="R15" s="192"/>
      <c r="S15" s="263"/>
      <c r="T15" s="263"/>
      <c r="U15" s="264"/>
      <c r="V15" s="263"/>
      <c r="W15" s="263"/>
      <c r="X15" s="219"/>
      <c r="Y15" s="264"/>
      <c r="Z15" s="194"/>
      <c r="AA15" s="265"/>
    </row>
    <row r="16" spans="1:27" ht="12" customHeight="1" x14ac:dyDescent="0.15">
      <c r="A16" s="248" t="s">
        <v>109</v>
      </c>
      <c r="B16" s="912">
        <f>('C-63'!B16/'C-62'!B16)*1000</f>
        <v>10.056765201576235</v>
      </c>
      <c r="C16" s="437">
        <f>('C-63'!C16/'C-62'!C16)*1000</f>
        <v>9.8577267441860492</v>
      </c>
      <c r="D16" s="437">
        <f>('C-63'!D16/'C-62'!D16)*1000</f>
        <v>9.9753810888252161</v>
      </c>
      <c r="E16" s="437">
        <f>('C-63'!E16/'C-62'!E16)*1000</f>
        <v>9.9028982456140344</v>
      </c>
      <c r="F16" s="437">
        <f>('C-63'!F16/'C-62'!F16)*1000</f>
        <v>9.8221898211829437</v>
      </c>
      <c r="G16" s="437">
        <f>('C-63'!G16/'C-62'!G16)*1000</f>
        <v>9.8503323615160365</v>
      </c>
      <c r="H16" s="437">
        <f>('C-63'!H16/'C-62'!H16)*1000</f>
        <v>9.829228125000002</v>
      </c>
      <c r="I16" s="437">
        <f>('C-63'!I16/'C-62'!I16)*1000</f>
        <v>11.579819657348963</v>
      </c>
      <c r="J16" s="437">
        <f>('C-63'!J16/'C-62'!J16)*1000</f>
        <v>9.7763565459610025</v>
      </c>
      <c r="K16" s="437">
        <f>('C-63'!K16/'C-62'!K16)*1000</f>
        <v>9.7372101740294514</v>
      </c>
      <c r="L16" s="437">
        <f>('C-63'!L16/'C-62'!L16)*1000</f>
        <v>9.8124298820445617</v>
      </c>
      <c r="M16" s="437">
        <f>('C-63'!M16/'C-62'!M16)*1000</f>
        <v>9.7419378486055788</v>
      </c>
      <c r="N16" s="437">
        <f>('C-63'!N16/'C-62'!N16)*1000</f>
        <v>10.216419631901841</v>
      </c>
      <c r="P16" s="194"/>
      <c r="Q16" s="194"/>
      <c r="R16" s="192"/>
      <c r="S16" s="263"/>
      <c r="T16" s="263"/>
      <c r="U16" s="264"/>
      <c r="V16" s="263"/>
      <c r="W16" s="263"/>
      <c r="X16" s="219"/>
      <c r="Y16" s="264"/>
      <c r="Z16" s="194"/>
      <c r="AA16" s="265"/>
    </row>
    <row r="17" spans="1:27" ht="12" customHeight="1" x14ac:dyDescent="0.15">
      <c r="A17" s="246" t="s">
        <v>29</v>
      </c>
      <c r="B17" s="912">
        <f>('C-63'!B17/'C-62'!B17)*1000</f>
        <v>12.643328550932567</v>
      </c>
      <c r="C17" s="437">
        <f>('C-63'!C17/'C-62'!C17)*1000</f>
        <v>12.499047619047621</v>
      </c>
      <c r="D17" s="437">
        <f>('C-63'!D17/'C-62'!D17)*1000</f>
        <v>12.633165829145728</v>
      </c>
      <c r="E17" s="437">
        <f>('C-63'!E17/'C-62'!E17)*1000</f>
        <v>12.608275862068965</v>
      </c>
      <c r="F17" s="437">
        <f>('C-63'!F17/'C-62'!F17)*1000</f>
        <v>12.667741935483873</v>
      </c>
      <c r="G17" s="437">
        <f>('C-63'!G17/'C-62'!G17)*1000</f>
        <v>12.706909090909093</v>
      </c>
      <c r="H17" s="437">
        <f>('C-63'!H17/'C-62'!H17)*1000</f>
        <v>12.783006535947713</v>
      </c>
      <c r="I17" s="437">
        <f>('C-63'!I17/'C-62'!I17)*1000</f>
        <v>12.677551020408163</v>
      </c>
      <c r="J17" s="437">
        <f>('C-63'!J17/'C-62'!J17)*1000</f>
        <v>12.69037900874636</v>
      </c>
      <c r="K17" s="437">
        <f>('C-63'!K17/'C-62'!K17)*1000</f>
        <v>12.672386058981232</v>
      </c>
      <c r="L17" s="437">
        <f>('C-63'!L17/'C-62'!L17)*1000</f>
        <v>12.635028248587572</v>
      </c>
      <c r="M17" s="437">
        <f>('C-63'!M17/'C-62'!M17)*1000</f>
        <v>12.596666666666669</v>
      </c>
      <c r="N17" s="437">
        <f>('C-63'!N17/'C-62'!N17)*1000</f>
        <v>12.621186440677965</v>
      </c>
      <c r="P17" s="194"/>
      <c r="Q17" s="194"/>
      <c r="R17" s="192"/>
      <c r="S17" s="263"/>
      <c r="T17" s="263"/>
      <c r="U17" s="264"/>
      <c r="V17" s="263"/>
      <c r="W17" s="263"/>
      <c r="X17" s="219"/>
      <c r="Y17" s="264"/>
      <c r="Z17" s="194"/>
      <c r="AA17" s="265"/>
    </row>
    <row r="18" spans="1:27" ht="12" customHeight="1" x14ac:dyDescent="0.15">
      <c r="A18" s="194" t="s">
        <v>30</v>
      </c>
      <c r="B18" s="912">
        <f>('C-63'!B18/'C-62'!B18)*1000</f>
        <v>10.738724215809283</v>
      </c>
      <c r="C18" s="437">
        <f>('C-63'!C18/'C-62'!C18)*1000</f>
        <v>10.569726699369307</v>
      </c>
      <c r="D18" s="437">
        <f>('C-63'!D18/'C-62'!D18)*1000</f>
        <v>10.141025641025642</v>
      </c>
      <c r="E18" s="437">
        <f>('C-63'!E18/'C-62'!E18)*1000</f>
        <v>9.9644364074743805</v>
      </c>
      <c r="F18" s="437">
        <f>('C-63'!F18/'C-62'!F18)*1000</f>
        <v>10.103428239395701</v>
      </c>
      <c r="G18" s="437">
        <f>('C-63'!G18/'C-62'!G18)*1000</f>
        <v>10.236363636363636</v>
      </c>
      <c r="H18" s="437">
        <f>('C-63'!H18/'C-62'!H18)*1000</f>
        <v>10.294659300184161</v>
      </c>
      <c r="I18" s="437">
        <f>('C-63'!I18/'C-62'!I18)*1000</f>
        <v>11.117716303708063</v>
      </c>
      <c r="J18" s="437">
        <f>('C-63'!J18/'C-62'!J18)*1000</f>
        <v>11.155678391959798</v>
      </c>
      <c r="K18" s="437">
        <f>('C-63'!K18/'C-62'!K18)*1000</f>
        <v>11.639693757361602</v>
      </c>
      <c r="L18" s="437">
        <f>('C-63'!L18/'C-62'!L18)*1000</f>
        <v>11.17122141662019</v>
      </c>
      <c r="M18" s="437">
        <f>('C-63'!M18/'C-62'!M18)*1000</f>
        <v>10.981778023191607</v>
      </c>
      <c r="N18" s="437">
        <f>('C-63'!N18/'C-62'!N18)*1000</f>
        <v>11.18</v>
      </c>
      <c r="P18" s="194"/>
      <c r="Q18" s="194"/>
      <c r="R18" s="192"/>
      <c r="S18" s="263"/>
      <c r="T18" s="263"/>
      <c r="U18" s="264"/>
      <c r="V18" s="263"/>
      <c r="W18" s="263"/>
      <c r="X18" s="219"/>
      <c r="Y18" s="264"/>
      <c r="Z18" s="194"/>
      <c r="AA18" s="265"/>
    </row>
    <row r="19" spans="1:27" ht="12" customHeight="1" x14ac:dyDescent="0.15">
      <c r="A19" s="194" t="s">
        <v>31</v>
      </c>
      <c r="B19" s="912">
        <f>('C-63'!B19/'C-62'!B19)*1000</f>
        <v>13.281440161947632</v>
      </c>
      <c r="C19" s="437">
        <f>('C-63'!C19/'C-62'!C19)*1000</f>
        <v>13.090066972153684</v>
      </c>
      <c r="D19" s="437">
        <f>('C-63'!D19/'C-62'!D19)*1000</f>
        <v>13.189246861924687</v>
      </c>
      <c r="E19" s="437">
        <f>('C-63'!E19/'C-62'!E19)*1000</f>
        <v>13.556418835916935</v>
      </c>
      <c r="F19" s="437">
        <f>('C-63'!F19/'C-62'!F19)*1000</f>
        <v>13.814801704359226</v>
      </c>
      <c r="G19" s="437">
        <f>('C-63'!G19/'C-62'!G19)*1000</f>
        <v>13.391808626313884</v>
      </c>
      <c r="H19" s="437">
        <f>('C-63'!H19/'C-62'!H19)*1000</f>
        <v>13.428105849582172</v>
      </c>
      <c r="I19" s="437">
        <f>('C-63'!I19/'C-62'!I19)*1000</f>
        <v>13.434857142857144</v>
      </c>
      <c r="J19" s="437">
        <f>('C-63'!J19/'C-62'!J19)*1000</f>
        <v>13.307341306347746</v>
      </c>
      <c r="K19" s="437">
        <f>('C-63'!K19/'C-62'!K19)*1000</f>
        <v>13.236343522561866</v>
      </c>
      <c r="L19" s="437">
        <f>('C-63'!L19/'C-62'!L19)*1000</f>
        <v>12.838725683676348</v>
      </c>
      <c r="M19" s="437">
        <f>('C-63'!M19/'C-62'!M19)*1000</f>
        <v>13.108294078509646</v>
      </c>
      <c r="N19" s="437">
        <f>('C-63'!N19/'C-62'!N19)*1000</f>
        <v>13.035228580078718</v>
      </c>
      <c r="P19" s="194"/>
      <c r="Q19" s="194"/>
      <c r="R19" s="192"/>
      <c r="S19" s="263"/>
      <c r="T19" s="263"/>
      <c r="U19" s="264"/>
      <c r="V19" s="263"/>
      <c r="W19" s="263"/>
      <c r="X19" s="219"/>
      <c r="Y19" s="264"/>
      <c r="Z19" s="194"/>
      <c r="AA19" s="265"/>
    </row>
    <row r="20" spans="1:27" ht="12" customHeight="1" x14ac:dyDescent="0.15">
      <c r="A20" s="246" t="s">
        <v>32</v>
      </c>
      <c r="B20" s="912">
        <f>('C-63'!B20/'C-62'!B20)*1000</f>
        <v>14.48451487603306</v>
      </c>
      <c r="C20" s="437">
        <f>('C-63'!C20/'C-62'!C20)*1000</f>
        <v>14.640466712422793</v>
      </c>
      <c r="D20" s="437">
        <f>('C-63'!D20/'C-62'!D20)*1000</f>
        <v>14.517629255989915</v>
      </c>
      <c r="E20" s="437">
        <f>('C-63'!E20/'C-62'!E20)*1000</f>
        <v>14.540119760479044</v>
      </c>
      <c r="F20" s="437">
        <f>('C-63'!F20/'C-62'!F20)*1000</f>
        <v>14.59720868992758</v>
      </c>
      <c r="G20" s="437">
        <f>('C-63'!G20/'C-62'!G20)*1000</f>
        <v>14.665800643086818</v>
      </c>
      <c r="H20" s="437">
        <f>('C-63'!H20/'C-62'!H20)*1000</f>
        <v>14.441160417947144</v>
      </c>
      <c r="I20" s="437">
        <f>('C-63'!I20/'C-62'!I20)*1000</f>
        <v>14.451170483460562</v>
      </c>
      <c r="J20" s="437">
        <f>('C-63'!J20/'C-62'!J20)*1000</f>
        <v>14.417851662404091</v>
      </c>
      <c r="K20" s="437">
        <f>('C-63'!K20/'C-62'!K20)*1000</f>
        <v>14.499006211180125</v>
      </c>
      <c r="L20" s="437">
        <f>('C-63'!L20/'C-62'!L20)*1000</f>
        <v>14.368618654073204</v>
      </c>
      <c r="M20" s="437">
        <f>('C-63'!M20/'C-62'!M20)*1000</f>
        <v>14.458813559322033</v>
      </c>
      <c r="N20" s="437">
        <f>('C-63'!N20/'C-62'!N20)*1000</f>
        <v>14.299594260267199</v>
      </c>
      <c r="P20" s="194"/>
      <c r="Q20" s="194"/>
      <c r="R20" s="192"/>
      <c r="S20" s="263"/>
      <c r="T20" s="263"/>
      <c r="U20" s="264"/>
      <c r="V20" s="263"/>
      <c r="W20" s="263"/>
      <c r="X20" s="219"/>
      <c r="Y20" s="264"/>
      <c r="Z20" s="194"/>
      <c r="AA20" s="265"/>
    </row>
    <row r="21" spans="1:27" ht="12" customHeight="1" x14ac:dyDescent="0.15">
      <c r="A21" s="246" t="s">
        <v>33</v>
      </c>
      <c r="B21" s="912">
        <f>('C-63'!B21/'C-62'!B21)*1000</f>
        <v>10.28176776578823</v>
      </c>
      <c r="C21" s="437">
        <f>('C-63'!C21/'C-62'!C21)*1000</f>
        <v>10.492395654659807</v>
      </c>
      <c r="D21" s="437">
        <f>('C-63'!D21/'C-62'!D21)*1000</f>
        <v>10.422312608948287</v>
      </c>
      <c r="E21" s="437">
        <f>('C-63'!E21/'C-62'!E21)*1000</f>
        <v>10.575368139223558</v>
      </c>
      <c r="F21" s="437">
        <f>('C-63'!F21/'C-62'!F21)*1000</f>
        <v>10.034143302180688</v>
      </c>
      <c r="G21" s="437">
        <f>('C-63'!G21/'C-62'!G21)*1000</f>
        <v>10.070005162622612</v>
      </c>
      <c r="H21" s="437">
        <f>('C-63'!H21/'C-62'!H21)*1000</f>
        <v>10.400968523002426</v>
      </c>
      <c r="I21" s="437">
        <f>('C-63'!I21/'C-62'!I21)*1000</f>
        <v>10.337494763301216</v>
      </c>
      <c r="J21" s="437">
        <f>('C-63'!J21/'C-62'!J21)*1000</f>
        <v>10.360448691316993</v>
      </c>
      <c r="K21" s="437">
        <f>('C-63'!K21/'C-62'!K21)*1000</f>
        <v>10.115088053307948</v>
      </c>
      <c r="L21" s="437">
        <f>('C-63'!L21/'C-62'!L21)*1000</f>
        <v>9.9916401635620193</v>
      </c>
      <c r="M21" s="437">
        <f>('C-63'!M21/'C-62'!M21)*1000</f>
        <v>10.373793103448277</v>
      </c>
      <c r="N21" s="437">
        <f>('C-63'!N21/'C-62'!N21)*1000</f>
        <v>10.29190938511327</v>
      </c>
      <c r="P21" s="194"/>
      <c r="Q21" s="194"/>
      <c r="R21" s="192"/>
      <c r="S21" s="263"/>
      <c r="T21" s="263"/>
      <c r="U21" s="264"/>
      <c r="V21" s="263"/>
      <c r="W21" s="263"/>
      <c r="X21" s="219"/>
      <c r="Y21" s="264"/>
      <c r="Z21" s="194"/>
      <c r="AA21" s="265"/>
    </row>
    <row r="22" spans="1:27" ht="12" customHeight="1" x14ac:dyDescent="0.15">
      <c r="A22" s="246" t="s">
        <v>34</v>
      </c>
      <c r="B22" s="912">
        <f>('C-63'!B22/'C-62'!B22)*1000</f>
        <v>11.516305759162304</v>
      </c>
      <c r="C22" s="437">
        <f>('C-63'!C22/'C-62'!C22)*1000</f>
        <v>11.59478787878788</v>
      </c>
      <c r="D22" s="437">
        <f>('C-63'!D22/'C-62'!D22)*1000</f>
        <v>12.0123</v>
      </c>
      <c r="E22" s="437">
        <f>('C-63'!E22/'C-62'!E22)*1000</f>
        <v>11.927741935483871</v>
      </c>
      <c r="F22" s="437">
        <f>('C-63'!F22/'C-62'!F22)*1000</f>
        <v>11.86935064935065</v>
      </c>
      <c r="G22" s="437">
        <f>('C-63'!G22/'C-62'!G22)*1000</f>
        <v>11.60791489361702</v>
      </c>
      <c r="H22" s="437">
        <f>('C-63'!H22/'C-62'!H22)*1000</f>
        <v>11.550222222222224</v>
      </c>
      <c r="I22" s="437">
        <f>('C-63'!I22/'C-62'!I22)*1000</f>
        <v>11.403738317757012</v>
      </c>
      <c r="J22" s="437">
        <f>('C-63'!J22/'C-62'!J22)*1000</f>
        <v>11.458222222222222</v>
      </c>
      <c r="K22" s="437">
        <f>('C-63'!K22/'C-62'!K22)*1000</f>
        <v>11.148142857142858</v>
      </c>
      <c r="L22" s="437">
        <f>('C-63'!L22/'C-62'!L22)*1000</f>
        <v>11.097518987341774</v>
      </c>
      <c r="M22" s="437">
        <f>('C-63'!M22/'C-62'!M22)*1000</f>
        <v>11.47991397849462</v>
      </c>
      <c r="N22" s="437">
        <f>('C-63'!N22/'C-62'!N22)*1000</f>
        <v>11.391416058394162</v>
      </c>
      <c r="P22" s="194"/>
      <c r="Q22" s="194"/>
      <c r="R22" s="192"/>
      <c r="S22" s="194"/>
      <c r="T22" s="263"/>
      <c r="U22" s="264"/>
      <c r="V22" s="263"/>
      <c r="W22" s="263"/>
      <c r="X22" s="219"/>
      <c r="Y22" s="264"/>
      <c r="Z22" s="194"/>
      <c r="AA22" s="265"/>
    </row>
    <row r="23" spans="1:27" ht="12" customHeight="1" x14ac:dyDescent="0.15">
      <c r="A23" s="246" t="s">
        <v>35</v>
      </c>
      <c r="B23" s="912">
        <f>('C-63'!B23/'C-62'!B23)*1000</f>
        <v>11.325165382718696</v>
      </c>
      <c r="C23" s="437">
        <f>('C-63'!C23/'C-62'!C23)*1000</f>
        <v>10.602941176470587</v>
      </c>
      <c r="D23" s="437">
        <f>('C-63'!D23/'C-62'!D23)*1000</f>
        <v>10.305791505791507</v>
      </c>
      <c r="E23" s="437">
        <f>('C-63'!E23/'C-62'!E23)*1000</f>
        <v>10.335714285714287</v>
      </c>
      <c r="F23" s="437">
        <f>('C-63'!F23/'C-62'!F23)*1000</f>
        <v>12.85945945945946</v>
      </c>
      <c r="G23" s="437">
        <f>('C-63'!G23/'C-62'!G23)*1000</f>
        <v>12.317948717948719</v>
      </c>
      <c r="H23" s="437">
        <f>('C-63'!H23/'C-62'!H23)*1000</f>
        <v>11.734426229508196</v>
      </c>
      <c r="I23" s="437">
        <f>('C-63'!I23/'C-62'!I23)*1000</f>
        <v>10.513618677042802</v>
      </c>
      <c r="J23" s="437">
        <f>('C-63'!J23/'C-62'!J23)*1000</f>
        <v>10.523664122137404</v>
      </c>
      <c r="K23" s="437">
        <f>('C-63'!K23/'C-62'!K23)*1000</f>
        <v>11.053584905660376</v>
      </c>
      <c r="L23" s="437">
        <f>('C-63'!L23/'C-62'!L23)*1000</f>
        <v>12.247910447761193</v>
      </c>
      <c r="M23" s="437">
        <f>('C-63'!M23/'C-62'!M23)*1000</f>
        <v>11.463536076437972</v>
      </c>
      <c r="N23" s="437">
        <f>('C-63'!N23/'C-62'!N23)*1000</f>
        <v>12.218145819397993</v>
      </c>
      <c r="P23" s="194"/>
      <c r="Q23" s="194"/>
      <c r="R23" s="192"/>
      <c r="S23" s="194"/>
      <c r="T23" s="263"/>
      <c r="U23" s="264"/>
      <c r="V23" s="263"/>
      <c r="W23" s="263"/>
      <c r="X23" s="219"/>
      <c r="Y23" s="264"/>
      <c r="Z23" s="194"/>
      <c r="AA23" s="265"/>
    </row>
    <row r="24" spans="1:27" ht="12" customHeight="1" x14ac:dyDescent="0.15">
      <c r="A24" s="246" t="s">
        <v>36</v>
      </c>
      <c r="B24" s="912">
        <f>('C-63'!B24/'C-62'!B24)*1000</f>
        <v>13.194385864090155</v>
      </c>
      <c r="C24" s="437">
        <f>('C-63'!C24/'C-62'!C24)*1000</f>
        <v>12.712563380281692</v>
      </c>
      <c r="D24" s="437">
        <f>('C-63'!D24/'C-62'!D24)*1000</f>
        <v>11.864252531268617</v>
      </c>
      <c r="E24" s="437">
        <f>('C-63'!E24/'C-62'!E24)*1000</f>
        <v>13.233545205479443</v>
      </c>
      <c r="F24" s="437">
        <f>('C-63'!F24/'C-62'!F24)*1000</f>
        <v>12.87601809954751</v>
      </c>
      <c r="G24" s="437">
        <f>('C-63'!G24/'C-62'!G24)*1000</f>
        <v>12.977804559606307</v>
      </c>
      <c r="H24" s="437">
        <f>('C-63'!H24/'C-62'!H24)*1000</f>
        <v>13.430032033413024</v>
      </c>
      <c r="I24" s="437">
        <f>('C-63'!I24/'C-62'!I24)*1000</f>
        <v>14.736207584830339</v>
      </c>
      <c r="J24" s="437">
        <f>('C-63'!J24/'C-62'!J24)*1000</f>
        <v>13.07096974720265</v>
      </c>
      <c r="K24" s="437">
        <f>('C-63'!K24/'C-62'!K24)*1000</f>
        <v>13.308080808080808</v>
      </c>
      <c r="L24" s="437">
        <f>('C-63'!L24/'C-62'!L24)*1000</f>
        <v>13.873128081108735</v>
      </c>
      <c r="M24" s="437">
        <f>('C-63'!M24/'C-62'!M24)*1000</f>
        <v>13.359672781358453</v>
      </c>
      <c r="N24" s="437">
        <f>('C-63'!N24/'C-62'!N24)*1000</f>
        <v>12.995024875621892</v>
      </c>
      <c r="P24" s="194"/>
      <c r="Q24" s="194"/>
      <c r="R24" s="192"/>
      <c r="S24" s="194"/>
      <c r="T24" s="263"/>
      <c r="U24" s="264"/>
      <c r="V24" s="263"/>
      <c r="W24" s="263"/>
      <c r="X24" s="219"/>
      <c r="Y24" s="264"/>
      <c r="Z24" s="194"/>
      <c r="AA24" s="265"/>
    </row>
    <row r="25" spans="1:27" ht="12" customHeight="1" x14ac:dyDescent="0.15">
      <c r="A25" s="194" t="s">
        <v>37</v>
      </c>
      <c r="B25" s="912">
        <f>('C-63'!B25/'C-62'!B25)*1000</f>
        <v>12.212188365650968</v>
      </c>
      <c r="C25" s="437">
        <f>('C-63'!C25/'C-62'!C25)*1000</f>
        <v>12.214965197215777</v>
      </c>
      <c r="D25" s="437">
        <f>('C-63'!D25/'C-62'!D25)*1000</f>
        <v>15.347387173396676</v>
      </c>
      <c r="E25" s="437">
        <f>('C-63'!E25/'C-62'!E25)*1000</f>
        <v>11.885800240673888</v>
      </c>
      <c r="F25" s="437">
        <f>('C-63'!F25/'C-62'!F25)*1000</f>
        <v>12.178901734104045</v>
      </c>
      <c r="G25" s="437">
        <f>('C-63'!G25/'C-62'!G25)*1000</f>
        <v>12.143368700265253</v>
      </c>
      <c r="H25" s="437">
        <f>('C-63'!H25/'C-62'!H25)*1000</f>
        <v>11.993498049414825</v>
      </c>
      <c r="I25" s="437">
        <f>('C-63'!I25/'C-62'!I25)*1000</f>
        <v>11.955569948186529</v>
      </c>
      <c r="J25" s="437">
        <f>('C-63'!J25/'C-62'!J25)*1000</f>
        <v>11.893628088426528</v>
      </c>
      <c r="K25" s="437">
        <f>('C-63'!K25/'C-62'!K25)*1000</f>
        <v>11.756749672346</v>
      </c>
      <c r="L25" s="437">
        <f>('C-63'!L25/'C-62'!L25)*1000</f>
        <v>11.696794871794872</v>
      </c>
      <c r="M25" s="437">
        <f>('C-63'!M25/'C-62'!M25)*1000</f>
        <v>11.639580602883356</v>
      </c>
      <c r="N25" s="437">
        <f>('C-63'!N25/'C-62'!N25)*1000</f>
        <v>11.580481622306715</v>
      </c>
      <c r="P25" s="194"/>
      <c r="Q25" s="194"/>
      <c r="R25" s="192"/>
      <c r="S25" s="194"/>
      <c r="T25" s="263"/>
      <c r="U25" s="264"/>
      <c r="V25" s="263"/>
      <c r="W25" s="263"/>
      <c r="X25" s="219"/>
      <c r="Y25" s="264"/>
      <c r="Z25" s="194"/>
      <c r="AA25" s="265"/>
    </row>
    <row r="26" spans="1:27" ht="12" customHeight="1" x14ac:dyDescent="0.15">
      <c r="A26" s="246" t="s">
        <v>38</v>
      </c>
      <c r="B26" s="912">
        <f>('C-63'!B26/'C-62'!B26)*1000</f>
        <v>16.635243741765478</v>
      </c>
      <c r="C26" s="437">
        <f>('C-63'!C26/'C-62'!C26)*1000</f>
        <v>18.497142857142858</v>
      </c>
      <c r="D26" s="437">
        <f>('C-63'!D26/'C-62'!D26)*1000</f>
        <v>18.152380952380952</v>
      </c>
      <c r="E26" s="437">
        <f>('C-63'!E26/'C-62'!E26)*1000</f>
        <v>17.630303030303033</v>
      </c>
      <c r="F26" s="437">
        <f>('C-63'!F26/'C-62'!F26)*1000</f>
        <v>17.337142857142858</v>
      </c>
      <c r="G26" s="437">
        <f>('C-63'!G26/'C-62'!G26)*1000</f>
        <v>17.884931506849316</v>
      </c>
      <c r="H26" s="437">
        <f>('C-63'!H26/'C-62'!H26)*1000</f>
        <v>17.837037037037035</v>
      </c>
      <c r="I26" s="437">
        <f>('C-63'!I26/'C-62'!I26)*1000</f>
        <v>16.057627118644067</v>
      </c>
      <c r="J26" s="437">
        <f>('C-63'!J26/'C-62'!J26)*1000</f>
        <v>13.872794117647059</v>
      </c>
      <c r="K26" s="437">
        <f>('C-63'!K26/'C-62'!K26)*1000</f>
        <v>17.044444444444441</v>
      </c>
      <c r="L26" s="437">
        <f>('C-63'!L26/'C-62'!L26)*1000</f>
        <v>16.802985074626868</v>
      </c>
      <c r="M26" s="437">
        <f>('C-63'!M26/'C-62'!M26)*1000</f>
        <v>16.228571428571428</v>
      </c>
      <c r="N26" s="437">
        <f>('C-63'!N26/'C-62'!N26)*1000</f>
        <v>14.167391304347824</v>
      </c>
      <c r="P26" s="194"/>
      <c r="Q26" s="194"/>
      <c r="R26" s="192"/>
      <c r="S26" s="194"/>
      <c r="T26" s="263"/>
      <c r="U26" s="264"/>
      <c r="V26" s="263"/>
      <c r="W26" s="263"/>
      <c r="X26" s="219"/>
      <c r="Y26" s="264"/>
      <c r="Z26" s="194"/>
      <c r="AA26" s="265"/>
    </row>
    <row r="27" spans="1:27" ht="12" customHeight="1" x14ac:dyDescent="0.15">
      <c r="A27" s="246" t="s">
        <v>39</v>
      </c>
      <c r="B27" s="912">
        <f>('C-63'!B27/'C-62'!B27)*1000</f>
        <v>14.886725985109861</v>
      </c>
      <c r="C27" s="437">
        <f>('C-63'!C27/'C-62'!C27)*1000</f>
        <v>14.509198813056383</v>
      </c>
      <c r="D27" s="437">
        <f>('C-63'!D27/'C-62'!D27)*1000</f>
        <v>14.37270341207349</v>
      </c>
      <c r="E27" s="437">
        <f>('C-63'!E27/'C-62'!E27)*1000</f>
        <v>14.335195530726258</v>
      </c>
      <c r="F27" s="437">
        <f>('C-63'!F27/'C-62'!F27)*1000</f>
        <v>14.477108433734942</v>
      </c>
      <c r="G27" s="437">
        <f>('C-63'!G27/'C-62'!G27)*1000</f>
        <v>14.161925601750548</v>
      </c>
      <c r="H27" s="437">
        <f>('C-63'!H27/'C-62'!H27)*1000</f>
        <v>14.664655172413793</v>
      </c>
      <c r="I27" s="437">
        <f>('C-63'!I27/'C-62'!I27)*1000</f>
        <v>14.399217221135027</v>
      </c>
      <c r="J27" s="437">
        <f>('C-63'!J27/'C-62'!J27)*1000</f>
        <v>19.307662082514735</v>
      </c>
      <c r="K27" s="437">
        <f>('C-63'!K27/'C-62'!K27)*1000</f>
        <v>14.507812500000004</v>
      </c>
      <c r="L27" s="437">
        <f>('C-63'!L27/'C-62'!L27)*1000</f>
        <v>14.319191919191915</v>
      </c>
      <c r="M27" s="437">
        <f>('C-63'!M27/'C-62'!M27)*1000</f>
        <v>14.351937984496121</v>
      </c>
      <c r="N27" s="437">
        <f>('C-63'!N27/'C-62'!N27)*1000</f>
        <v>14.659420289855071</v>
      </c>
      <c r="P27" s="194"/>
      <c r="Q27" s="194"/>
      <c r="R27" s="192"/>
      <c r="S27" s="194"/>
      <c r="T27" s="263"/>
      <c r="U27" s="264"/>
      <c r="V27" s="263"/>
      <c r="W27" s="263"/>
      <c r="X27" s="219"/>
      <c r="Y27" s="264"/>
      <c r="Z27" s="194"/>
      <c r="AA27" s="265"/>
    </row>
    <row r="28" spans="1:27" ht="12" customHeight="1" x14ac:dyDescent="0.15">
      <c r="A28" s="246" t="s">
        <v>40</v>
      </c>
      <c r="B28" s="912">
        <f>('C-63'!B28/'C-62'!B28)*1000</f>
        <v>11.72031649805141</v>
      </c>
      <c r="C28" s="437">
        <f>('C-63'!C28/'C-62'!C28)*1000</f>
        <v>11.1268156424581</v>
      </c>
      <c r="D28" s="437">
        <f>('C-63'!D28/'C-62'!D28)*1000</f>
        <v>11.28627935723115</v>
      </c>
      <c r="E28" s="437">
        <f>('C-63'!E28/'C-62'!E28)*1000</f>
        <v>11.075937968984492</v>
      </c>
      <c r="F28" s="437">
        <f>('C-63'!F28/'C-62'!F28)*1000</f>
        <v>11.035243706480987</v>
      </c>
      <c r="G28" s="437">
        <f>('C-63'!G28/'C-62'!G28)*1000</f>
        <v>12.330844793713165</v>
      </c>
      <c r="H28" s="437">
        <f>('C-63'!H28/'C-62'!H28)*1000</f>
        <v>13.182662063674723</v>
      </c>
      <c r="I28" s="437">
        <f>('C-63'!I28/'C-62'!I28)*1000</f>
        <v>12.609142857142857</v>
      </c>
      <c r="J28" s="437">
        <f>('C-63'!J28/'C-62'!J28)*1000</f>
        <v>12.176854599406528</v>
      </c>
      <c r="K28" s="437">
        <f>('C-63'!K28/'C-62'!K28)*1000</f>
        <v>11.949106203995793</v>
      </c>
      <c r="L28" s="437">
        <f>('C-63'!L28/'C-62'!L28)*1000</f>
        <v>9.5321128154379036</v>
      </c>
      <c r="M28" s="437">
        <f>('C-63'!M28/'C-62'!M28)*1000</f>
        <v>11.909131010145567</v>
      </c>
      <c r="N28" s="437">
        <f>('C-63'!N28/'C-62'!N28)*1000</f>
        <v>11.342525050100202</v>
      </c>
      <c r="P28" s="194"/>
      <c r="Q28" s="194"/>
      <c r="R28" s="192"/>
      <c r="S28" s="194"/>
      <c r="T28" s="263"/>
      <c r="U28" s="264"/>
      <c r="V28" s="263"/>
      <c r="W28" s="263"/>
      <c r="X28" s="219"/>
      <c r="Y28" s="264"/>
      <c r="Z28" s="194"/>
      <c r="AA28" s="265"/>
    </row>
    <row r="29" spans="1:27" ht="12" customHeight="1" x14ac:dyDescent="0.15">
      <c r="A29" s="246" t="s">
        <v>41</v>
      </c>
      <c r="B29" s="912">
        <f>('C-63'!B29/'C-62'!B29)*1000</f>
        <v>10.543656495375105</v>
      </c>
      <c r="C29" s="437">
        <f>('C-63'!C29/'C-62'!C29)*1000</f>
        <v>10.860456026058632</v>
      </c>
      <c r="D29" s="437">
        <f>('C-63'!D29/'C-62'!D29)*1000</f>
        <v>10.262916188289323</v>
      </c>
      <c r="E29" s="437">
        <f>('C-63'!E29/'C-62'!E29)*1000</f>
        <v>10.746121938746519</v>
      </c>
      <c r="F29" s="437">
        <f>('C-63'!F29/'C-62'!F29)*1000</f>
        <v>10.925891291642316</v>
      </c>
      <c r="G29" s="437">
        <f>('C-63'!G29/'C-62'!G29)*1000</f>
        <v>10.120652520740267</v>
      </c>
      <c r="H29" s="437">
        <f>('C-63'!H29/'C-62'!H29)*1000</f>
        <v>10.235210171250651</v>
      </c>
      <c r="I29" s="437">
        <f>('C-63'!I29/'C-62'!I29)*1000</f>
        <v>10.436852071005916</v>
      </c>
      <c r="J29" s="437">
        <f>('C-63'!J29/'C-62'!J29)*1000</f>
        <v>10.751519600646013</v>
      </c>
      <c r="K29" s="437">
        <f>('C-63'!K29/'C-62'!K29)*1000</f>
        <v>10.481880900508351</v>
      </c>
      <c r="L29" s="437">
        <f>('C-63'!L29/'C-62'!L29)*1000</f>
        <v>10.573529411764707</v>
      </c>
      <c r="M29" s="437">
        <f>('C-63'!M29/'C-62'!M29)*1000</f>
        <v>10.76525009402031</v>
      </c>
      <c r="N29" s="437">
        <f>('C-63'!N29/'C-62'!N29)*1000</f>
        <v>10.336186770428016</v>
      </c>
      <c r="P29" s="194"/>
      <c r="Q29" s="194"/>
      <c r="R29" s="192"/>
      <c r="S29" s="194"/>
      <c r="T29" s="263"/>
      <c r="U29" s="264"/>
      <c r="V29" s="263"/>
      <c r="W29" s="263"/>
      <c r="X29" s="219"/>
      <c r="Y29" s="264"/>
      <c r="Z29" s="194"/>
      <c r="AA29" s="265"/>
    </row>
    <row r="30" spans="1:27" ht="12" customHeight="1" x14ac:dyDescent="0.15">
      <c r="A30" s="248" t="s">
        <v>110</v>
      </c>
      <c r="B30" s="912">
        <f>('C-63'!B30/'C-62'!B30)*1000</f>
        <v>10.739684027623079</v>
      </c>
      <c r="C30" s="437">
        <f>('C-63'!C30/'C-62'!C30)*1000</f>
        <v>12.057471264367816</v>
      </c>
      <c r="D30" s="437">
        <f>('C-63'!D30/'C-62'!D30)*1000</f>
        <v>10.678861788617885</v>
      </c>
      <c r="E30" s="437">
        <f>('C-63'!E30/'C-62'!E30)*1000</f>
        <v>10.578270684071057</v>
      </c>
      <c r="F30" s="437">
        <f>('C-63'!F30/'C-62'!F30)*1000</f>
        <v>10.66307385229541</v>
      </c>
      <c r="G30" s="437">
        <f>('C-63'!G30/'C-62'!G30)*1000</f>
        <v>10.220841683366734</v>
      </c>
      <c r="H30" s="437">
        <f>('C-63'!H30/'C-62'!H30)*1000</f>
        <v>10.175208581644815</v>
      </c>
      <c r="I30" s="437">
        <f>('C-63'!I30/'C-62'!I30)*1000</f>
        <v>10.150602794411178</v>
      </c>
      <c r="J30" s="437">
        <f>('C-63'!J30/'C-62'!J30)*1000</f>
        <v>10.908952629291612</v>
      </c>
      <c r="K30" s="437">
        <f>('C-63'!K30/'C-62'!K30)*1000</f>
        <v>10.535483870967742</v>
      </c>
      <c r="L30" s="437">
        <f>('C-63'!L30/'C-62'!L30)*1000</f>
        <v>11.080459770114944</v>
      </c>
      <c r="M30" s="437">
        <f>('C-63'!M30/'C-62'!M30)*1000</f>
        <v>11.477842003853565</v>
      </c>
      <c r="N30" s="437">
        <f>('C-63'!N30/'C-62'!N30)*1000</f>
        <v>10.683544303797468</v>
      </c>
      <c r="P30" s="194"/>
      <c r="Q30" s="194"/>
      <c r="R30" s="192"/>
      <c r="S30" s="194"/>
      <c r="T30" s="263"/>
      <c r="U30" s="264"/>
      <c r="V30" s="263"/>
      <c r="W30" s="263"/>
      <c r="X30" s="219"/>
      <c r="Y30" s="264"/>
      <c r="Z30" s="194"/>
      <c r="AA30" s="265"/>
    </row>
    <row r="31" spans="1:27" ht="12" customHeight="1" x14ac:dyDescent="0.15">
      <c r="A31" s="248" t="s">
        <v>111</v>
      </c>
      <c r="B31" s="912">
        <f>('C-63'!B31/'C-62'!B31)*1000</f>
        <v>10.455073458175592</v>
      </c>
      <c r="C31" s="437">
        <f>('C-63'!C31/'C-62'!C31)*1000</f>
        <v>10.38709090909091</v>
      </c>
      <c r="D31" s="437">
        <f>('C-63'!D31/'C-62'!D31)*1000</f>
        <v>10.099200000000002</v>
      </c>
      <c r="E31" s="437">
        <f>('C-63'!E31/'C-62'!E31)*1000</f>
        <v>10.814506777560077</v>
      </c>
      <c r="F31" s="437">
        <f>('C-63'!F31/'C-62'!F31)*1000</f>
        <v>11.034710743801654</v>
      </c>
      <c r="G31" s="437">
        <f>('C-63'!G31/'C-62'!G31)*1000</f>
        <v>10.070922691282377</v>
      </c>
      <c r="H31" s="437">
        <f>('C-63'!H31/'C-62'!H31)*1000</f>
        <v>10.264303602388749</v>
      </c>
      <c r="I31" s="437">
        <f>('C-63'!I31/'C-62'!I31)*1000</f>
        <v>10.577450980392157</v>
      </c>
      <c r="J31" s="437">
        <f>('C-63'!J31/'C-62'!J31)*1000</f>
        <v>10.671197339246119</v>
      </c>
      <c r="K31" s="437">
        <f>('C-63'!K31/'C-62'!K31)*1000</f>
        <v>10.45455043859649</v>
      </c>
      <c r="L31" s="437">
        <f>('C-63'!L31/'C-62'!L31)*1000</f>
        <v>10.335135135135136</v>
      </c>
      <c r="M31" s="437">
        <f>('C-63'!M31/'C-62'!M31)*1000</f>
        <v>10.441649349228918</v>
      </c>
      <c r="N31" s="437">
        <f>('C-63'!N31/'C-62'!N31)*1000</f>
        <v>10.182022471910113</v>
      </c>
      <c r="P31" s="194"/>
      <c r="Q31" s="194"/>
      <c r="R31" s="192"/>
      <c r="S31" s="194"/>
      <c r="T31" s="263"/>
      <c r="U31" s="264"/>
      <c r="V31" s="263"/>
      <c r="W31" s="263"/>
      <c r="X31" s="219"/>
      <c r="Y31" s="264"/>
      <c r="Z31" s="194"/>
      <c r="AA31" s="265"/>
    </row>
    <row r="32" spans="1:27" ht="12" customHeight="1" x14ac:dyDescent="0.15">
      <c r="A32" s="246" t="s">
        <v>44</v>
      </c>
      <c r="B32" s="912">
        <f>('C-63'!B32/'C-62'!B32)*1000</f>
        <v>12.822769077802636</v>
      </c>
      <c r="C32" s="437">
        <f>('C-63'!C32/'C-62'!C32)*1000</f>
        <v>12.670336391437308</v>
      </c>
      <c r="D32" s="437">
        <f>('C-63'!D32/'C-62'!D32)*1000</f>
        <v>12.77142857142857</v>
      </c>
      <c r="E32" s="437">
        <f>('C-63'!E32/'C-62'!E32)*1000</f>
        <v>12.77142857142857</v>
      </c>
      <c r="F32" s="437">
        <f>('C-63'!F32/'C-62'!F32)*1000</f>
        <v>12.819161676646706</v>
      </c>
      <c r="G32" s="437">
        <f>('C-63'!G32/'C-62'!G32)*1000</f>
        <v>12.819161676646706</v>
      </c>
      <c r="H32" s="437">
        <f>('C-63'!H32/'C-62'!H32)*1000</f>
        <v>12.81910447761194</v>
      </c>
      <c r="I32" s="437">
        <f>('C-63'!I32/'C-62'!I32)*1000</f>
        <v>12.826035502958581</v>
      </c>
      <c r="J32" s="437">
        <f>('C-63'!J32/'C-62'!J32)*1000</f>
        <v>12.846567164179106</v>
      </c>
      <c r="K32" s="437">
        <f>('C-63'!K32/'C-62'!K32)*1000</f>
        <v>12.858507462686569</v>
      </c>
      <c r="L32" s="437">
        <f>('C-63'!L32/'C-62'!L32)*1000</f>
        <v>12.883529411764709</v>
      </c>
      <c r="M32" s="437">
        <f>('C-63'!M32/'C-62'!M32)*1000</f>
        <v>12.884776119402986</v>
      </c>
      <c r="N32" s="437">
        <f>('C-63'!N32/'C-62'!N32)*1000</f>
        <v>12.898224852071008</v>
      </c>
      <c r="P32" s="194"/>
      <c r="Q32" s="194"/>
      <c r="R32" s="192"/>
      <c r="S32" s="194"/>
      <c r="T32" s="263"/>
      <c r="U32" s="264"/>
      <c r="V32" s="263"/>
      <c r="W32" s="263"/>
      <c r="X32" s="219"/>
      <c r="Y32" s="264"/>
      <c r="Z32" s="194"/>
      <c r="AA32" s="265"/>
    </row>
    <row r="33" spans="1:27" ht="12" customHeight="1" x14ac:dyDescent="0.15">
      <c r="A33" s="246" t="s">
        <v>45</v>
      </c>
      <c r="B33" s="912">
        <v>0</v>
      </c>
      <c r="C33" s="437">
        <v>0</v>
      </c>
      <c r="D33" s="437">
        <v>0</v>
      </c>
      <c r="E33" s="437">
        <v>0</v>
      </c>
      <c r="F33" s="437">
        <v>0</v>
      </c>
      <c r="G33" s="437">
        <v>0</v>
      </c>
      <c r="H33" s="437">
        <v>0</v>
      </c>
      <c r="I33" s="437">
        <v>0</v>
      </c>
      <c r="J33" s="437">
        <v>0</v>
      </c>
      <c r="K33" s="437">
        <v>0</v>
      </c>
      <c r="L33" s="437">
        <v>0</v>
      </c>
      <c r="M33" s="437">
        <v>0</v>
      </c>
      <c r="N33" s="437">
        <v>0</v>
      </c>
      <c r="P33" s="194"/>
      <c r="Q33" s="194"/>
      <c r="R33" s="192"/>
      <c r="S33" s="194"/>
      <c r="T33" s="263"/>
      <c r="U33" s="264"/>
      <c r="V33" s="263"/>
      <c r="W33" s="263"/>
      <c r="X33" s="219"/>
      <c r="Y33" s="264"/>
      <c r="Z33" s="194"/>
      <c r="AA33" s="265"/>
    </row>
    <row r="34" spans="1:27" ht="12" customHeight="1" x14ac:dyDescent="0.15">
      <c r="A34" s="194" t="s">
        <v>46</v>
      </c>
      <c r="B34" s="912">
        <v>0</v>
      </c>
      <c r="C34" s="437">
        <v>0</v>
      </c>
      <c r="D34" s="437">
        <v>0</v>
      </c>
      <c r="E34" s="437">
        <v>0</v>
      </c>
      <c r="F34" s="437">
        <v>0</v>
      </c>
      <c r="G34" s="437">
        <v>0</v>
      </c>
      <c r="H34" s="437">
        <v>0</v>
      </c>
      <c r="I34" s="437">
        <v>0</v>
      </c>
      <c r="J34" s="437">
        <v>0</v>
      </c>
      <c r="K34" s="437">
        <v>0</v>
      </c>
      <c r="L34" s="437">
        <v>0</v>
      </c>
      <c r="M34" s="437">
        <v>0</v>
      </c>
      <c r="N34" s="437">
        <v>0</v>
      </c>
      <c r="P34" s="194"/>
      <c r="Q34" s="194"/>
      <c r="R34" s="192"/>
      <c r="S34" s="194"/>
      <c r="T34" s="263"/>
      <c r="U34" s="264"/>
      <c r="V34" s="263"/>
      <c r="W34" s="263"/>
      <c r="X34" s="219"/>
      <c r="Y34" s="264"/>
      <c r="Z34" s="194"/>
      <c r="AA34" s="265"/>
    </row>
    <row r="35" spans="1:27" ht="12" customHeight="1" x14ac:dyDescent="0.15">
      <c r="A35" s="194" t="s">
        <v>47</v>
      </c>
      <c r="B35" s="912">
        <v>0</v>
      </c>
      <c r="C35" s="437">
        <v>0</v>
      </c>
      <c r="D35" s="437">
        <v>0</v>
      </c>
      <c r="E35" s="437">
        <v>0</v>
      </c>
      <c r="F35" s="437">
        <v>0</v>
      </c>
      <c r="G35" s="437">
        <v>0</v>
      </c>
      <c r="H35" s="437">
        <v>0</v>
      </c>
      <c r="I35" s="437">
        <v>0</v>
      </c>
      <c r="J35" s="437">
        <v>0</v>
      </c>
      <c r="K35" s="437">
        <v>0</v>
      </c>
      <c r="L35" s="437">
        <v>0</v>
      </c>
      <c r="M35" s="437">
        <v>0</v>
      </c>
      <c r="N35" s="437">
        <v>0</v>
      </c>
      <c r="Q35" s="194"/>
      <c r="R35" s="192"/>
      <c r="S35" s="194"/>
      <c r="T35" s="263"/>
      <c r="U35" s="264"/>
      <c r="V35" s="263"/>
      <c r="W35" s="263"/>
      <c r="X35" s="219"/>
      <c r="Y35" s="264"/>
      <c r="Z35" s="194"/>
      <c r="AA35" s="265"/>
    </row>
    <row r="36" spans="1:27" ht="12" customHeight="1" x14ac:dyDescent="0.15">
      <c r="A36" s="194" t="s">
        <v>48</v>
      </c>
      <c r="B36" s="912">
        <v>0</v>
      </c>
      <c r="C36" s="437">
        <v>0</v>
      </c>
      <c r="D36" s="437">
        <v>0</v>
      </c>
      <c r="E36" s="437">
        <v>0</v>
      </c>
      <c r="F36" s="437">
        <v>0</v>
      </c>
      <c r="G36" s="437">
        <v>0</v>
      </c>
      <c r="H36" s="437">
        <v>0</v>
      </c>
      <c r="I36" s="437">
        <v>0</v>
      </c>
      <c r="J36" s="437">
        <v>0</v>
      </c>
      <c r="K36" s="437">
        <v>0</v>
      </c>
      <c r="L36" s="437">
        <v>0</v>
      </c>
      <c r="M36" s="437">
        <v>0</v>
      </c>
      <c r="N36" s="437">
        <v>0</v>
      </c>
      <c r="Q36" s="194"/>
      <c r="R36" s="192"/>
      <c r="S36" s="194"/>
      <c r="T36" s="263"/>
      <c r="U36" s="264"/>
      <c r="V36" s="263"/>
      <c r="W36" s="263"/>
      <c r="X36" s="219"/>
      <c r="Y36" s="264"/>
      <c r="Z36" s="194"/>
      <c r="AA36" s="265"/>
    </row>
    <row r="37" spans="1:27" ht="12" customHeight="1" thickBot="1" x14ac:dyDescent="0.2">
      <c r="A37" s="249" t="s">
        <v>49</v>
      </c>
      <c r="B37" s="913">
        <v>0</v>
      </c>
      <c r="C37" s="438">
        <v>0</v>
      </c>
      <c r="D37" s="438">
        <v>0</v>
      </c>
      <c r="E37" s="438">
        <v>0</v>
      </c>
      <c r="F37" s="438">
        <v>0</v>
      </c>
      <c r="G37" s="438">
        <v>0</v>
      </c>
      <c r="H37" s="438">
        <v>0</v>
      </c>
      <c r="I37" s="438">
        <v>0</v>
      </c>
      <c r="J37" s="438">
        <v>0</v>
      </c>
      <c r="K37" s="438">
        <v>0</v>
      </c>
      <c r="L37" s="438">
        <v>0</v>
      </c>
      <c r="M37" s="438">
        <v>0</v>
      </c>
      <c r="N37" s="438">
        <v>0</v>
      </c>
      <c r="P37" s="194"/>
      <c r="Q37" s="194"/>
      <c r="R37" s="192"/>
      <c r="S37" s="194"/>
      <c r="T37" s="263"/>
      <c r="U37" s="264"/>
      <c r="V37" s="263"/>
      <c r="W37" s="263"/>
      <c r="X37" s="219"/>
      <c r="Y37" s="264"/>
      <c r="Z37" s="194"/>
      <c r="AA37" s="265"/>
    </row>
    <row r="38" spans="1:27" ht="9" customHeight="1" x14ac:dyDescent="0.15">
      <c r="A38" s="28" t="s">
        <v>544</v>
      </c>
      <c r="B38" s="425"/>
      <c r="C38" s="425"/>
      <c r="D38" s="425"/>
      <c r="E38" s="425"/>
      <c r="F38" s="425"/>
    </row>
    <row r="39" spans="1:27" ht="9" customHeight="1" x14ac:dyDescent="0.15">
      <c r="A39" s="28" t="s">
        <v>428</v>
      </c>
      <c r="B39" s="425"/>
      <c r="C39" s="425"/>
      <c r="D39" s="425"/>
      <c r="E39" s="425"/>
      <c r="F39" s="425"/>
    </row>
    <row r="40" spans="1:27" ht="9" customHeight="1" x14ac:dyDescent="0.15">
      <c r="A40" s="40" t="s">
        <v>427</v>
      </c>
      <c r="B40" s="425"/>
      <c r="C40" s="425"/>
      <c r="D40" s="425"/>
      <c r="E40" s="425"/>
      <c r="F40" s="425"/>
    </row>
    <row r="41" spans="1:27" ht="13.05" customHeight="1" x14ac:dyDescent="0.15">
      <c r="A41" s="12"/>
    </row>
    <row r="42" spans="1:27" ht="13.05" customHeight="1" x14ac:dyDescent="0.15">
      <c r="A42" s="119"/>
    </row>
    <row r="43" spans="1:27" ht="13.05" customHeight="1" x14ac:dyDescent="0.15">
      <c r="A43" s="168"/>
    </row>
    <row r="44" spans="1:27" ht="13.05" customHeight="1" x14ac:dyDescent="0.15">
      <c r="A44" s="31"/>
    </row>
    <row r="45" spans="1:27" ht="13.05" customHeight="1" x14ac:dyDescent="0.15">
      <c r="A45" s="58"/>
    </row>
    <row r="46" spans="1:27" ht="13.05" customHeight="1" x14ac:dyDescent="0.15">
      <c r="A46" s="31"/>
    </row>
    <row r="47" spans="1:27" ht="13.05" customHeight="1" x14ac:dyDescent="0.15">
      <c r="A47" s="119"/>
    </row>
    <row r="48" spans="1:27" ht="13.05" customHeight="1" x14ac:dyDescent="0.15">
      <c r="A48" s="119"/>
    </row>
    <row r="49" spans="1:1" ht="13.05" customHeight="1" x14ac:dyDescent="0.15">
      <c r="A49" s="119"/>
    </row>
    <row r="50" spans="1:1" ht="13.05" customHeight="1" x14ac:dyDescent="0.15">
      <c r="A50" s="119"/>
    </row>
    <row r="51" spans="1:1" ht="13.05" customHeight="1" x14ac:dyDescent="0.15">
      <c r="A51" s="119"/>
    </row>
    <row r="52" spans="1:1" ht="13.05" customHeight="1" x14ac:dyDescent="0.15">
      <c r="A52" s="119"/>
    </row>
    <row r="53" spans="1:1" ht="13.05" customHeight="1" x14ac:dyDescent="0.15">
      <c r="A53" s="119"/>
    </row>
    <row r="54" spans="1:1" ht="13.05" customHeight="1" x14ac:dyDescent="0.15">
      <c r="A54" s="119"/>
    </row>
  </sheetData>
  <printOptions horizontalCentered="1" verticalCentered="1"/>
  <pageMargins left="0" right="0" top="0" bottom="0" header="0" footer="0"/>
  <pageSetup paperSize="9" orientation="landscape"/>
  <headerFooter scaleWithDoc="0" alignWithMargins="0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6">
    <tabColor theme="9" tint="0.59999389629810485"/>
  </sheetPr>
  <dimension ref="A4:O46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1.625" style="119" customWidth="1"/>
    <col min="2" max="2" width="9.625" style="119" customWidth="1"/>
    <col min="3" max="14" width="8.75" style="119" customWidth="1"/>
    <col min="15" max="16384" width="7" style="119"/>
  </cols>
  <sheetData>
    <row r="4" spans="1:15" ht="13.05" customHeight="1" x14ac:dyDescent="0.3">
      <c r="A4" s="420" t="s">
        <v>569</v>
      </c>
      <c r="B4" s="416"/>
    </row>
    <row r="5" spans="1:15" ht="13.05" customHeight="1" x14ac:dyDescent="0.15">
      <c r="A5" s="423" t="s">
        <v>276</v>
      </c>
      <c r="B5" s="416"/>
    </row>
    <row r="6" spans="1:15" ht="4.95" customHeight="1" thickBot="1" x14ac:dyDescent="0.2"/>
    <row r="7" spans="1:15" ht="15" customHeight="1" x14ac:dyDescent="0.15">
      <c r="A7" s="868" t="s">
        <v>18</v>
      </c>
      <c r="B7" s="869" t="s">
        <v>117</v>
      </c>
      <c r="C7" s="868" t="s">
        <v>57</v>
      </c>
      <c r="D7" s="868" t="s">
        <v>58</v>
      </c>
      <c r="E7" s="868" t="s">
        <v>59</v>
      </c>
      <c r="F7" s="868" t="s">
        <v>60</v>
      </c>
      <c r="G7" s="868" t="s">
        <v>61</v>
      </c>
      <c r="H7" s="868" t="s">
        <v>62</v>
      </c>
      <c r="I7" s="868" t="s">
        <v>63</v>
      </c>
      <c r="J7" s="868" t="s">
        <v>64</v>
      </c>
      <c r="K7" s="868" t="s">
        <v>65</v>
      </c>
      <c r="L7" s="868" t="s">
        <v>66</v>
      </c>
      <c r="M7" s="868" t="s">
        <v>67</v>
      </c>
      <c r="N7" s="868" t="s">
        <v>68</v>
      </c>
      <c r="O7" s="259"/>
    </row>
    <row r="8" spans="1:15" ht="15" customHeight="1" x14ac:dyDescent="0.15">
      <c r="A8" s="829" t="s">
        <v>100</v>
      </c>
      <c r="B8" s="890">
        <f t="shared" ref="B8:B37" si="0">SUM(C8:N8)</f>
        <v>464229.43500000011</v>
      </c>
      <c r="C8" s="890">
        <f t="shared" ref="C8:N8" si="1">(C9+C10+C11+C12+C13+C17+C18+C19+C20+C21+C22+C23+C24+C25+C26+C27+C28+C29+C32+C33+C34+C35+C36+C37)</f>
        <v>31720</v>
      </c>
      <c r="D8" s="890">
        <f t="shared" si="1"/>
        <v>37786</v>
      </c>
      <c r="E8" s="890">
        <f t="shared" si="1"/>
        <v>40577.406999999999</v>
      </c>
      <c r="F8" s="890">
        <f t="shared" si="1"/>
        <v>46625</v>
      </c>
      <c r="G8" s="890">
        <f t="shared" si="1"/>
        <v>45108.65</v>
      </c>
      <c r="H8" s="890">
        <f t="shared" si="1"/>
        <v>44763.05</v>
      </c>
      <c r="I8" s="890">
        <f t="shared" si="1"/>
        <v>45015.428</v>
      </c>
      <c r="J8" s="890">
        <f t="shared" si="1"/>
        <v>41217.9</v>
      </c>
      <c r="K8" s="890">
        <f t="shared" si="1"/>
        <v>36015</v>
      </c>
      <c r="L8" s="890">
        <f t="shared" si="1"/>
        <v>32850.199999999997</v>
      </c>
      <c r="M8" s="890">
        <f t="shared" si="1"/>
        <v>33051.4</v>
      </c>
      <c r="N8" s="890">
        <f t="shared" si="1"/>
        <v>29499.4</v>
      </c>
    </row>
    <row r="9" spans="1:15" ht="12" customHeight="1" x14ac:dyDescent="0.15">
      <c r="A9" s="257" t="s">
        <v>21</v>
      </c>
      <c r="B9" s="924">
        <f t="shared" si="0"/>
        <v>0</v>
      </c>
      <c r="C9" s="431">
        <f>+'[2]ALP 04-99'!E1376</f>
        <v>0</v>
      </c>
      <c r="D9" s="431">
        <f>+'[2]ALP 04-99'!F1376</f>
        <v>0</v>
      </c>
      <c r="E9" s="431">
        <f>+'[2]ALP 04-99'!G1376</f>
        <v>0</v>
      </c>
      <c r="F9" s="431">
        <f>+'[2]ALP 04-99'!H1376</f>
        <v>0</v>
      </c>
      <c r="G9" s="431">
        <f>+'[2]ALP 04-99'!I1376</f>
        <v>0</v>
      </c>
      <c r="H9" s="431">
        <f>+'[2]ALP 04-99'!J1376</f>
        <v>0</v>
      </c>
      <c r="I9" s="431">
        <f>+'[2]ALP 04-99'!K1376</f>
        <v>0</v>
      </c>
      <c r="J9" s="431">
        <f>+'[2]ALP 04-99'!L1376</f>
        <v>0</v>
      </c>
      <c r="K9" s="431">
        <f>+'[2]ALP 04-99'!M1376</f>
        <v>0</v>
      </c>
      <c r="L9" s="431">
        <f>+'[2]ALP 04-99'!N1376</f>
        <v>0</v>
      </c>
      <c r="M9" s="431">
        <f>+'[2]ALP 04-99'!O1376</f>
        <v>0</v>
      </c>
      <c r="N9" s="431">
        <f>+'[2]ALP 04-99'!P1376</f>
        <v>0</v>
      </c>
    </row>
    <row r="10" spans="1:15" ht="12" customHeight="1" x14ac:dyDescent="0.15">
      <c r="A10" s="257" t="s">
        <v>22</v>
      </c>
      <c r="B10" s="924">
        <f t="shared" si="0"/>
        <v>0</v>
      </c>
      <c r="C10" s="431">
        <f>+'[2]ALP 04-99'!E1379</f>
        <v>0</v>
      </c>
      <c r="D10" s="431">
        <f>+'[2]ALP 04-99'!F1379</f>
        <v>0</v>
      </c>
      <c r="E10" s="431">
        <f>+'[2]ALP 04-99'!G1379</f>
        <v>0</v>
      </c>
      <c r="F10" s="431">
        <f>+'[2]ALP 04-99'!H1379</f>
        <v>0</v>
      </c>
      <c r="G10" s="431">
        <f>+'[2]ALP 04-99'!I1379</f>
        <v>0</v>
      </c>
      <c r="H10" s="431">
        <f>+'[2]ALP 04-99'!J1379</f>
        <v>0</v>
      </c>
      <c r="I10" s="431">
        <f>+'[2]ALP 04-99'!K1379</f>
        <v>0</v>
      </c>
      <c r="J10" s="431">
        <f>+'[2]ALP 04-99'!L1379</f>
        <v>0</v>
      </c>
      <c r="K10" s="431">
        <f>+'[2]ALP 04-99'!M1379</f>
        <v>0</v>
      </c>
      <c r="L10" s="431">
        <f>+'[2]ALP 04-99'!N1379</f>
        <v>0</v>
      </c>
      <c r="M10" s="431">
        <f>+'[2]ALP 04-99'!O1379</f>
        <v>0</v>
      </c>
      <c r="N10" s="431">
        <f>+'[2]ALP 04-99'!P1379</f>
        <v>0</v>
      </c>
    </row>
    <row r="11" spans="1:15" ht="12" customHeight="1" x14ac:dyDescent="0.15">
      <c r="A11" s="257" t="s">
        <v>23</v>
      </c>
      <c r="B11" s="924">
        <f t="shared" si="0"/>
        <v>0</v>
      </c>
      <c r="C11" s="431">
        <f>+'[2]ALP 04-99'!E1382</f>
        <v>0</v>
      </c>
      <c r="D11" s="431">
        <f>+'[2]ALP 04-99'!F1382</f>
        <v>0</v>
      </c>
      <c r="E11" s="431">
        <f>+'[2]ALP 04-99'!G1382</f>
        <v>0</v>
      </c>
      <c r="F11" s="431">
        <f>+'[2]ALP 04-99'!H1382</f>
        <v>0</v>
      </c>
      <c r="G11" s="431">
        <f>+'[2]ALP 04-99'!I1382</f>
        <v>0</v>
      </c>
      <c r="H11" s="431">
        <f>+'[2]ALP 04-99'!J1382</f>
        <v>0</v>
      </c>
      <c r="I11" s="431">
        <f>+'[2]ALP 04-99'!K1382</f>
        <v>0</v>
      </c>
      <c r="J11" s="431">
        <f>+'[2]ALP 04-99'!L1382</f>
        <v>0</v>
      </c>
      <c r="K11" s="431">
        <f>+'[2]ALP 04-99'!M1382</f>
        <v>0</v>
      </c>
      <c r="L11" s="431">
        <f>+'[2]ALP 04-99'!N1382</f>
        <v>0</v>
      </c>
      <c r="M11" s="431">
        <f>+'[2]ALP 04-99'!O1382</f>
        <v>0</v>
      </c>
      <c r="N11" s="431">
        <f>+'[2]ALP 04-99'!P1382</f>
        <v>0</v>
      </c>
    </row>
    <row r="12" spans="1:15" ht="12" customHeight="1" x14ac:dyDescent="0.15">
      <c r="A12" s="168" t="s">
        <v>24</v>
      </c>
      <c r="B12" s="924">
        <f t="shared" si="0"/>
        <v>1394</v>
      </c>
      <c r="C12" s="431">
        <f>+'[2]ALP 04-99'!E1385</f>
        <v>27</v>
      </c>
      <c r="D12" s="431">
        <f>+'[2]ALP 04-99'!F1385</f>
        <v>0</v>
      </c>
      <c r="E12" s="431">
        <f>+'[2]ALP 04-99'!G1385</f>
        <v>0</v>
      </c>
      <c r="F12" s="431">
        <f>+'[2]ALP 04-99'!H1385</f>
        <v>91</v>
      </c>
      <c r="G12" s="431">
        <f>+'[2]ALP 04-99'!I1385</f>
        <v>293</v>
      </c>
      <c r="H12" s="431">
        <f>+'[2]ALP 04-99'!J1385</f>
        <v>189</v>
      </c>
      <c r="I12" s="431">
        <f>+'[2]ALP 04-99'!K1385</f>
        <v>310</v>
      </c>
      <c r="J12" s="431">
        <f>+'[2]ALP 04-99'!L1385</f>
        <v>216</v>
      </c>
      <c r="K12" s="431">
        <f>+'[2]ALP 04-99'!M1385</f>
        <v>100</v>
      </c>
      <c r="L12" s="431">
        <f>+'[2]ALP 04-99'!N1385</f>
        <v>32</v>
      </c>
      <c r="M12" s="431">
        <f>+'[2]ALP 04-99'!O1385</f>
        <v>35</v>
      </c>
      <c r="N12" s="431">
        <f>+'[2]ALP 04-99'!P1385</f>
        <v>101</v>
      </c>
    </row>
    <row r="13" spans="1:15" ht="12" customHeight="1" x14ac:dyDescent="0.15">
      <c r="A13" s="168" t="s">
        <v>25</v>
      </c>
      <c r="B13" s="924">
        <f t="shared" si="0"/>
        <v>0</v>
      </c>
      <c r="C13" s="431">
        <f>+'[2]ALP 04-99'!E1388</f>
        <v>0</v>
      </c>
      <c r="D13" s="431">
        <f>+'[2]ALP 04-99'!F1388</f>
        <v>0</v>
      </c>
      <c r="E13" s="431">
        <f>+'[2]ALP 04-99'!G1388</f>
        <v>0</v>
      </c>
      <c r="F13" s="431">
        <f>+'[2]ALP 04-99'!H1388</f>
        <v>0</v>
      </c>
      <c r="G13" s="431">
        <f>+'[2]ALP 04-99'!I1388</f>
        <v>0</v>
      </c>
      <c r="H13" s="431">
        <f>+'[2]ALP 04-99'!J1388</f>
        <v>0</v>
      </c>
      <c r="I13" s="431">
        <f>+'[2]ALP 04-99'!K1388</f>
        <v>0</v>
      </c>
      <c r="J13" s="431">
        <f>+'[2]ALP 04-99'!L1388</f>
        <v>0</v>
      </c>
      <c r="K13" s="431">
        <f>+'[2]ALP 04-99'!M1388</f>
        <v>0</v>
      </c>
      <c r="L13" s="431">
        <f>+'[2]ALP 04-99'!N1388</f>
        <v>0</v>
      </c>
      <c r="M13" s="431">
        <f>+'[2]ALP 04-99'!O1388</f>
        <v>0</v>
      </c>
      <c r="N13" s="431">
        <f>+'[2]ALP 04-99'!P1388</f>
        <v>0</v>
      </c>
    </row>
    <row r="14" spans="1:15" ht="12" customHeight="1" x14ac:dyDescent="0.15">
      <c r="A14" s="258" t="s">
        <v>107</v>
      </c>
      <c r="B14" s="924">
        <f t="shared" si="0"/>
        <v>0</v>
      </c>
      <c r="C14" s="431">
        <f>+'[2]ALP 04-99'!E1391</f>
        <v>0</v>
      </c>
      <c r="D14" s="431">
        <f>+'[2]ALP 04-99'!F1391</f>
        <v>0</v>
      </c>
      <c r="E14" s="431">
        <f>+'[2]ALP 04-99'!G1391</f>
        <v>0</v>
      </c>
      <c r="F14" s="431">
        <f>+'[2]ALP 04-99'!H1391</f>
        <v>0</v>
      </c>
      <c r="G14" s="431">
        <f>+'[2]ALP 04-99'!I1391</f>
        <v>0</v>
      </c>
      <c r="H14" s="431">
        <f>+'[2]ALP 04-99'!J1391</f>
        <v>0</v>
      </c>
      <c r="I14" s="431">
        <f>+'[2]ALP 04-99'!K1391</f>
        <v>0</v>
      </c>
      <c r="J14" s="431">
        <f>+'[2]ALP 04-99'!L1391</f>
        <v>0</v>
      </c>
      <c r="K14" s="431">
        <f>+'[2]ALP 04-99'!M1391</f>
        <v>0</v>
      </c>
      <c r="L14" s="431">
        <f>+'[2]ALP 04-99'!N1391</f>
        <v>0</v>
      </c>
      <c r="M14" s="431">
        <f>+'[2]ALP 04-99'!O1391</f>
        <v>0</v>
      </c>
      <c r="N14" s="431">
        <f>+'[2]ALP 04-99'!P1391</f>
        <v>0</v>
      </c>
    </row>
    <row r="15" spans="1:15" ht="12" customHeight="1" x14ac:dyDescent="0.15">
      <c r="A15" s="258" t="s">
        <v>108</v>
      </c>
      <c r="B15" s="924">
        <f t="shared" si="0"/>
        <v>0</v>
      </c>
      <c r="C15" s="431">
        <f>+'[2]ALP 04-99'!E1394</f>
        <v>0</v>
      </c>
      <c r="D15" s="431">
        <f>+'[2]ALP 04-99'!F1394</f>
        <v>0</v>
      </c>
      <c r="E15" s="431">
        <f>+'[2]ALP 04-99'!G1394</f>
        <v>0</v>
      </c>
      <c r="F15" s="431">
        <f>+'[2]ALP 04-99'!H1394</f>
        <v>0</v>
      </c>
      <c r="G15" s="431">
        <f>+'[2]ALP 04-99'!I1394</f>
        <v>0</v>
      </c>
      <c r="H15" s="431">
        <f>+'[2]ALP 04-99'!J1394</f>
        <v>0</v>
      </c>
      <c r="I15" s="431">
        <f>+'[2]ALP 04-99'!K1394</f>
        <v>0</v>
      </c>
      <c r="J15" s="431">
        <f>+'[2]ALP 04-99'!L1394</f>
        <v>0</v>
      </c>
      <c r="K15" s="431">
        <f>+'[2]ALP 04-99'!M1394</f>
        <v>0</v>
      </c>
      <c r="L15" s="431">
        <f>+'[2]ALP 04-99'!N1394</f>
        <v>0</v>
      </c>
      <c r="M15" s="431">
        <f>+'[2]ALP 04-99'!O1394</f>
        <v>0</v>
      </c>
      <c r="N15" s="431">
        <f>+'[2]ALP 04-99'!P1394</f>
        <v>0</v>
      </c>
    </row>
    <row r="16" spans="1:15" ht="12" customHeight="1" x14ac:dyDescent="0.15">
      <c r="A16" s="258" t="s">
        <v>109</v>
      </c>
      <c r="B16" s="924">
        <f t="shared" si="0"/>
        <v>0</v>
      </c>
      <c r="C16" s="431">
        <f>+'[2]ALP 04-99'!E1397</f>
        <v>0</v>
      </c>
      <c r="D16" s="431">
        <f>+'[2]ALP 04-99'!F1397</f>
        <v>0</v>
      </c>
      <c r="E16" s="431">
        <f>+'[2]ALP 04-99'!G1397</f>
        <v>0</v>
      </c>
      <c r="F16" s="431">
        <f>+'[2]ALP 04-99'!H1397</f>
        <v>0</v>
      </c>
      <c r="G16" s="431">
        <f>+'[2]ALP 04-99'!I1397</f>
        <v>0</v>
      </c>
      <c r="H16" s="431">
        <f>+'[2]ALP 04-99'!J1397</f>
        <v>0</v>
      </c>
      <c r="I16" s="431">
        <f>+'[2]ALP 04-99'!K1397</f>
        <v>0</v>
      </c>
      <c r="J16" s="431">
        <f>+'[2]ALP 04-99'!L1397</f>
        <v>0</v>
      </c>
      <c r="K16" s="431">
        <f>+'[2]ALP 04-99'!M1397</f>
        <v>0</v>
      </c>
      <c r="L16" s="431">
        <f>+'[2]ALP 04-99'!N1397</f>
        <v>0</v>
      </c>
      <c r="M16" s="431">
        <f>+'[2]ALP 04-99'!O1397</f>
        <v>0</v>
      </c>
      <c r="N16" s="431">
        <f>+'[2]ALP 04-99'!P1397</f>
        <v>0</v>
      </c>
    </row>
    <row r="17" spans="1:14" ht="12" customHeight="1" x14ac:dyDescent="0.15">
      <c r="A17" s="257" t="s">
        <v>29</v>
      </c>
      <c r="B17" s="924">
        <f t="shared" si="0"/>
        <v>0</v>
      </c>
      <c r="C17" s="431">
        <f>+'[2]ALP 04-99'!E1400</f>
        <v>0</v>
      </c>
      <c r="D17" s="431">
        <f>+'[2]ALP 04-99'!F1400</f>
        <v>0</v>
      </c>
      <c r="E17" s="431">
        <f>+'[2]ALP 04-99'!G1400</f>
        <v>0</v>
      </c>
      <c r="F17" s="431">
        <f>+'[2]ALP 04-99'!H1400</f>
        <v>0</v>
      </c>
      <c r="G17" s="431">
        <f>+'[2]ALP 04-99'!I1400</f>
        <v>0</v>
      </c>
      <c r="H17" s="431">
        <f>+'[2]ALP 04-99'!J1400</f>
        <v>0</v>
      </c>
      <c r="I17" s="431">
        <f>+'[2]ALP 04-99'!K1400</f>
        <v>0</v>
      </c>
      <c r="J17" s="431">
        <f>+'[2]ALP 04-99'!L1400</f>
        <v>0</v>
      </c>
      <c r="K17" s="431">
        <f>+'[2]ALP 04-99'!M1400</f>
        <v>0</v>
      </c>
      <c r="L17" s="431">
        <f>+'[2]ALP 04-99'!N1400</f>
        <v>0</v>
      </c>
      <c r="M17" s="431">
        <f>+'[2]ALP 04-99'!O1400</f>
        <v>0</v>
      </c>
      <c r="N17" s="431">
        <f>+'[2]ALP 04-99'!P1400</f>
        <v>0</v>
      </c>
    </row>
    <row r="18" spans="1:14" ht="12" customHeight="1" x14ac:dyDescent="0.15">
      <c r="A18" s="168" t="s">
        <v>30</v>
      </c>
      <c r="B18" s="924">
        <f t="shared" si="0"/>
        <v>391</v>
      </c>
      <c r="C18" s="431">
        <f>+'[2]ALP 04-99'!E1403</f>
        <v>32</v>
      </c>
      <c r="D18" s="431">
        <f>+'[2]ALP 04-99'!F1403</f>
        <v>34</v>
      </c>
      <c r="E18" s="431">
        <f>+'[2]ALP 04-99'!G1403</f>
        <v>34</v>
      </c>
      <c r="F18" s="431">
        <f>+'[2]ALP 04-99'!H1403</f>
        <v>34</v>
      </c>
      <c r="G18" s="431">
        <f>+'[2]ALP 04-99'!I1403</f>
        <v>37</v>
      </c>
      <c r="H18" s="431">
        <f>+'[2]ALP 04-99'!J1403</f>
        <v>33</v>
      </c>
      <c r="I18" s="431">
        <f>+'[2]ALP 04-99'!K1403</f>
        <v>35</v>
      </c>
      <c r="J18" s="431">
        <f>+'[2]ALP 04-99'!L1403</f>
        <v>31</v>
      </c>
      <c r="K18" s="431">
        <f>+'[2]ALP 04-99'!M1403</f>
        <v>32</v>
      </c>
      <c r="L18" s="431">
        <f>+'[2]ALP 04-99'!N1403</f>
        <v>25</v>
      </c>
      <c r="M18" s="431">
        <f>+'[2]ALP 04-99'!O1403</f>
        <v>29</v>
      </c>
      <c r="N18" s="431">
        <f>+'[2]ALP 04-99'!P1403</f>
        <v>35</v>
      </c>
    </row>
    <row r="19" spans="1:14" ht="12" customHeight="1" x14ac:dyDescent="0.15">
      <c r="A19" s="168" t="s">
        <v>31</v>
      </c>
      <c r="B19" s="924">
        <f t="shared" si="0"/>
        <v>2694</v>
      </c>
      <c r="C19" s="431">
        <f>+'[2]ALP 04-99'!E1406</f>
        <v>188</v>
      </c>
      <c r="D19" s="431">
        <f>+'[2]ALP 04-99'!F1406</f>
        <v>211</v>
      </c>
      <c r="E19" s="431">
        <f>+'[2]ALP 04-99'!G1406</f>
        <v>204</v>
      </c>
      <c r="F19" s="431">
        <f>+'[2]ALP 04-99'!H1406</f>
        <v>232</v>
      </c>
      <c r="G19" s="431">
        <f>+'[2]ALP 04-99'!I1406</f>
        <v>218</v>
      </c>
      <c r="H19" s="431">
        <f>+'[2]ALP 04-99'!J1406</f>
        <v>256</v>
      </c>
      <c r="I19" s="431">
        <f>+'[2]ALP 04-99'!K1406</f>
        <v>237</v>
      </c>
      <c r="J19" s="431">
        <f>+'[2]ALP 04-99'!L1406</f>
        <v>273</v>
      </c>
      <c r="K19" s="431">
        <f>+'[2]ALP 04-99'!M1406</f>
        <v>234</v>
      </c>
      <c r="L19" s="431">
        <f>+'[2]ALP 04-99'!N1406</f>
        <v>244</v>
      </c>
      <c r="M19" s="431">
        <f>+'[2]ALP 04-99'!O1406</f>
        <v>187</v>
      </c>
      <c r="N19" s="431">
        <f>+'[2]ALP 04-99'!P1406</f>
        <v>210</v>
      </c>
    </row>
    <row r="20" spans="1:14" ht="12" customHeight="1" x14ac:dyDescent="0.15">
      <c r="A20" s="257" t="s">
        <v>32</v>
      </c>
      <c r="B20" s="924">
        <f t="shared" si="0"/>
        <v>0</v>
      </c>
      <c r="C20" s="431">
        <f>+'[2]ALP 04-99'!E1409</f>
        <v>0</v>
      </c>
      <c r="D20" s="431">
        <f>+'[2]ALP 04-99'!F1409</f>
        <v>0</v>
      </c>
      <c r="E20" s="431">
        <f>+'[2]ALP 04-99'!G1409</f>
        <v>0</v>
      </c>
      <c r="F20" s="431">
        <f>+'[2]ALP 04-99'!H1409</f>
        <v>0</v>
      </c>
      <c r="G20" s="431">
        <f>+'[2]ALP 04-99'!I1409</f>
        <v>0</v>
      </c>
      <c r="H20" s="431">
        <f>+'[2]ALP 04-99'!J1409</f>
        <v>0</v>
      </c>
      <c r="I20" s="431">
        <f>+'[2]ALP 04-99'!K1409</f>
        <v>0</v>
      </c>
      <c r="J20" s="431">
        <f>+'[2]ALP 04-99'!L1409</f>
        <v>0</v>
      </c>
      <c r="K20" s="431">
        <f>+'[2]ALP 04-99'!M1409</f>
        <v>0</v>
      </c>
      <c r="L20" s="431">
        <f>+'[2]ALP 04-99'!N1409</f>
        <v>0</v>
      </c>
      <c r="M20" s="431">
        <f>+'[2]ALP 04-99'!O1409</f>
        <v>0</v>
      </c>
      <c r="N20" s="431">
        <f>+'[2]ALP 04-99'!P1409</f>
        <v>0</v>
      </c>
    </row>
    <row r="21" spans="1:14" ht="12" customHeight="1" x14ac:dyDescent="0.15">
      <c r="A21" s="257" t="s">
        <v>33</v>
      </c>
      <c r="B21" s="924">
        <f t="shared" si="0"/>
        <v>1317</v>
      </c>
      <c r="C21" s="431">
        <f>+'[2]ALP 04-99'!E1412</f>
        <v>85</v>
      </c>
      <c r="D21" s="431">
        <f>+'[2]ALP 04-99'!F1412</f>
        <v>91</v>
      </c>
      <c r="E21" s="431">
        <f>+'[2]ALP 04-99'!G1412</f>
        <v>108</v>
      </c>
      <c r="F21" s="431">
        <f>+'[2]ALP 04-99'!H1412</f>
        <v>93</v>
      </c>
      <c r="G21" s="431">
        <f>+'[2]ALP 04-99'!I1412</f>
        <v>103</v>
      </c>
      <c r="H21" s="431">
        <f>+'[2]ALP 04-99'!J1412</f>
        <v>128</v>
      </c>
      <c r="I21" s="431">
        <f>+'[2]ALP 04-99'!K1412</f>
        <v>137</v>
      </c>
      <c r="J21" s="431">
        <f>+'[2]ALP 04-99'!L1412</f>
        <v>118</v>
      </c>
      <c r="K21" s="431">
        <f>+'[2]ALP 04-99'!M1412</f>
        <v>116</v>
      </c>
      <c r="L21" s="431">
        <f>+'[2]ALP 04-99'!N1412</f>
        <v>89</v>
      </c>
      <c r="M21" s="431">
        <f>+'[2]ALP 04-99'!O1412</f>
        <v>106</v>
      </c>
      <c r="N21" s="431">
        <f>+'[2]ALP 04-99'!P1412</f>
        <v>143</v>
      </c>
    </row>
    <row r="22" spans="1:14" ht="12" customHeight="1" x14ac:dyDescent="0.15">
      <c r="A22" s="257" t="s">
        <v>34</v>
      </c>
      <c r="B22" s="924">
        <f t="shared" si="0"/>
        <v>16380</v>
      </c>
      <c r="C22" s="431">
        <f>+'[2]ALP 04-99'!E1415</f>
        <v>801</v>
      </c>
      <c r="D22" s="431">
        <f>+'[2]ALP 04-99'!F1415</f>
        <v>908</v>
      </c>
      <c r="E22" s="431">
        <f>+'[2]ALP 04-99'!G1415</f>
        <v>1164</v>
      </c>
      <c r="F22" s="431">
        <f>+'[2]ALP 04-99'!H1415</f>
        <v>1417</v>
      </c>
      <c r="G22" s="431">
        <f>+'[2]ALP 04-99'!I1415</f>
        <v>1597</v>
      </c>
      <c r="H22" s="431">
        <f>+'[2]ALP 04-99'!J1415</f>
        <v>1816</v>
      </c>
      <c r="I22" s="431">
        <f>+'[2]ALP 04-99'!K1415</f>
        <v>1882</v>
      </c>
      <c r="J22" s="431">
        <f>+'[2]ALP 04-99'!L1415</f>
        <v>1366</v>
      </c>
      <c r="K22" s="431">
        <f>+'[2]ALP 04-99'!M1415</f>
        <v>780</v>
      </c>
      <c r="L22" s="431">
        <f>+'[2]ALP 04-99'!N1415</f>
        <v>1068</v>
      </c>
      <c r="M22" s="431">
        <f>+'[2]ALP 04-99'!O1415</f>
        <v>1660</v>
      </c>
      <c r="N22" s="431">
        <f>+'[2]ALP 04-99'!P1415</f>
        <v>1921</v>
      </c>
    </row>
    <row r="23" spans="1:14" ht="12" customHeight="1" x14ac:dyDescent="0.15">
      <c r="A23" s="257" t="s">
        <v>35</v>
      </c>
      <c r="B23" s="924">
        <f t="shared" si="0"/>
        <v>11213</v>
      </c>
      <c r="C23" s="431">
        <f>+'[2]ALP 04-99'!E1418</f>
        <v>1006</v>
      </c>
      <c r="D23" s="431">
        <f>+'[2]ALP 04-99'!F1418</f>
        <v>1010</v>
      </c>
      <c r="E23" s="431">
        <f>+'[2]ALP 04-99'!G1418</f>
        <v>990</v>
      </c>
      <c r="F23" s="431">
        <f>+'[2]ALP 04-99'!H1418</f>
        <v>592</v>
      </c>
      <c r="G23" s="431">
        <f>+'[2]ALP 04-99'!I1418</f>
        <v>732</v>
      </c>
      <c r="H23" s="431">
        <f>+'[2]ALP 04-99'!J1418</f>
        <v>817</v>
      </c>
      <c r="I23" s="431">
        <f>+'[2]ALP 04-99'!K1418</f>
        <v>972</v>
      </c>
      <c r="J23" s="431">
        <f>+'[2]ALP 04-99'!L1418</f>
        <v>976</v>
      </c>
      <c r="K23" s="431">
        <f>+'[2]ALP 04-99'!M1418</f>
        <v>911</v>
      </c>
      <c r="L23" s="431">
        <f>+'[2]ALP 04-99'!N1418</f>
        <v>935</v>
      </c>
      <c r="M23" s="431">
        <f>+'[2]ALP 04-99'!O1418</f>
        <v>1161</v>
      </c>
      <c r="N23" s="431">
        <f>+'[2]ALP 04-99'!P1418</f>
        <v>1111</v>
      </c>
    </row>
    <row r="24" spans="1:14" ht="12" customHeight="1" x14ac:dyDescent="0.15">
      <c r="A24" s="257" t="s">
        <v>36</v>
      </c>
      <c r="B24" s="924">
        <f t="shared" si="0"/>
        <v>20189.91</v>
      </c>
      <c r="C24" s="431">
        <f>+'[2]ALP 04-99'!E1421</f>
        <v>1680</v>
      </c>
      <c r="D24" s="431">
        <f>+'[2]ALP 04-99'!F1421</f>
        <v>1628</v>
      </c>
      <c r="E24" s="431">
        <f>+'[2]ALP 04-99'!G1421</f>
        <v>1581</v>
      </c>
      <c r="F24" s="431">
        <f>+'[2]ALP 04-99'!H1421</f>
        <v>1422</v>
      </c>
      <c r="G24" s="431">
        <f>+'[2]ALP 04-99'!I1421</f>
        <v>1988</v>
      </c>
      <c r="H24" s="431">
        <f>+'[2]ALP 04-99'!J1421</f>
        <v>1980.21</v>
      </c>
      <c r="I24" s="431">
        <f>+'[2]ALP 04-99'!K1421</f>
        <v>1410</v>
      </c>
      <c r="J24" s="431">
        <f>+'[2]ALP 04-99'!L1421</f>
        <v>1790.5</v>
      </c>
      <c r="K24" s="431">
        <f>+'[2]ALP 04-99'!M1421</f>
        <v>1810</v>
      </c>
      <c r="L24" s="431">
        <f>+'[2]ALP 04-99'!N1421</f>
        <v>1720</v>
      </c>
      <c r="M24" s="431">
        <f>+'[2]ALP 04-99'!O1421</f>
        <v>1570</v>
      </c>
      <c r="N24" s="431">
        <f>+'[2]ALP 04-99'!P1421</f>
        <v>1610.2</v>
      </c>
    </row>
    <row r="25" spans="1:14" ht="12" customHeight="1" x14ac:dyDescent="0.15">
      <c r="A25" s="168" t="s">
        <v>37</v>
      </c>
      <c r="B25" s="924">
        <f t="shared" si="0"/>
        <v>41394</v>
      </c>
      <c r="C25" s="431">
        <f>+'[2]ALP 04-99'!E1424</f>
        <v>3502</v>
      </c>
      <c r="D25" s="431">
        <f>+'[2]ALP 04-99'!F1424</f>
        <v>3953</v>
      </c>
      <c r="E25" s="431">
        <f>+'[2]ALP 04-99'!G1424</f>
        <v>4023</v>
      </c>
      <c r="F25" s="431">
        <f>+'[2]ALP 04-99'!H1424</f>
        <v>3542</v>
      </c>
      <c r="G25" s="431">
        <f>+'[2]ALP 04-99'!I1424</f>
        <v>3363</v>
      </c>
      <c r="H25" s="431">
        <f>+'[2]ALP 04-99'!J1424</f>
        <v>3305</v>
      </c>
      <c r="I25" s="431">
        <f>+'[2]ALP 04-99'!K1424</f>
        <v>3289</v>
      </c>
      <c r="J25" s="431">
        <f>+'[2]ALP 04-99'!L1424</f>
        <v>3348</v>
      </c>
      <c r="K25" s="431">
        <f>+'[2]ALP 04-99'!M1424</f>
        <v>3193</v>
      </c>
      <c r="L25" s="431">
        <f>+'[2]ALP 04-99'!N1424</f>
        <v>3239</v>
      </c>
      <c r="M25" s="431">
        <f>+'[2]ALP 04-99'!O1424</f>
        <v>3274</v>
      </c>
      <c r="N25" s="431">
        <f>+'[2]ALP 04-99'!P1424</f>
        <v>3363</v>
      </c>
    </row>
    <row r="26" spans="1:14" ht="12" customHeight="1" x14ac:dyDescent="0.15">
      <c r="A26" s="257" t="s">
        <v>38</v>
      </c>
      <c r="B26" s="924">
        <f t="shared" si="0"/>
        <v>3828</v>
      </c>
      <c r="C26" s="431">
        <f>+'[2]ALP 04-99'!E1427</f>
        <v>312</v>
      </c>
      <c r="D26" s="431">
        <f>+'[2]ALP 04-99'!F1427</f>
        <v>263</v>
      </c>
      <c r="E26" s="431">
        <f>+'[2]ALP 04-99'!G1427</f>
        <v>273</v>
      </c>
      <c r="F26" s="431">
        <f>+'[2]ALP 04-99'!H1427</f>
        <v>271</v>
      </c>
      <c r="G26" s="431">
        <f>+'[2]ALP 04-99'!I1427</f>
        <v>286</v>
      </c>
      <c r="H26" s="431">
        <f>+'[2]ALP 04-99'!J1427</f>
        <v>305</v>
      </c>
      <c r="I26" s="431">
        <f>+'[2]ALP 04-99'!K1427</f>
        <v>325</v>
      </c>
      <c r="J26" s="431">
        <f>+'[2]ALP 04-99'!L1427</f>
        <v>359</v>
      </c>
      <c r="K26" s="431">
        <f>+'[2]ALP 04-99'!M1427</f>
        <v>339</v>
      </c>
      <c r="L26" s="431">
        <f>+'[2]ALP 04-99'!N1427</f>
        <v>335</v>
      </c>
      <c r="M26" s="431">
        <f>+'[2]ALP 04-99'!O1427</f>
        <v>342</v>
      </c>
      <c r="N26" s="431">
        <f>+'[2]ALP 04-99'!P1427</f>
        <v>418</v>
      </c>
    </row>
    <row r="27" spans="1:14" ht="12" customHeight="1" x14ac:dyDescent="0.15">
      <c r="A27" s="257" t="s">
        <v>39</v>
      </c>
      <c r="B27" s="924">
        <f t="shared" si="0"/>
        <v>8252</v>
      </c>
      <c r="C27" s="431">
        <f>+'[2]ALP 04-99'!E1430</f>
        <v>595</v>
      </c>
      <c r="D27" s="431">
        <f>+'[2]ALP 04-99'!F1430</f>
        <v>560</v>
      </c>
      <c r="E27" s="431">
        <f>+'[2]ALP 04-99'!G1430</f>
        <v>519</v>
      </c>
      <c r="F27" s="431">
        <f>+'[2]ALP 04-99'!H1430</f>
        <v>595</v>
      </c>
      <c r="G27" s="431">
        <f>+'[2]ALP 04-99'!I1430</f>
        <v>660</v>
      </c>
      <c r="H27" s="431">
        <f>+'[2]ALP 04-99'!J1430</f>
        <v>817</v>
      </c>
      <c r="I27" s="431">
        <f>+'[2]ALP 04-99'!K1430</f>
        <v>803</v>
      </c>
      <c r="J27" s="431">
        <f>+'[2]ALP 04-99'!L1430</f>
        <v>854</v>
      </c>
      <c r="K27" s="431">
        <f>+'[2]ALP 04-99'!M1430</f>
        <v>762</v>
      </c>
      <c r="L27" s="431">
        <f>+'[2]ALP 04-99'!N1430</f>
        <v>641</v>
      </c>
      <c r="M27" s="431">
        <f>+'[2]ALP 04-99'!O1430</f>
        <v>698</v>
      </c>
      <c r="N27" s="431">
        <f>+'[2]ALP 04-99'!P1430</f>
        <v>748</v>
      </c>
    </row>
    <row r="28" spans="1:14" ht="12" customHeight="1" x14ac:dyDescent="0.15">
      <c r="A28" s="257" t="s">
        <v>40</v>
      </c>
      <c r="B28" s="924">
        <f t="shared" si="0"/>
        <v>35844</v>
      </c>
      <c r="C28" s="431">
        <f>+'[2]ALP 04-99'!E1433</f>
        <v>2348</v>
      </c>
      <c r="D28" s="431">
        <f>+'[2]ALP 04-99'!F1433</f>
        <v>2973</v>
      </c>
      <c r="E28" s="431">
        <f>+'[2]ALP 04-99'!G1433</f>
        <v>3311</v>
      </c>
      <c r="F28" s="431">
        <f>+'[2]ALP 04-99'!H1433</f>
        <v>4129</v>
      </c>
      <c r="G28" s="431">
        <f>+'[2]ALP 04-99'!I1433</f>
        <v>3549</v>
      </c>
      <c r="H28" s="431">
        <f>+'[2]ALP 04-99'!J1433</f>
        <v>3554</v>
      </c>
      <c r="I28" s="431">
        <f>+'[2]ALP 04-99'!K1433</f>
        <v>3552</v>
      </c>
      <c r="J28" s="431">
        <f>+'[2]ALP 04-99'!L1433</f>
        <v>2587</v>
      </c>
      <c r="K28" s="431">
        <f>+'[2]ALP 04-99'!M1433</f>
        <v>2315</v>
      </c>
      <c r="L28" s="431">
        <f>+'[2]ALP 04-99'!N1433</f>
        <v>1719</v>
      </c>
      <c r="M28" s="431">
        <f>+'[2]ALP 04-99'!O1433</f>
        <v>2807</v>
      </c>
      <c r="N28" s="431">
        <f>+'[2]ALP 04-99'!P1433</f>
        <v>3000</v>
      </c>
    </row>
    <row r="29" spans="1:14" ht="12" customHeight="1" x14ac:dyDescent="0.15">
      <c r="A29" s="168" t="s">
        <v>41</v>
      </c>
      <c r="B29" s="924">
        <f t="shared" si="0"/>
        <v>22604.525000000001</v>
      </c>
      <c r="C29" s="431">
        <f>+'[2]ALP 04-99'!E1436</f>
        <v>2018</v>
      </c>
      <c r="D29" s="431">
        <f>+'[2]ALP 04-99'!F1436</f>
        <v>2042</v>
      </c>
      <c r="E29" s="431">
        <f>+'[2]ALP 04-99'!G1436</f>
        <v>2150.4070000000002</v>
      </c>
      <c r="F29" s="431">
        <f>+'[2]ALP 04-99'!H1436</f>
        <v>1851</v>
      </c>
      <c r="G29" s="431">
        <f>+'[2]ALP 04-99'!I1436</f>
        <v>1808.65</v>
      </c>
      <c r="H29" s="431">
        <f>+'[2]ALP 04-99'!J1436</f>
        <v>1765.84</v>
      </c>
      <c r="I29" s="431">
        <f>+'[2]ALP 04-99'!K1436</f>
        <v>1860.4279999999999</v>
      </c>
      <c r="J29" s="431">
        <f>+'[2]ALP 04-99'!L1436</f>
        <v>1935.4</v>
      </c>
      <c r="K29" s="431">
        <f>+'[2]ALP 04-99'!M1436</f>
        <v>1960</v>
      </c>
      <c r="L29" s="431">
        <f>+'[2]ALP 04-99'!N1436</f>
        <v>1845.2</v>
      </c>
      <c r="M29" s="431">
        <f>+'[2]ALP 04-99'!O1436</f>
        <v>1702.4</v>
      </c>
      <c r="N29" s="431">
        <f>+'[2]ALP 04-99'!P1436</f>
        <v>1665.2</v>
      </c>
    </row>
    <row r="30" spans="1:14" ht="12" customHeight="1" x14ac:dyDescent="0.15">
      <c r="A30" s="258" t="s">
        <v>110</v>
      </c>
      <c r="B30" s="924">
        <f t="shared" si="0"/>
        <v>15320.84</v>
      </c>
      <c r="C30" s="431">
        <f>+'[2]ALP 04-99'!E1439</f>
        <v>1298</v>
      </c>
      <c r="D30" s="431">
        <f>+'[2]ALP 04-99'!F1439</f>
        <v>1362</v>
      </c>
      <c r="E30" s="431">
        <f>+'[2]ALP 04-99'!G1439</f>
        <v>1450.95</v>
      </c>
      <c r="F30" s="431">
        <f>+'[2]ALP 04-99'!H1439</f>
        <v>1201</v>
      </c>
      <c r="G30" s="431">
        <f>+'[2]ALP 04-99'!I1439</f>
        <v>1180.6500000000001</v>
      </c>
      <c r="H30" s="431">
        <f>+'[2]ALP 04-99'!J1439</f>
        <v>1160.54</v>
      </c>
      <c r="I30" s="431">
        <f>+'[2]ALP 04-99'!K1439</f>
        <v>1220.3</v>
      </c>
      <c r="J30" s="431">
        <f>+'[2]ALP 04-99'!L1439</f>
        <v>1250.4000000000001</v>
      </c>
      <c r="K30" s="431">
        <f>+'[2]ALP 04-99'!M1439</f>
        <v>1262</v>
      </c>
      <c r="L30" s="431">
        <f>+'[2]ALP 04-99'!N1439</f>
        <v>1205</v>
      </c>
      <c r="M30" s="431">
        <f>+'[2]ALP 04-99'!O1439</f>
        <v>1345</v>
      </c>
      <c r="N30" s="431">
        <f>+'[2]ALP 04-99'!P1439</f>
        <v>1385</v>
      </c>
    </row>
    <row r="31" spans="1:14" ht="12" customHeight="1" x14ac:dyDescent="0.15">
      <c r="A31" s="258" t="s">
        <v>111</v>
      </c>
      <c r="B31" s="924">
        <f t="shared" si="0"/>
        <v>7283.6849999999986</v>
      </c>
      <c r="C31" s="431">
        <f>+'[2]ALP 04-99'!E1442</f>
        <v>720</v>
      </c>
      <c r="D31" s="431">
        <f>+'[2]ALP 04-99'!F1442</f>
        <v>680</v>
      </c>
      <c r="E31" s="431">
        <f>+'[2]ALP 04-99'!G1442</f>
        <v>699.45699999999999</v>
      </c>
      <c r="F31" s="431">
        <f>+'[2]ALP 04-99'!H1442</f>
        <v>650</v>
      </c>
      <c r="G31" s="431">
        <f>+'[2]ALP 04-99'!I1442</f>
        <v>628</v>
      </c>
      <c r="H31" s="431">
        <f>+'[2]ALP 04-99'!J1442</f>
        <v>605.29999999999995</v>
      </c>
      <c r="I31" s="431">
        <f>+'[2]ALP 04-99'!K1442</f>
        <v>640.12800000000004</v>
      </c>
      <c r="J31" s="431">
        <f>+'[2]ALP 04-99'!L1442</f>
        <v>685</v>
      </c>
      <c r="K31" s="431">
        <f>+'[2]ALP 04-99'!M1442</f>
        <v>698</v>
      </c>
      <c r="L31" s="431">
        <f>+'[2]ALP 04-99'!N1442</f>
        <v>640.20000000000005</v>
      </c>
      <c r="M31" s="431">
        <f>+'[2]ALP 04-99'!O1442</f>
        <v>357.4</v>
      </c>
      <c r="N31" s="431">
        <f>+'[2]ALP 04-99'!P1442</f>
        <v>280.2</v>
      </c>
    </row>
    <row r="32" spans="1:14" ht="12" customHeight="1" x14ac:dyDescent="0.15">
      <c r="A32" s="257" t="s">
        <v>44</v>
      </c>
      <c r="B32" s="924">
        <f t="shared" si="0"/>
        <v>89538</v>
      </c>
      <c r="C32" s="431">
        <f>+'[2]ALP 04-99'!E1445</f>
        <v>6821</v>
      </c>
      <c r="D32" s="431">
        <f>+'[2]ALP 04-99'!F1445</f>
        <v>7448</v>
      </c>
      <c r="E32" s="431">
        <f>+'[2]ALP 04-99'!G1445</f>
        <v>7705</v>
      </c>
      <c r="F32" s="431">
        <f>+'[2]ALP 04-99'!H1445</f>
        <v>7301</v>
      </c>
      <c r="G32" s="431">
        <f>+'[2]ALP 04-99'!I1445</f>
        <v>7494</v>
      </c>
      <c r="H32" s="431">
        <f>+'[2]ALP 04-99'!J1445</f>
        <v>7977</v>
      </c>
      <c r="I32" s="431">
        <f>+'[2]ALP 04-99'!K1445</f>
        <v>8563</v>
      </c>
      <c r="J32" s="431">
        <f>+'[2]ALP 04-99'!L1445</f>
        <v>8654</v>
      </c>
      <c r="K32" s="431">
        <f>+'[2]ALP 04-99'!M1445</f>
        <v>7873</v>
      </c>
      <c r="L32" s="431">
        <f>+'[2]ALP 04-99'!N1445</f>
        <v>7188</v>
      </c>
      <c r="M32" s="431">
        <f>+'[2]ALP 04-99'!O1445</f>
        <v>6510</v>
      </c>
      <c r="N32" s="431">
        <f>+'[2]ALP 04-99'!P1445</f>
        <v>6004</v>
      </c>
    </row>
    <row r="33" spans="1:14" ht="12" customHeight="1" x14ac:dyDescent="0.15">
      <c r="A33" s="257" t="s">
        <v>45</v>
      </c>
      <c r="B33" s="924">
        <f t="shared" si="0"/>
        <v>209190</v>
      </c>
      <c r="C33" s="431">
        <f>+'[2]ALP 04-99'!E1448</f>
        <v>12305</v>
      </c>
      <c r="D33" s="431">
        <f>+'[2]ALP 04-99'!F1448</f>
        <v>16665</v>
      </c>
      <c r="E33" s="431">
        <f>+'[2]ALP 04-99'!G1448</f>
        <v>18515</v>
      </c>
      <c r="F33" s="431">
        <f>+'[2]ALP 04-99'!H1448</f>
        <v>25055</v>
      </c>
      <c r="G33" s="431">
        <f>+'[2]ALP 04-99'!I1448</f>
        <v>22980</v>
      </c>
      <c r="H33" s="431">
        <f>+'[2]ALP 04-99'!J1448</f>
        <v>21820</v>
      </c>
      <c r="I33" s="431">
        <f>+'[2]ALP 04-99'!K1448</f>
        <v>21640</v>
      </c>
      <c r="J33" s="431">
        <f>+'[2]ALP 04-99'!L1448</f>
        <v>18710</v>
      </c>
      <c r="K33" s="431">
        <f>+'[2]ALP 04-99'!M1448</f>
        <v>15590</v>
      </c>
      <c r="L33" s="431">
        <f>+'[2]ALP 04-99'!N1448</f>
        <v>13770</v>
      </c>
      <c r="M33" s="431">
        <f>+'[2]ALP 04-99'!O1448</f>
        <v>12970</v>
      </c>
      <c r="N33" s="431">
        <f>+'[2]ALP 04-99'!P1448</f>
        <v>9170</v>
      </c>
    </row>
    <row r="34" spans="1:14" ht="12" customHeight="1" x14ac:dyDescent="0.15">
      <c r="A34" s="168" t="s">
        <v>46</v>
      </c>
      <c r="B34" s="924">
        <f t="shared" si="0"/>
        <v>0</v>
      </c>
      <c r="C34" s="431">
        <f>+'[2]ALP 04-99'!E1451</f>
        <v>0</v>
      </c>
      <c r="D34" s="431">
        <f>+'[2]ALP 04-99'!F1451</f>
        <v>0</v>
      </c>
      <c r="E34" s="431">
        <f>+'[2]ALP 04-99'!G1451</f>
        <v>0</v>
      </c>
      <c r="F34" s="431">
        <f>+'[2]ALP 04-99'!H1451</f>
        <v>0</v>
      </c>
      <c r="G34" s="431">
        <f>+'[2]ALP 04-99'!I1451</f>
        <v>0</v>
      </c>
      <c r="H34" s="431">
        <f>+'[2]ALP 04-99'!J1451</f>
        <v>0</v>
      </c>
      <c r="I34" s="431">
        <f>+'[2]ALP 04-99'!K1451</f>
        <v>0</v>
      </c>
      <c r="J34" s="431">
        <f>+'[2]ALP 04-99'!L1451</f>
        <v>0</v>
      </c>
      <c r="K34" s="431">
        <f>+'[2]ALP 04-99'!M1451</f>
        <v>0</v>
      </c>
      <c r="L34" s="431">
        <f>+'[2]ALP 04-99'!N1451</f>
        <v>0</v>
      </c>
      <c r="M34" s="431">
        <f>+'[2]ALP 04-99'!O1451</f>
        <v>0</v>
      </c>
      <c r="N34" s="431">
        <f>+'[2]ALP 04-99'!P1451</f>
        <v>0</v>
      </c>
    </row>
    <row r="35" spans="1:14" ht="12" customHeight="1" x14ac:dyDescent="0.15">
      <c r="A35" s="168" t="s">
        <v>47</v>
      </c>
      <c r="B35" s="924">
        <f t="shared" si="0"/>
        <v>0</v>
      </c>
      <c r="C35" s="431">
        <f>+'[2]ALP 04-99'!E1454</f>
        <v>0</v>
      </c>
      <c r="D35" s="431">
        <f>+'[2]ALP 04-99'!F1454</f>
        <v>0</v>
      </c>
      <c r="E35" s="431">
        <f>+'[2]ALP 04-99'!G1454</f>
        <v>0</v>
      </c>
      <c r="F35" s="431">
        <f>+'[2]ALP 04-99'!H1454</f>
        <v>0</v>
      </c>
      <c r="G35" s="431">
        <f>+'[2]ALP 04-99'!I1454</f>
        <v>0</v>
      </c>
      <c r="H35" s="431">
        <f>+'[2]ALP 04-99'!J1454</f>
        <v>0</v>
      </c>
      <c r="I35" s="431">
        <f>+'[2]ALP 04-99'!K1454</f>
        <v>0</v>
      </c>
      <c r="J35" s="431">
        <f>+'[2]ALP 04-99'!L1454</f>
        <v>0</v>
      </c>
      <c r="K35" s="431">
        <f>+'[2]ALP 04-99'!M1454</f>
        <v>0</v>
      </c>
      <c r="L35" s="431">
        <f>+'[2]ALP 04-99'!N1454</f>
        <v>0</v>
      </c>
      <c r="M35" s="431">
        <f>+'[2]ALP 04-99'!O1454</f>
        <v>0</v>
      </c>
      <c r="N35" s="431">
        <f>+'[2]ALP 04-99'!P1454</f>
        <v>0</v>
      </c>
    </row>
    <row r="36" spans="1:14" ht="12" customHeight="1" x14ac:dyDescent="0.15">
      <c r="A36" s="168" t="s">
        <v>48</v>
      </c>
      <c r="B36" s="924">
        <f t="shared" si="0"/>
        <v>0</v>
      </c>
      <c r="C36" s="431">
        <f>+'[2]ALP 04-99'!E1457</f>
        <v>0</v>
      </c>
      <c r="D36" s="431">
        <f>+'[2]ALP 04-99'!F1457</f>
        <v>0</v>
      </c>
      <c r="E36" s="431">
        <f>+'[2]ALP 04-99'!G1457</f>
        <v>0</v>
      </c>
      <c r="F36" s="431">
        <f>+'[2]ALP 04-99'!H1457</f>
        <v>0</v>
      </c>
      <c r="G36" s="431">
        <f>+'[2]ALP 04-99'!I1457</f>
        <v>0</v>
      </c>
      <c r="H36" s="431">
        <f>+'[2]ALP 04-99'!J1457</f>
        <v>0</v>
      </c>
      <c r="I36" s="431">
        <f>+'[2]ALP 04-99'!K1457</f>
        <v>0</v>
      </c>
      <c r="J36" s="431">
        <f>+'[2]ALP 04-99'!L1457</f>
        <v>0</v>
      </c>
      <c r="K36" s="431">
        <f>+'[2]ALP 04-99'!M1457</f>
        <v>0</v>
      </c>
      <c r="L36" s="431">
        <f>+'[2]ALP 04-99'!N1457</f>
        <v>0</v>
      </c>
      <c r="M36" s="431">
        <f>+'[2]ALP 04-99'!O1457</f>
        <v>0</v>
      </c>
      <c r="N36" s="431">
        <f>+'[2]ALP 04-99'!P1457</f>
        <v>0</v>
      </c>
    </row>
    <row r="37" spans="1:14" ht="12" customHeight="1" thickBot="1" x14ac:dyDescent="0.2">
      <c r="A37" s="249" t="s">
        <v>49</v>
      </c>
      <c r="B37" s="925">
        <f t="shared" si="0"/>
        <v>0</v>
      </c>
      <c r="C37" s="432">
        <f>+'[2]ALP 04-99'!E1460</f>
        <v>0</v>
      </c>
      <c r="D37" s="432">
        <f>+'[2]ALP 04-99'!F1460</f>
        <v>0</v>
      </c>
      <c r="E37" s="432">
        <f>+'[2]ALP 04-99'!G1460</f>
        <v>0</v>
      </c>
      <c r="F37" s="432">
        <f>+'[2]ALP 04-99'!H1460</f>
        <v>0</v>
      </c>
      <c r="G37" s="432">
        <f>+'[2]ALP 04-99'!I1460</f>
        <v>0</v>
      </c>
      <c r="H37" s="432">
        <f>+'[2]ALP 04-99'!J1460</f>
        <v>0</v>
      </c>
      <c r="I37" s="432">
        <f>+'[2]ALP 04-99'!K1460</f>
        <v>0</v>
      </c>
      <c r="J37" s="432">
        <f>+'[2]ALP 04-99'!L1460</f>
        <v>0</v>
      </c>
      <c r="K37" s="432">
        <f>+'[2]ALP 04-99'!M1460</f>
        <v>0</v>
      </c>
      <c r="L37" s="432">
        <f>+'[2]ALP 04-99'!N1460</f>
        <v>0</v>
      </c>
      <c r="M37" s="432">
        <f>+'[2]ALP 04-99'!O1460</f>
        <v>0</v>
      </c>
      <c r="N37" s="432">
        <f>+'[2]ALP 04-99'!P1460</f>
        <v>0</v>
      </c>
    </row>
    <row r="38" spans="1:14" ht="9" customHeight="1" x14ac:dyDescent="0.15">
      <c r="A38" s="28" t="s">
        <v>544</v>
      </c>
      <c r="B38" s="429"/>
      <c r="C38" s="429"/>
      <c r="D38" s="429"/>
      <c r="E38" s="429"/>
      <c r="F38" s="429"/>
      <c r="G38" s="260"/>
      <c r="H38" s="260"/>
      <c r="I38" s="260"/>
      <c r="J38" s="260"/>
      <c r="K38" s="260"/>
      <c r="L38" s="260"/>
      <c r="M38" s="260"/>
      <c r="N38" s="260"/>
    </row>
    <row r="39" spans="1:14" ht="9" customHeight="1" x14ac:dyDescent="0.15">
      <c r="A39" s="28" t="s">
        <v>428</v>
      </c>
      <c r="B39" s="429"/>
      <c r="C39" s="429"/>
      <c r="D39" s="429"/>
      <c r="E39" s="429"/>
      <c r="F39" s="429"/>
      <c r="G39" s="260"/>
      <c r="H39" s="260"/>
      <c r="I39" s="260"/>
      <c r="J39" s="260"/>
      <c r="K39" s="260"/>
      <c r="L39" s="260"/>
      <c r="M39" s="260"/>
      <c r="N39" s="260"/>
    </row>
    <row r="40" spans="1:14" ht="9" customHeight="1" x14ac:dyDescent="0.15">
      <c r="A40" s="40" t="s">
        <v>427</v>
      </c>
      <c r="B40" s="429"/>
      <c r="C40" s="429"/>
      <c r="D40" s="429"/>
      <c r="E40" s="429"/>
      <c r="F40" s="429"/>
      <c r="G40" s="260"/>
      <c r="H40" s="260"/>
      <c r="I40" s="260"/>
      <c r="J40" s="260"/>
      <c r="K40" s="260"/>
      <c r="L40" s="260"/>
      <c r="M40" s="260"/>
      <c r="N40" s="260"/>
    </row>
    <row r="41" spans="1:14" ht="13.05" customHeight="1" x14ac:dyDescent="0.15">
      <c r="A41" s="12"/>
    </row>
    <row r="43" spans="1:14" ht="13.05" customHeight="1" x14ac:dyDescent="0.15">
      <c r="A43" s="168"/>
    </row>
    <row r="44" spans="1:14" ht="13.05" customHeight="1" x14ac:dyDescent="0.15">
      <c r="A44" s="31"/>
    </row>
    <row r="45" spans="1:14" ht="13.05" customHeight="1" x14ac:dyDescent="0.15">
      <c r="A45" s="58"/>
    </row>
    <row r="46" spans="1:14" ht="13.05" customHeight="1" x14ac:dyDescent="0.15">
      <c r="A46" s="31"/>
    </row>
  </sheetData>
  <printOptions horizontalCentered="1" verticalCentered="1"/>
  <pageMargins left="0" right="0" top="0" bottom="0" header="0" footer="0"/>
  <pageSetup paperSize="9" orientation="landscape"/>
  <headerFooter scaleWithDoc="0" alignWithMargins="0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7">
    <tabColor theme="9" tint="0.59999389629810485"/>
  </sheetPr>
  <dimension ref="A4:O46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1.625" style="119" customWidth="1"/>
    <col min="2" max="2" width="9.625" style="119" customWidth="1"/>
    <col min="3" max="14" width="8.75" style="119" customWidth="1"/>
    <col min="15" max="16384" width="7" style="119"/>
  </cols>
  <sheetData>
    <row r="4" spans="1:15" ht="13.05" customHeight="1" x14ac:dyDescent="0.3">
      <c r="A4" s="420" t="s">
        <v>570</v>
      </c>
      <c r="B4" s="416"/>
    </row>
    <row r="5" spans="1:15" ht="13.05" customHeight="1" x14ac:dyDescent="0.15">
      <c r="A5" s="423" t="s">
        <v>273</v>
      </c>
      <c r="B5" s="416"/>
    </row>
    <row r="6" spans="1:15" ht="4.95" customHeight="1" thickBot="1" x14ac:dyDescent="0.2"/>
    <row r="7" spans="1:15" ht="15" customHeight="1" x14ac:dyDescent="0.15">
      <c r="A7" s="868" t="s">
        <v>18</v>
      </c>
      <c r="B7" s="869" t="s">
        <v>117</v>
      </c>
      <c r="C7" s="868" t="s">
        <v>57</v>
      </c>
      <c r="D7" s="868" t="s">
        <v>58</v>
      </c>
      <c r="E7" s="868" t="s">
        <v>59</v>
      </c>
      <c r="F7" s="868" t="s">
        <v>60</v>
      </c>
      <c r="G7" s="868" t="s">
        <v>61</v>
      </c>
      <c r="H7" s="868" t="s">
        <v>62</v>
      </c>
      <c r="I7" s="868" t="s">
        <v>63</v>
      </c>
      <c r="J7" s="868" t="s">
        <v>64</v>
      </c>
      <c r="K7" s="868" t="s">
        <v>65</v>
      </c>
      <c r="L7" s="868" t="s">
        <v>66</v>
      </c>
      <c r="M7" s="868" t="s">
        <v>67</v>
      </c>
      <c r="N7" s="868" t="s">
        <v>68</v>
      </c>
      <c r="O7" s="259"/>
    </row>
    <row r="8" spans="1:15" ht="15" customHeight="1" x14ac:dyDescent="0.15">
      <c r="A8" s="887" t="s">
        <v>106</v>
      </c>
      <c r="B8" s="889">
        <f t="shared" ref="B8:B37" si="0">SUM(C8:N8)</f>
        <v>12363.608867431343</v>
      </c>
      <c r="C8" s="889">
        <f t="shared" ref="C8:N8" si="1">(C9+C10+C11+C12+C13+C17+C18+C19+C20+C21+C22+C23+C24+C25+C26+C27+C28+C29+C32+C33+C34+C35+C36+C37)</f>
        <v>830.24830150000003</v>
      </c>
      <c r="D8" s="889">
        <f t="shared" si="1"/>
        <v>1000.0564904999999</v>
      </c>
      <c r="E8" s="889">
        <f t="shared" si="1"/>
        <v>1071.9981205000001</v>
      </c>
      <c r="F8" s="889">
        <f t="shared" si="1"/>
        <v>1272.7140459285715</v>
      </c>
      <c r="G8" s="889">
        <f t="shared" si="1"/>
        <v>1227.037914</v>
      </c>
      <c r="H8" s="889">
        <f t="shared" si="1"/>
        <v>1217.2462379999999</v>
      </c>
      <c r="I8" s="889">
        <f t="shared" si="1"/>
        <v>1217.9603531764706</v>
      </c>
      <c r="J8" s="889">
        <f t="shared" si="1"/>
        <v>1097.449419</v>
      </c>
      <c r="K8" s="889">
        <f t="shared" si="1"/>
        <v>948.66790349999997</v>
      </c>
      <c r="L8" s="889">
        <f t="shared" si="1"/>
        <v>860.74126499999988</v>
      </c>
      <c r="M8" s="889">
        <f t="shared" si="1"/>
        <v>852.79958032629997</v>
      </c>
      <c r="N8" s="889">
        <f t="shared" si="1"/>
        <v>766.68923600000005</v>
      </c>
    </row>
    <row r="9" spans="1:15" ht="12" customHeight="1" x14ac:dyDescent="0.15">
      <c r="A9" s="257" t="s">
        <v>21</v>
      </c>
      <c r="B9" s="922">
        <f t="shared" si="0"/>
        <v>0</v>
      </c>
      <c r="C9" s="435">
        <f>+'[2]ALP 04-99'!E1377</f>
        <v>0</v>
      </c>
      <c r="D9" s="435">
        <f>+'[2]ALP 04-99'!F1377</f>
        <v>0</v>
      </c>
      <c r="E9" s="435">
        <f>+'[2]ALP 04-99'!G1377</f>
        <v>0</v>
      </c>
      <c r="F9" s="435">
        <f>+'[2]ALP 04-99'!H1377</f>
        <v>0</v>
      </c>
      <c r="G9" s="435">
        <f>+'[2]ALP 04-99'!I1377</f>
        <v>0</v>
      </c>
      <c r="H9" s="435">
        <f>+'[2]ALP 04-99'!J1377</f>
        <v>0</v>
      </c>
      <c r="I9" s="435">
        <f>+'[2]ALP 04-99'!K1377</f>
        <v>0</v>
      </c>
      <c r="J9" s="435">
        <f>+'[2]ALP 04-99'!L1377</f>
        <v>0</v>
      </c>
      <c r="K9" s="435">
        <f>+'[2]ALP 04-99'!M1377</f>
        <v>0</v>
      </c>
      <c r="L9" s="435">
        <f>+'[2]ALP 04-99'!N1377</f>
        <v>0</v>
      </c>
      <c r="M9" s="435">
        <f>+'[2]ALP 04-99'!O1377</f>
        <v>0</v>
      </c>
      <c r="N9" s="435">
        <f>+'[2]ALP 04-99'!P1377</f>
        <v>0</v>
      </c>
    </row>
    <row r="10" spans="1:15" ht="12" customHeight="1" x14ac:dyDescent="0.15">
      <c r="A10" s="257" t="s">
        <v>22</v>
      </c>
      <c r="B10" s="922">
        <f t="shared" si="0"/>
        <v>0</v>
      </c>
      <c r="C10" s="435">
        <f>+'[2]ALP 04-99'!E1380</f>
        <v>0</v>
      </c>
      <c r="D10" s="435">
        <f>+'[2]ALP 04-99'!F1380</f>
        <v>0</v>
      </c>
      <c r="E10" s="435">
        <f>+'[2]ALP 04-99'!G1380</f>
        <v>0</v>
      </c>
      <c r="F10" s="435">
        <f>+'[2]ALP 04-99'!H1380</f>
        <v>0</v>
      </c>
      <c r="G10" s="435">
        <f>+'[2]ALP 04-99'!I1380</f>
        <v>0</v>
      </c>
      <c r="H10" s="435">
        <f>+'[2]ALP 04-99'!J1380</f>
        <v>0</v>
      </c>
      <c r="I10" s="435">
        <f>+'[2]ALP 04-99'!K1380</f>
        <v>0</v>
      </c>
      <c r="J10" s="435">
        <f>+'[2]ALP 04-99'!L1380</f>
        <v>0</v>
      </c>
      <c r="K10" s="435">
        <f>+'[2]ALP 04-99'!M1380</f>
        <v>0</v>
      </c>
      <c r="L10" s="435">
        <f>+'[2]ALP 04-99'!N1380</f>
        <v>0</v>
      </c>
      <c r="M10" s="435">
        <f>+'[2]ALP 04-99'!O1380</f>
        <v>0</v>
      </c>
      <c r="N10" s="435">
        <f>+'[2]ALP 04-99'!P1380</f>
        <v>0</v>
      </c>
    </row>
    <row r="11" spans="1:15" ht="12" customHeight="1" x14ac:dyDescent="0.15">
      <c r="A11" s="257" t="s">
        <v>23</v>
      </c>
      <c r="B11" s="922">
        <f t="shared" si="0"/>
        <v>0</v>
      </c>
      <c r="C11" s="435">
        <f>+'[2]ALP 04-99'!E1383</f>
        <v>0</v>
      </c>
      <c r="D11" s="435">
        <f>+'[2]ALP 04-99'!F1383</f>
        <v>0</v>
      </c>
      <c r="E11" s="435">
        <f>+'[2]ALP 04-99'!G1383</f>
        <v>0</v>
      </c>
      <c r="F11" s="435">
        <f>+'[2]ALP 04-99'!H1383</f>
        <v>0</v>
      </c>
      <c r="G11" s="435">
        <f>+'[2]ALP 04-99'!I1383</f>
        <v>0</v>
      </c>
      <c r="H11" s="435">
        <f>+'[2]ALP 04-99'!J1383</f>
        <v>0</v>
      </c>
      <c r="I11" s="435">
        <f>+'[2]ALP 04-99'!K1383</f>
        <v>0</v>
      </c>
      <c r="J11" s="435">
        <f>+'[2]ALP 04-99'!L1383</f>
        <v>0</v>
      </c>
      <c r="K11" s="435">
        <f>+'[2]ALP 04-99'!M1383</f>
        <v>0</v>
      </c>
      <c r="L11" s="435">
        <f>+'[2]ALP 04-99'!N1383</f>
        <v>0</v>
      </c>
      <c r="M11" s="435">
        <f>+'[2]ALP 04-99'!O1383</f>
        <v>0</v>
      </c>
      <c r="N11" s="435">
        <f>+'[2]ALP 04-99'!P1383</f>
        <v>0</v>
      </c>
    </row>
    <row r="12" spans="1:15" ht="12" customHeight="1" x14ac:dyDescent="0.15">
      <c r="A12" s="168" t="s">
        <v>24</v>
      </c>
      <c r="B12" s="922">
        <f t="shared" si="0"/>
        <v>43.434242999999995</v>
      </c>
      <c r="C12" s="435">
        <f>+'[2]ALP 04-99'!E1386</f>
        <v>0.7994205000000002</v>
      </c>
      <c r="D12" s="435">
        <f>+'[2]ALP 04-99'!F1386</f>
        <v>0</v>
      </c>
      <c r="E12" s="435">
        <f>+'[2]ALP 04-99'!G1386</f>
        <v>0</v>
      </c>
      <c r="F12" s="435">
        <f>+'[2]ALP 04-99'!H1386</f>
        <v>2.6919854999999999</v>
      </c>
      <c r="G12" s="435">
        <f>+'[2]ALP 04-99'!I1386</f>
        <v>8.5358249999999991</v>
      </c>
      <c r="H12" s="435">
        <f>+'[2]ALP 04-99'!J1386</f>
        <v>5.7972780000000004</v>
      </c>
      <c r="I12" s="435">
        <f>+'[2]ALP 04-99'!K1386</f>
        <v>9.7209719999999997</v>
      </c>
      <c r="J12" s="435">
        <f>+'[2]ALP 04-99'!L1386</f>
        <v>7.066071</v>
      </c>
      <c r="K12" s="435">
        <f>+'[2]ALP 04-99'!M1386</f>
        <v>3.3210945000000001</v>
      </c>
      <c r="L12" s="435">
        <f>+'[2]ALP 04-99'!N1386</f>
        <v>1.088001</v>
      </c>
      <c r="M12" s="435">
        <f>+'[2]ALP 04-99'!O1386</f>
        <v>1.154736</v>
      </c>
      <c r="N12" s="435">
        <f>+'[2]ALP 04-99'!P1386</f>
        <v>3.2588595000000002</v>
      </c>
    </row>
    <row r="13" spans="1:15" ht="12" customHeight="1" x14ac:dyDescent="0.15">
      <c r="A13" s="168" t="s">
        <v>25</v>
      </c>
      <c r="B13" s="922">
        <f t="shared" si="0"/>
        <v>0</v>
      </c>
      <c r="C13" s="435">
        <f>+'[2]ALP 04-99'!E1389</f>
        <v>0</v>
      </c>
      <c r="D13" s="435">
        <f>+'[2]ALP 04-99'!F1389</f>
        <v>0</v>
      </c>
      <c r="E13" s="435">
        <f>+'[2]ALP 04-99'!G1389</f>
        <v>0</v>
      </c>
      <c r="F13" s="435">
        <f>+'[2]ALP 04-99'!H1389</f>
        <v>0</v>
      </c>
      <c r="G13" s="435">
        <f>+'[2]ALP 04-99'!I1389</f>
        <v>0</v>
      </c>
      <c r="H13" s="435">
        <f>+'[2]ALP 04-99'!J1389</f>
        <v>0</v>
      </c>
      <c r="I13" s="435">
        <f>+'[2]ALP 04-99'!K1389</f>
        <v>0</v>
      </c>
      <c r="J13" s="435">
        <f>+'[2]ALP 04-99'!L1389</f>
        <v>0</v>
      </c>
      <c r="K13" s="435">
        <f>+'[2]ALP 04-99'!M1389</f>
        <v>0</v>
      </c>
      <c r="L13" s="435">
        <f>+'[2]ALP 04-99'!N1389</f>
        <v>0</v>
      </c>
      <c r="M13" s="435">
        <f>+'[2]ALP 04-99'!O1389</f>
        <v>0</v>
      </c>
      <c r="N13" s="435">
        <f>+'[2]ALP 04-99'!P1389</f>
        <v>0</v>
      </c>
    </row>
    <row r="14" spans="1:15" ht="12" customHeight="1" x14ac:dyDescent="0.15">
      <c r="A14" s="258" t="s">
        <v>107</v>
      </c>
      <c r="B14" s="922">
        <f t="shared" si="0"/>
        <v>0</v>
      </c>
      <c r="C14" s="435">
        <f>+'[2]ALP 04-99'!E1392</f>
        <v>0</v>
      </c>
      <c r="D14" s="435">
        <f>+'[2]ALP 04-99'!F1392</f>
        <v>0</v>
      </c>
      <c r="E14" s="435">
        <f>+'[2]ALP 04-99'!G1392</f>
        <v>0</v>
      </c>
      <c r="F14" s="435">
        <f>+'[2]ALP 04-99'!H1392</f>
        <v>0</v>
      </c>
      <c r="G14" s="435">
        <f>+'[2]ALP 04-99'!I1392</f>
        <v>0</v>
      </c>
      <c r="H14" s="435">
        <f>+'[2]ALP 04-99'!J1392</f>
        <v>0</v>
      </c>
      <c r="I14" s="435">
        <f>+'[2]ALP 04-99'!K1392</f>
        <v>0</v>
      </c>
      <c r="J14" s="435">
        <f>+'[2]ALP 04-99'!L1392</f>
        <v>0</v>
      </c>
      <c r="K14" s="435">
        <f>+'[2]ALP 04-99'!M1392</f>
        <v>0</v>
      </c>
      <c r="L14" s="435">
        <f>+'[2]ALP 04-99'!N1392</f>
        <v>0</v>
      </c>
      <c r="M14" s="435">
        <f>+'[2]ALP 04-99'!O1392</f>
        <v>0</v>
      </c>
      <c r="N14" s="435">
        <f>+'[2]ALP 04-99'!P1392</f>
        <v>0</v>
      </c>
    </row>
    <row r="15" spans="1:15" ht="12" customHeight="1" x14ac:dyDescent="0.15">
      <c r="A15" s="258" t="s">
        <v>108</v>
      </c>
      <c r="B15" s="922">
        <f t="shared" si="0"/>
        <v>0</v>
      </c>
      <c r="C15" s="435">
        <f>+'[2]ALP 04-99'!E1395</f>
        <v>0</v>
      </c>
      <c r="D15" s="435">
        <f>+'[2]ALP 04-99'!F1395</f>
        <v>0</v>
      </c>
      <c r="E15" s="435">
        <f>+'[2]ALP 04-99'!G1395</f>
        <v>0</v>
      </c>
      <c r="F15" s="435">
        <f>+'[2]ALP 04-99'!H1395</f>
        <v>0</v>
      </c>
      <c r="G15" s="435">
        <f>+'[2]ALP 04-99'!I1395</f>
        <v>0</v>
      </c>
      <c r="H15" s="435">
        <f>+'[2]ALP 04-99'!J1395</f>
        <v>0</v>
      </c>
      <c r="I15" s="435">
        <f>+'[2]ALP 04-99'!K1395</f>
        <v>0</v>
      </c>
      <c r="J15" s="435">
        <f>+'[2]ALP 04-99'!L1395</f>
        <v>0</v>
      </c>
      <c r="K15" s="435">
        <f>+'[2]ALP 04-99'!M1395</f>
        <v>0</v>
      </c>
      <c r="L15" s="435">
        <f>+'[2]ALP 04-99'!N1395</f>
        <v>0</v>
      </c>
      <c r="M15" s="435">
        <f>+'[2]ALP 04-99'!O1395</f>
        <v>0</v>
      </c>
      <c r="N15" s="435">
        <f>+'[2]ALP 04-99'!P1395</f>
        <v>0</v>
      </c>
    </row>
    <row r="16" spans="1:15" ht="12" customHeight="1" x14ac:dyDescent="0.15">
      <c r="A16" s="258" t="s">
        <v>109</v>
      </c>
      <c r="B16" s="922">
        <f t="shared" si="0"/>
        <v>0</v>
      </c>
      <c r="C16" s="435">
        <f>+'[2]ALP 04-99'!E1398</f>
        <v>0</v>
      </c>
      <c r="D16" s="435">
        <f>+'[2]ALP 04-99'!F1398</f>
        <v>0</v>
      </c>
      <c r="E16" s="435">
        <f>+'[2]ALP 04-99'!G1398</f>
        <v>0</v>
      </c>
      <c r="F16" s="435">
        <f>+'[2]ALP 04-99'!H1398</f>
        <v>0</v>
      </c>
      <c r="G16" s="435">
        <f>+'[2]ALP 04-99'!I1398</f>
        <v>0</v>
      </c>
      <c r="H16" s="435">
        <f>+'[2]ALP 04-99'!J1398</f>
        <v>0</v>
      </c>
      <c r="I16" s="435">
        <f>+'[2]ALP 04-99'!K1398</f>
        <v>0</v>
      </c>
      <c r="J16" s="435">
        <f>+'[2]ALP 04-99'!L1398</f>
        <v>0</v>
      </c>
      <c r="K16" s="435">
        <f>+'[2]ALP 04-99'!M1398</f>
        <v>0</v>
      </c>
      <c r="L16" s="435">
        <f>+'[2]ALP 04-99'!N1398</f>
        <v>0</v>
      </c>
      <c r="M16" s="435">
        <f>+'[2]ALP 04-99'!O1398</f>
        <v>0</v>
      </c>
      <c r="N16" s="435">
        <f>+'[2]ALP 04-99'!P1398</f>
        <v>0</v>
      </c>
    </row>
    <row r="17" spans="1:14" ht="12" customHeight="1" x14ac:dyDescent="0.15">
      <c r="A17" s="257" t="s">
        <v>29</v>
      </c>
      <c r="B17" s="922">
        <f t="shared" si="0"/>
        <v>0</v>
      </c>
      <c r="C17" s="435">
        <f>+'[2]ALP 04-99'!E1401</f>
        <v>0</v>
      </c>
      <c r="D17" s="435">
        <f>+'[2]ALP 04-99'!F1401</f>
        <v>0</v>
      </c>
      <c r="E17" s="435">
        <f>+'[2]ALP 04-99'!G1401</f>
        <v>0</v>
      </c>
      <c r="F17" s="435">
        <f>+'[2]ALP 04-99'!H1401</f>
        <v>0</v>
      </c>
      <c r="G17" s="435">
        <f>+'[2]ALP 04-99'!I1401</f>
        <v>0</v>
      </c>
      <c r="H17" s="435">
        <f>+'[2]ALP 04-99'!J1401</f>
        <v>0</v>
      </c>
      <c r="I17" s="435">
        <f>+'[2]ALP 04-99'!K1401</f>
        <v>0</v>
      </c>
      <c r="J17" s="435">
        <f>+'[2]ALP 04-99'!L1401</f>
        <v>0</v>
      </c>
      <c r="K17" s="435">
        <f>+'[2]ALP 04-99'!M1401</f>
        <v>0</v>
      </c>
      <c r="L17" s="435">
        <f>+'[2]ALP 04-99'!N1401</f>
        <v>0</v>
      </c>
      <c r="M17" s="435">
        <f>+'[2]ALP 04-99'!O1401</f>
        <v>0</v>
      </c>
      <c r="N17" s="435">
        <f>+'[2]ALP 04-99'!P1401</f>
        <v>0</v>
      </c>
    </row>
    <row r="18" spans="1:14" ht="12" customHeight="1" x14ac:dyDescent="0.15">
      <c r="A18" s="168" t="s">
        <v>30</v>
      </c>
      <c r="B18" s="922">
        <f t="shared" si="0"/>
        <v>11.015891431342013</v>
      </c>
      <c r="C18" s="435">
        <f>+'[2]ALP 04-99'!E1404</f>
        <v>0.84899999999999998</v>
      </c>
      <c r="D18" s="435">
        <f>+'[2]ALP 04-99'!F1404</f>
        <v>1.02</v>
      </c>
      <c r="E18" s="762">
        <v>0.97899999999999998</v>
      </c>
      <c r="F18" s="435">
        <f>+'[2]ALP 04-99'!H1404</f>
        <v>0.94793942857142754</v>
      </c>
      <c r="G18" s="435">
        <f>+'[2]ALP 04-99'!I1404</f>
        <v>1.0069999999999999</v>
      </c>
      <c r="H18" s="435">
        <f>+'[2]ALP 04-99'!J1404</f>
        <v>0.905111</v>
      </c>
      <c r="I18" s="435">
        <f>+'[2]ALP 04-99'!K1404</f>
        <v>0.86944117647058694</v>
      </c>
      <c r="J18" s="435">
        <f>+'[2]ALP 04-99'!L1404</f>
        <v>0.86904999999999999</v>
      </c>
      <c r="K18" s="435">
        <f>+'[2]ALP 04-99'!M1404</f>
        <v>0.91389050000000005</v>
      </c>
      <c r="L18" s="435">
        <f>+'[2]ALP 04-99'!N1404</f>
        <v>0.79</v>
      </c>
      <c r="M18" s="435">
        <f>+'[2]ALP 04-99'!O1404</f>
        <v>0.94435932629999986</v>
      </c>
      <c r="N18" s="435">
        <f>+'[2]ALP 04-99'!P1404</f>
        <v>0.92110000000000003</v>
      </c>
    </row>
    <row r="19" spans="1:14" ht="12" customHeight="1" x14ac:dyDescent="0.15">
      <c r="A19" s="168" t="s">
        <v>31</v>
      </c>
      <c r="B19" s="922">
        <f t="shared" si="0"/>
        <v>73.473435000000009</v>
      </c>
      <c r="C19" s="435">
        <f>+'[2]ALP 04-99'!E1407</f>
        <v>4.7475000000000005</v>
      </c>
      <c r="D19" s="435">
        <f>+'[2]ALP 04-99'!F1407</f>
        <v>5.1705000000000005</v>
      </c>
      <c r="E19" s="435">
        <f>+'[2]ALP 04-99'!G1407</f>
        <v>5.7505500000000005</v>
      </c>
      <c r="F19" s="435">
        <f>+'[2]ALP 04-99'!H1407</f>
        <v>6.6787650000000003</v>
      </c>
      <c r="G19" s="435">
        <f>+'[2]ALP 04-99'!I1407</f>
        <v>5.5175400000000003</v>
      </c>
      <c r="H19" s="435">
        <f>+'[2]ALP 04-99'!J1407</f>
        <v>7.5037500000000001</v>
      </c>
      <c r="I19" s="435">
        <f>+'[2]ALP 04-99'!K1407</f>
        <v>7.0314299999999994</v>
      </c>
      <c r="J19" s="435">
        <f>+'[2]ALP 04-99'!L1407</f>
        <v>7.3761300000000007</v>
      </c>
      <c r="K19" s="435">
        <f>+'[2]ALP 04-99'!M1407</f>
        <v>6.0697800000000006</v>
      </c>
      <c r="L19" s="435">
        <f>+'[2]ALP 04-99'!N1407</f>
        <v>7.0884</v>
      </c>
      <c r="M19" s="435">
        <f>+'[2]ALP 04-99'!O1407</f>
        <v>5.2641</v>
      </c>
      <c r="N19" s="435">
        <f>+'[2]ALP 04-99'!P1407</f>
        <v>5.2749900000000007</v>
      </c>
    </row>
    <row r="20" spans="1:14" ht="12" customHeight="1" x14ac:dyDescent="0.15">
      <c r="A20" s="257" t="s">
        <v>32</v>
      </c>
      <c r="B20" s="922">
        <f t="shared" si="0"/>
        <v>0</v>
      </c>
      <c r="C20" s="435">
        <f>+'[2]ALP 04-99'!E1410</f>
        <v>0</v>
      </c>
      <c r="D20" s="435">
        <f>+'[2]ALP 04-99'!F1410</f>
        <v>0</v>
      </c>
      <c r="E20" s="435">
        <f>+'[2]ALP 04-99'!G1410</f>
        <v>0</v>
      </c>
      <c r="F20" s="435">
        <f>+'[2]ALP 04-99'!H1410</f>
        <v>0</v>
      </c>
      <c r="G20" s="435">
        <f>+'[2]ALP 04-99'!I1410</f>
        <v>0</v>
      </c>
      <c r="H20" s="435">
        <f>+'[2]ALP 04-99'!J1410</f>
        <v>0</v>
      </c>
      <c r="I20" s="435">
        <f>+'[2]ALP 04-99'!K1410</f>
        <v>0</v>
      </c>
      <c r="J20" s="435">
        <f>+'[2]ALP 04-99'!L1410</f>
        <v>0</v>
      </c>
      <c r="K20" s="435">
        <f>+'[2]ALP 04-99'!M1410</f>
        <v>0</v>
      </c>
      <c r="L20" s="435">
        <f>+'[2]ALP 04-99'!N1410</f>
        <v>0</v>
      </c>
      <c r="M20" s="435">
        <f>+'[2]ALP 04-99'!O1410</f>
        <v>0</v>
      </c>
      <c r="N20" s="435">
        <f>+'[2]ALP 04-99'!P1410</f>
        <v>0</v>
      </c>
    </row>
    <row r="21" spans="1:14" ht="12" customHeight="1" x14ac:dyDescent="0.15">
      <c r="A21" s="257" t="s">
        <v>33</v>
      </c>
      <c r="B21" s="922">
        <f t="shared" si="0"/>
        <v>34.681040000000003</v>
      </c>
      <c r="C21" s="435">
        <f>+'[2]ALP 04-99'!E1413</f>
        <v>2.2364999999999999</v>
      </c>
      <c r="D21" s="435">
        <f>+'[2]ALP 04-99'!F1413</f>
        <v>2.3755500000000001</v>
      </c>
      <c r="E21" s="435">
        <f>+'[2]ALP 04-99'!G1413</f>
        <v>2.7972000000000001</v>
      </c>
      <c r="F21" s="435">
        <f>+'[2]ALP 04-99'!H1413</f>
        <v>2.3881500000000004</v>
      </c>
      <c r="G21" s="435">
        <f>+'[2]ALP 04-99'!I1413</f>
        <v>2.6568000000000009</v>
      </c>
      <c r="H21" s="435">
        <f>+'[2]ALP 04-99'!J1413</f>
        <v>3.3304499999999995</v>
      </c>
      <c r="I21" s="435">
        <f>+'[2]ALP 04-99'!K1413</f>
        <v>3.5883000000000007</v>
      </c>
      <c r="J21" s="435">
        <f>+'[2]ALP 04-99'!L1413</f>
        <v>3.0829499999999999</v>
      </c>
      <c r="K21" s="435">
        <f>+'[2]ALP 04-99'!M1413</f>
        <v>2.9813000000000001</v>
      </c>
      <c r="L21" s="435">
        <f>+'[2]ALP 04-99'!N1413</f>
        <v>2.5729500000000001</v>
      </c>
      <c r="M21" s="435">
        <f>+'[2]ALP 04-99'!O1413</f>
        <v>2.9736899999999999</v>
      </c>
      <c r="N21" s="435">
        <f>+'[2]ALP 04-99'!P1413</f>
        <v>3.6971999999999996</v>
      </c>
    </row>
    <row r="22" spans="1:14" ht="12" customHeight="1" x14ac:dyDescent="0.15">
      <c r="A22" s="257" t="s">
        <v>34</v>
      </c>
      <c r="B22" s="922">
        <f t="shared" si="0"/>
        <v>358.66015650000003</v>
      </c>
      <c r="C22" s="435">
        <f>+'[2]ALP 04-99'!E1416</f>
        <v>18.827856000000001</v>
      </c>
      <c r="D22" s="435">
        <f>+'[2]ALP 04-99'!F1416</f>
        <v>21.326953499999998</v>
      </c>
      <c r="E22" s="435">
        <f>+'[2]ALP 04-99'!G1416</f>
        <v>27.097245000000001</v>
      </c>
      <c r="F22" s="435">
        <f>+'[2]ALP 04-99'!H1416</f>
        <v>32.232095999999999</v>
      </c>
      <c r="G22" s="435">
        <f>+'[2]ALP 04-99'!I1416</f>
        <v>36.337823999999998</v>
      </c>
      <c r="H22" s="435">
        <f>+'[2]ALP 04-99'!J1416</f>
        <v>40.889799000000004</v>
      </c>
      <c r="I22" s="435">
        <f>+'[2]ALP 04-99'!K1416</f>
        <v>41.911010999999995</v>
      </c>
      <c r="J22" s="435">
        <f>+'[2]ALP 04-99'!L1416</f>
        <v>29.642688000000003</v>
      </c>
      <c r="K22" s="435">
        <f>+'[2]ALP 04-99'!M1416</f>
        <v>16.964788500000001</v>
      </c>
      <c r="L22" s="435">
        <f>+'[2]ALP 04-99'!N1416</f>
        <v>22.763213999999998</v>
      </c>
      <c r="M22" s="435">
        <f>+'[2]ALP 04-99'!O1416</f>
        <v>29.130795000000003</v>
      </c>
      <c r="N22" s="435">
        <f>+'[2]ALP 04-99'!P1416</f>
        <v>41.535886499999997</v>
      </c>
    </row>
    <row r="23" spans="1:14" ht="12" customHeight="1" x14ac:dyDescent="0.15">
      <c r="A23" s="257" t="s">
        <v>35</v>
      </c>
      <c r="B23" s="922">
        <f t="shared" si="0"/>
        <v>251.0172</v>
      </c>
      <c r="C23" s="435">
        <f>+'[2]ALP 04-99'!E1419</f>
        <v>21.963599999999992</v>
      </c>
      <c r="D23" s="435">
        <f>+'[2]ALP 04-99'!F1419</f>
        <v>22.593599999999995</v>
      </c>
      <c r="E23" s="435">
        <f>+'[2]ALP 04-99'!G1419</f>
        <v>22.21245</v>
      </c>
      <c r="F23" s="435">
        <f>+'[2]ALP 04-99'!H1419</f>
        <v>13.007699999999996</v>
      </c>
      <c r="G23" s="435">
        <f>+'[2]ALP 04-99'!I1419</f>
        <v>16.076699999999999</v>
      </c>
      <c r="H23" s="435">
        <f>+'[2]ALP 04-99'!J1419</f>
        <v>18.057149999999996</v>
      </c>
      <c r="I23" s="435">
        <f>+'[2]ALP 04-99'!K1419</f>
        <v>21.873149999999999</v>
      </c>
      <c r="J23" s="435">
        <f>+'[2]ALP 04-99'!L1419</f>
        <v>21.612600000000004</v>
      </c>
      <c r="K23" s="435">
        <f>+'[2]ALP 04-99'!M1419</f>
        <v>21.694499999999998</v>
      </c>
      <c r="L23" s="435">
        <f>+'[2]ALP 04-99'!N1419</f>
        <v>21.230999999999998</v>
      </c>
      <c r="M23" s="435">
        <f>+'[2]ALP 04-99'!O1419</f>
        <v>25.994699999999995</v>
      </c>
      <c r="N23" s="435">
        <f>+'[2]ALP 04-99'!P1419</f>
        <v>24.700049999999994</v>
      </c>
    </row>
    <row r="24" spans="1:14" ht="12" customHeight="1" x14ac:dyDescent="0.15">
      <c r="A24" s="257" t="s">
        <v>36</v>
      </c>
      <c r="B24" s="922">
        <f t="shared" si="0"/>
        <v>524.92304150000007</v>
      </c>
      <c r="C24" s="435">
        <f>+'[2]ALP 04-99'!E1422</f>
        <v>41.244</v>
      </c>
      <c r="D24" s="435">
        <f>+'[2]ALP 04-99'!F1422</f>
        <v>39.09886199999999</v>
      </c>
      <c r="E24" s="435">
        <f>+'[2]ALP 04-99'!G1422</f>
        <v>39.696775500000001</v>
      </c>
      <c r="F24" s="435">
        <f>+'[2]ALP 04-99'!H1422</f>
        <v>38.639685</v>
      </c>
      <c r="G24" s="435">
        <f>+'[2]ALP 04-99'!I1422</f>
        <v>50.4589</v>
      </c>
      <c r="H24" s="435">
        <f>+'[2]ALP 04-99'!J1422</f>
        <v>51.546500000000002</v>
      </c>
      <c r="I24" s="435">
        <f>+'[2]ALP 04-99'!K1422</f>
        <v>39.245499000000002</v>
      </c>
      <c r="J24" s="435">
        <f>+'[2]ALP 04-99'!L1422</f>
        <v>44.025500000000001</v>
      </c>
      <c r="K24" s="435">
        <f>+'[2]ALP 04-99'!M1422</f>
        <v>48.953200000000002</v>
      </c>
      <c r="L24" s="435">
        <f>+'[2]ALP 04-99'!N1422</f>
        <v>45.342019999999998</v>
      </c>
      <c r="M24" s="435">
        <f>+'[2]ALP 04-99'!O1422</f>
        <v>42.452100000000002</v>
      </c>
      <c r="N24" s="435">
        <f>+'[2]ALP 04-99'!P1422</f>
        <v>44.22</v>
      </c>
    </row>
    <row r="25" spans="1:14" ht="12" customHeight="1" x14ac:dyDescent="0.15">
      <c r="A25" s="168" t="s">
        <v>37</v>
      </c>
      <c r="B25" s="922">
        <f t="shared" si="0"/>
        <v>1016.1709000000001</v>
      </c>
      <c r="C25" s="435">
        <f>+'[2]ALP 04-99'!E1425</f>
        <v>85.827300000000008</v>
      </c>
      <c r="D25" s="435">
        <f>+'[2]ALP 04-99'!F1425</f>
        <v>94.933799999999991</v>
      </c>
      <c r="E25" s="435">
        <f>+'[2]ALP 04-99'!G1425</f>
        <v>98.607799999999997</v>
      </c>
      <c r="F25" s="435">
        <f>+'[2]ALP 04-99'!H1425</f>
        <v>88.482400000000013</v>
      </c>
      <c r="G25" s="435">
        <f>+'[2]ALP 04-99'!I1425</f>
        <v>84.074999999999989</v>
      </c>
      <c r="H25" s="435">
        <f>+'[2]ALP 04-99'!J1425</f>
        <v>82.625</v>
      </c>
      <c r="I25" s="435">
        <f>+'[2]ALP 04-99'!K1425</f>
        <v>82.224999999999994</v>
      </c>
      <c r="J25" s="435">
        <f>+'[2]ALP 04-99'!L1425</f>
        <v>83.070800000000006</v>
      </c>
      <c r="K25" s="435">
        <f>+'[2]ALP 04-99'!M1425</f>
        <v>78.462499999999991</v>
      </c>
      <c r="L25" s="435">
        <f>+'[2]ALP 04-99'!N1425</f>
        <v>78.806299999999993</v>
      </c>
      <c r="M25" s="435">
        <f>+'[2]ALP 04-99'!O1425</f>
        <v>78.671999999999983</v>
      </c>
      <c r="N25" s="435">
        <f>+'[2]ALP 04-99'!P1425</f>
        <v>80.38300000000001</v>
      </c>
    </row>
    <row r="26" spans="1:14" ht="12" customHeight="1" x14ac:dyDescent="0.15">
      <c r="A26" s="257" t="s">
        <v>38</v>
      </c>
      <c r="B26" s="922">
        <f t="shared" si="0"/>
        <v>119.56921000000001</v>
      </c>
      <c r="C26" s="435">
        <f>+'[2]ALP 04-99'!E1428</f>
        <v>9.9992249999999991</v>
      </c>
      <c r="D26" s="435">
        <f>+'[2]ALP 04-99'!F1428</f>
        <v>8.3538250000000005</v>
      </c>
      <c r="E26" s="435">
        <f>+'[2]ALP 04-99'!G1428</f>
        <v>8.730500000000001</v>
      </c>
      <c r="F26" s="435">
        <f>+'[2]ALP 04-99'!H1428</f>
        <v>8.5656749999999988</v>
      </c>
      <c r="G26" s="435">
        <f>+'[2]ALP 04-99'!I1428</f>
        <v>9.0672749999999986</v>
      </c>
      <c r="H26" s="435">
        <f>+'[2]ALP 04-99'!J1428</f>
        <v>9.4838500000000003</v>
      </c>
      <c r="I26" s="435">
        <f>+'[2]ALP 04-99'!K1428</f>
        <v>9.8489499999999985</v>
      </c>
      <c r="J26" s="435">
        <f>+'[2]ALP 04-99'!L1428</f>
        <v>11.200980000000001</v>
      </c>
      <c r="K26" s="435">
        <f>+'[2]ALP 04-99'!M1428</f>
        <v>10.593</v>
      </c>
      <c r="L26" s="435">
        <f>+'[2]ALP 04-99'!N1428</f>
        <v>10.64873</v>
      </c>
      <c r="M26" s="435">
        <f>+'[2]ALP 04-99'!O1428</f>
        <v>10.885</v>
      </c>
      <c r="N26" s="435">
        <f>+'[2]ALP 04-99'!P1428</f>
        <v>12.1922</v>
      </c>
    </row>
    <row r="27" spans="1:14" ht="12" customHeight="1" x14ac:dyDescent="0.15">
      <c r="A27" s="257" t="s">
        <v>39</v>
      </c>
      <c r="B27" s="922">
        <f t="shared" si="0"/>
        <v>234.88195000000002</v>
      </c>
      <c r="C27" s="435">
        <f>+'[2]ALP 04-99'!E1431</f>
        <v>17.284950000000002</v>
      </c>
      <c r="D27" s="435">
        <f>+'[2]ALP 04-99'!F1431</f>
        <v>16.145999999999997</v>
      </c>
      <c r="E27" s="435">
        <f>+'[2]ALP 04-99'!G1431</f>
        <v>14.894999999999998</v>
      </c>
      <c r="F27" s="435">
        <f>+'[2]ALP 04-99'!H1431</f>
        <v>17.108999999999998</v>
      </c>
      <c r="G27" s="435">
        <f>+'[2]ALP 04-99'!I1431</f>
        <v>19.034999999999997</v>
      </c>
      <c r="H27" s="435">
        <f>+'[2]ALP 04-99'!J1431</f>
        <v>23.404500000000006</v>
      </c>
      <c r="I27" s="435">
        <f>+'[2]ALP 04-99'!K1431</f>
        <v>23.044500000000003</v>
      </c>
      <c r="J27" s="435">
        <f>+'[2]ALP 04-99'!L1431</f>
        <v>24.511500000000002</v>
      </c>
      <c r="K27" s="435">
        <f>+'[2]ALP 04-99'!M1431</f>
        <v>21.883499999999998</v>
      </c>
      <c r="L27" s="435">
        <f>+'[2]ALP 04-99'!N1431</f>
        <v>18.306000000000001</v>
      </c>
      <c r="M27" s="435">
        <f>+'[2]ALP 04-99'!O1431</f>
        <v>17.788</v>
      </c>
      <c r="N27" s="435">
        <f>+'[2]ALP 04-99'!P1431</f>
        <v>21.473999999999997</v>
      </c>
    </row>
    <row r="28" spans="1:14" ht="12" customHeight="1" x14ac:dyDescent="0.15">
      <c r="A28" s="257" t="s">
        <v>40</v>
      </c>
      <c r="B28" s="922">
        <f t="shared" si="0"/>
        <v>964.6155</v>
      </c>
      <c r="C28" s="435">
        <f>+'[2]ALP 04-99'!E1434</f>
        <v>63.06165</v>
      </c>
      <c r="D28" s="435">
        <f>+'[2]ALP 04-99'!F1434</f>
        <v>79.181100000000001</v>
      </c>
      <c r="E28" s="435">
        <f>+'[2]ALP 04-99'!G1434</f>
        <v>89.09235000000001</v>
      </c>
      <c r="F28" s="435">
        <f>+'[2]ALP 04-99'!H1434</f>
        <v>113.34735000000001</v>
      </c>
      <c r="G28" s="435">
        <f>+'[2]ALP 04-99'!I1434</f>
        <v>95.19165000000001</v>
      </c>
      <c r="H28" s="435">
        <f>+'[2]ALP 04-99'!J1434</f>
        <v>97.892099999999999</v>
      </c>
      <c r="I28" s="435">
        <f>+'[2]ALP 04-99'!K1434</f>
        <v>97.9011</v>
      </c>
      <c r="J28" s="435">
        <f>+'[2]ALP 04-99'!L1434</f>
        <v>69.447150000000008</v>
      </c>
      <c r="K28" s="435">
        <f>+'[2]ALP 04-99'!M1434</f>
        <v>59.914349999999999</v>
      </c>
      <c r="L28" s="435">
        <f>+'[2]ALP 04-99'!N1434</f>
        <v>44.311950000000003</v>
      </c>
      <c r="M28" s="435">
        <f>+'[2]ALP 04-99'!O1434</f>
        <v>74.650499999999994</v>
      </c>
      <c r="N28" s="435">
        <f>+'[2]ALP 04-99'!P1434</f>
        <v>80.624250000000004</v>
      </c>
    </row>
    <row r="29" spans="1:14" ht="12" customHeight="1" x14ac:dyDescent="0.15">
      <c r="A29" s="168" t="s">
        <v>41</v>
      </c>
      <c r="B29" s="922">
        <f t="shared" si="0"/>
        <v>548.29039999999998</v>
      </c>
      <c r="C29" s="435">
        <f>+'[2]ALP 04-99'!E1437</f>
        <v>46.100999999999999</v>
      </c>
      <c r="D29" s="435">
        <f>+'[2]ALP 04-99'!F1437</f>
        <v>49.581999999999994</v>
      </c>
      <c r="E29" s="435">
        <f>+'[2]ALP 04-99'!G1437</f>
        <v>52.042200000000008</v>
      </c>
      <c r="F29" s="435">
        <f>+'[2]ALP 04-99'!H1437</f>
        <v>46.860299999999995</v>
      </c>
      <c r="G29" s="435">
        <f>+'[2]ALP 04-99'!I1437</f>
        <v>45.315399999999997</v>
      </c>
      <c r="H29" s="435">
        <f>+'[2]ALP 04-99'!J1437</f>
        <v>44.183999999999997</v>
      </c>
      <c r="I29" s="435">
        <f>+'[2]ALP 04-99'!K1437</f>
        <v>44.076999999999998</v>
      </c>
      <c r="J29" s="435">
        <f>+'[2]ALP 04-99'!L1437</f>
        <v>45.957000000000001</v>
      </c>
      <c r="K29" s="435">
        <f>+'[2]ALP 04-99'!M1437</f>
        <v>44.344999999999999</v>
      </c>
      <c r="L29" s="435">
        <f>+'[2]ALP 04-99'!N1437</f>
        <v>43.347999999999999</v>
      </c>
      <c r="M29" s="435">
        <f>+'[2]ALP 04-99'!O1437</f>
        <v>41.994500000000002</v>
      </c>
      <c r="N29" s="435">
        <f>+'[2]ALP 04-99'!P1437</f>
        <v>44.484000000000002</v>
      </c>
    </row>
    <row r="30" spans="1:14" ht="12" customHeight="1" x14ac:dyDescent="0.15">
      <c r="A30" s="258" t="s">
        <v>110</v>
      </c>
      <c r="B30" s="922">
        <f t="shared" si="0"/>
        <v>379.39269999999993</v>
      </c>
      <c r="C30" s="435">
        <f>+'[2]ALP 04-99'!E1440</f>
        <v>29.045000000000002</v>
      </c>
      <c r="D30" s="435">
        <f>+'[2]ALP 04-99'!F1440</f>
        <v>33.457999999999998</v>
      </c>
      <c r="E30" s="435">
        <f>+'[2]ALP 04-99'!G1440</f>
        <v>35.410200000000003</v>
      </c>
      <c r="F30" s="435">
        <f>+'[2]ALP 04-99'!H1440</f>
        <v>31.302499999999998</v>
      </c>
      <c r="G30" s="435">
        <f>+'[2]ALP 04-99'!I1440</f>
        <v>30.256499999999999</v>
      </c>
      <c r="H30" s="435">
        <f>+'[2]ALP 04-99'!J1440</f>
        <v>29.45</v>
      </c>
      <c r="I30" s="435">
        <f>+'[2]ALP 04-99'!K1440</f>
        <v>28.956</v>
      </c>
      <c r="J30" s="435">
        <f>+'[2]ALP 04-99'!L1440</f>
        <v>30.712</v>
      </c>
      <c r="K30" s="435">
        <f>+'[2]ALP 04-99'!M1440</f>
        <v>29.625</v>
      </c>
      <c r="L30" s="435">
        <f>+'[2]ALP 04-99'!N1440</f>
        <v>29.145</v>
      </c>
      <c r="M30" s="435">
        <f>+'[2]ALP 04-99'!O1440</f>
        <v>34.012500000000003</v>
      </c>
      <c r="N30" s="435">
        <f>+'[2]ALP 04-99'!P1440</f>
        <v>38.020000000000003</v>
      </c>
    </row>
    <row r="31" spans="1:14" ht="12" customHeight="1" x14ac:dyDescent="0.15">
      <c r="A31" s="258" t="s">
        <v>111</v>
      </c>
      <c r="B31" s="922">
        <f t="shared" si="0"/>
        <v>168.89769999999999</v>
      </c>
      <c r="C31" s="435">
        <f>+'[2]ALP 04-99'!E1443</f>
        <v>17.056000000000001</v>
      </c>
      <c r="D31" s="435">
        <f>+'[2]ALP 04-99'!F1443</f>
        <v>16.123999999999999</v>
      </c>
      <c r="E31" s="435">
        <f>+'[2]ALP 04-99'!G1443</f>
        <v>16.632000000000001</v>
      </c>
      <c r="F31" s="435">
        <f>+'[2]ALP 04-99'!H1443</f>
        <v>15.5578</v>
      </c>
      <c r="G31" s="435">
        <f>+'[2]ALP 04-99'!I1443</f>
        <v>15.0589</v>
      </c>
      <c r="H31" s="435">
        <f>+'[2]ALP 04-99'!J1443</f>
        <v>14.734</v>
      </c>
      <c r="I31" s="435">
        <f>+'[2]ALP 04-99'!K1443</f>
        <v>15.121</v>
      </c>
      <c r="J31" s="435">
        <f>+'[2]ALP 04-99'!L1443</f>
        <v>15.244999999999999</v>
      </c>
      <c r="K31" s="435">
        <f>+'[2]ALP 04-99'!M1443</f>
        <v>14.72</v>
      </c>
      <c r="L31" s="435">
        <f>+'[2]ALP 04-99'!N1443</f>
        <v>14.202999999999999</v>
      </c>
      <c r="M31" s="435">
        <f>+'[2]ALP 04-99'!O1443</f>
        <v>7.9820000000000002</v>
      </c>
      <c r="N31" s="435">
        <f>+'[2]ALP 04-99'!P1443</f>
        <v>6.4640000000000004</v>
      </c>
    </row>
    <row r="32" spans="1:14" ht="12" customHeight="1" x14ac:dyDescent="0.15">
      <c r="A32" s="257" t="s">
        <v>44</v>
      </c>
      <c r="B32" s="922">
        <f t="shared" si="0"/>
        <v>2385.7074000000002</v>
      </c>
      <c r="C32" s="435">
        <f>+'[2]ALP 04-99'!E1446</f>
        <v>178.20630000000003</v>
      </c>
      <c r="D32" s="435">
        <f>+'[2]ALP 04-99'!F1446</f>
        <v>194.98680000000002</v>
      </c>
      <c r="E32" s="435">
        <f>+'[2]ALP 04-99'!G1446</f>
        <v>194.08905000000007</v>
      </c>
      <c r="F32" s="435">
        <f>+'[2]ALP 04-99'!H1446</f>
        <v>197.53200000000004</v>
      </c>
      <c r="G32" s="435">
        <f>+'[2]ALP 04-99'!I1446</f>
        <v>202.74300000000008</v>
      </c>
      <c r="H32" s="435">
        <f>+'[2]ALP 04-99'!J1446</f>
        <v>215.37675000000007</v>
      </c>
      <c r="I32" s="435">
        <f>+'[2]ALP 04-99'!K1446</f>
        <v>231.83099999999999</v>
      </c>
      <c r="J32" s="435">
        <f>+'[2]ALP 04-99'!L1446</f>
        <v>234.28800000000001</v>
      </c>
      <c r="K32" s="435">
        <f>+'[2]ALP 04-99'!M1446</f>
        <v>212.57100000000003</v>
      </c>
      <c r="L32" s="435">
        <f>+'[2]ALP 04-99'!N1446</f>
        <v>193.25970000000007</v>
      </c>
      <c r="M32" s="435">
        <f>+'[2]ALP 04-99'!O1446</f>
        <v>173.24010000000001</v>
      </c>
      <c r="N32" s="435">
        <f>+'[2]ALP 04-99'!P1446</f>
        <v>157.58370000000002</v>
      </c>
    </row>
    <row r="33" spans="1:14" ht="12" customHeight="1" x14ac:dyDescent="0.15">
      <c r="A33" s="257" t="s">
        <v>45</v>
      </c>
      <c r="B33" s="922">
        <f t="shared" si="0"/>
        <v>5797.1684999999989</v>
      </c>
      <c r="C33" s="435">
        <f>+'[2]ALP 04-99'!E1449</f>
        <v>339.09999999999997</v>
      </c>
      <c r="D33" s="435">
        <f>+'[2]ALP 04-99'!F1449</f>
        <v>465.28749999999997</v>
      </c>
      <c r="E33" s="435">
        <f>+'[2]ALP 04-99'!G1449</f>
        <v>516.00800000000004</v>
      </c>
      <c r="F33" s="435">
        <f>+'[2]ALP 04-99'!H1449</f>
        <v>704.23099999999999</v>
      </c>
      <c r="G33" s="435">
        <f>+'[2]ALP 04-99'!I1449</f>
        <v>651.02</v>
      </c>
      <c r="H33" s="435">
        <f>+'[2]ALP 04-99'!J1449</f>
        <v>616.25</v>
      </c>
      <c r="I33" s="435">
        <f>+'[2]ALP 04-99'!K1449</f>
        <v>604.79300000000001</v>
      </c>
      <c r="J33" s="435">
        <f>+'[2]ALP 04-99'!L1449</f>
        <v>515.29899999999998</v>
      </c>
      <c r="K33" s="435">
        <f>+'[2]ALP 04-99'!M1449</f>
        <v>420</v>
      </c>
      <c r="L33" s="435">
        <f>+'[2]ALP 04-99'!N1449</f>
        <v>371.18499999999989</v>
      </c>
      <c r="M33" s="435">
        <f>+'[2]ALP 04-99'!O1449</f>
        <v>347.65499999999992</v>
      </c>
      <c r="N33" s="435">
        <f>+'[2]ALP 04-99'!P1449</f>
        <v>246.34</v>
      </c>
    </row>
    <row r="34" spans="1:14" ht="12" customHeight="1" x14ac:dyDescent="0.15">
      <c r="A34" s="168" t="s">
        <v>46</v>
      </c>
      <c r="B34" s="922">
        <f t="shared" si="0"/>
        <v>0</v>
      </c>
      <c r="C34" s="435">
        <f>+'[2]ALP 04-99'!E1452</f>
        <v>0</v>
      </c>
      <c r="D34" s="435">
        <f>+'[2]ALP 04-99'!F1452</f>
        <v>0</v>
      </c>
      <c r="E34" s="435">
        <f>+'[2]ALP 04-99'!G1452</f>
        <v>0</v>
      </c>
      <c r="F34" s="435">
        <f>+'[2]ALP 04-99'!H1452</f>
        <v>0</v>
      </c>
      <c r="G34" s="435">
        <f>+'[2]ALP 04-99'!I1452</f>
        <v>0</v>
      </c>
      <c r="H34" s="435">
        <f>+'[2]ALP 04-99'!J1452</f>
        <v>0</v>
      </c>
      <c r="I34" s="435">
        <f>+'[2]ALP 04-99'!K1452</f>
        <v>0</v>
      </c>
      <c r="J34" s="435">
        <f>+'[2]ALP 04-99'!L1452</f>
        <v>0</v>
      </c>
      <c r="K34" s="435">
        <f>+'[2]ALP 04-99'!M1452</f>
        <v>0</v>
      </c>
      <c r="L34" s="435">
        <f>+'[2]ALP 04-99'!N1452</f>
        <v>0</v>
      </c>
      <c r="M34" s="435">
        <f>+'[2]ALP 04-99'!O1452</f>
        <v>0</v>
      </c>
      <c r="N34" s="435">
        <f>+'[2]ALP 04-99'!P1452</f>
        <v>0</v>
      </c>
    </row>
    <row r="35" spans="1:14" ht="12" customHeight="1" x14ac:dyDescent="0.15">
      <c r="A35" s="168" t="s">
        <v>47</v>
      </c>
      <c r="B35" s="922">
        <f t="shared" si="0"/>
        <v>0</v>
      </c>
      <c r="C35" s="435">
        <f>+'[2]ALP 04-99'!E1455</f>
        <v>0</v>
      </c>
      <c r="D35" s="435">
        <f>+'[2]ALP 04-99'!F1455</f>
        <v>0</v>
      </c>
      <c r="E35" s="435">
        <f>+'[2]ALP 04-99'!G1455</f>
        <v>0</v>
      </c>
      <c r="F35" s="435">
        <f>+'[2]ALP 04-99'!H1455</f>
        <v>0</v>
      </c>
      <c r="G35" s="435">
        <f>+'[2]ALP 04-99'!I1455</f>
        <v>0</v>
      </c>
      <c r="H35" s="435">
        <f>+'[2]ALP 04-99'!J1455</f>
        <v>0</v>
      </c>
      <c r="I35" s="435">
        <f>+'[2]ALP 04-99'!K1455</f>
        <v>0</v>
      </c>
      <c r="J35" s="435">
        <f>+'[2]ALP 04-99'!L1455</f>
        <v>0</v>
      </c>
      <c r="K35" s="435">
        <f>+'[2]ALP 04-99'!M1455</f>
        <v>0</v>
      </c>
      <c r="L35" s="435">
        <f>+'[2]ALP 04-99'!N1455</f>
        <v>0</v>
      </c>
      <c r="M35" s="435">
        <f>+'[2]ALP 04-99'!O1455</f>
        <v>0</v>
      </c>
      <c r="N35" s="435">
        <f>+'[2]ALP 04-99'!P1455</f>
        <v>0</v>
      </c>
    </row>
    <row r="36" spans="1:14" ht="12" customHeight="1" x14ac:dyDescent="0.15">
      <c r="A36" s="168" t="s">
        <v>48</v>
      </c>
      <c r="B36" s="922">
        <f t="shared" si="0"/>
        <v>0</v>
      </c>
      <c r="C36" s="435">
        <f>+'[2]ALP 04-99'!E1458</f>
        <v>0</v>
      </c>
      <c r="D36" s="435">
        <f>+'[2]ALP 04-99'!F1458</f>
        <v>0</v>
      </c>
      <c r="E36" s="435">
        <f>+'[2]ALP 04-99'!G1458</f>
        <v>0</v>
      </c>
      <c r="F36" s="435">
        <f>+'[2]ALP 04-99'!H1458</f>
        <v>0</v>
      </c>
      <c r="G36" s="435">
        <f>+'[2]ALP 04-99'!I1458</f>
        <v>0</v>
      </c>
      <c r="H36" s="435">
        <f>+'[2]ALP 04-99'!J1458</f>
        <v>0</v>
      </c>
      <c r="I36" s="435">
        <f>+'[2]ALP 04-99'!K1458</f>
        <v>0</v>
      </c>
      <c r="J36" s="435">
        <f>+'[2]ALP 04-99'!L1458</f>
        <v>0</v>
      </c>
      <c r="K36" s="435">
        <f>+'[2]ALP 04-99'!M1458</f>
        <v>0</v>
      </c>
      <c r="L36" s="435">
        <f>+'[2]ALP 04-99'!N1458</f>
        <v>0</v>
      </c>
      <c r="M36" s="435">
        <f>+'[2]ALP 04-99'!O1458</f>
        <v>0</v>
      </c>
      <c r="N36" s="435">
        <f>+'[2]ALP 04-99'!P1458</f>
        <v>0</v>
      </c>
    </row>
    <row r="37" spans="1:14" ht="12" customHeight="1" thickBot="1" x14ac:dyDescent="0.2">
      <c r="A37" s="249" t="s">
        <v>49</v>
      </c>
      <c r="B37" s="923">
        <f t="shared" si="0"/>
        <v>0</v>
      </c>
      <c r="C37" s="436">
        <f>+'[2]ALP 04-99'!E1461</f>
        <v>0</v>
      </c>
      <c r="D37" s="436">
        <f>+'[2]ALP 04-99'!F1461</f>
        <v>0</v>
      </c>
      <c r="E37" s="436">
        <f>+'[2]ALP 04-99'!G1461</f>
        <v>0</v>
      </c>
      <c r="F37" s="436">
        <f>+'[2]ALP 04-99'!H1461</f>
        <v>0</v>
      </c>
      <c r="G37" s="436">
        <f>+'[2]ALP 04-99'!I1461</f>
        <v>0</v>
      </c>
      <c r="H37" s="436">
        <f>+'[2]ALP 04-99'!J1461</f>
        <v>0</v>
      </c>
      <c r="I37" s="436">
        <f>+'[2]ALP 04-99'!K1461</f>
        <v>0</v>
      </c>
      <c r="J37" s="436">
        <f>+'[2]ALP 04-99'!L1461</f>
        <v>0</v>
      </c>
      <c r="K37" s="436">
        <f>+'[2]ALP 04-99'!M1461</f>
        <v>0</v>
      </c>
      <c r="L37" s="436">
        <f>+'[2]ALP 04-99'!N1461</f>
        <v>0</v>
      </c>
      <c r="M37" s="436">
        <f>+'[2]ALP 04-99'!O1461</f>
        <v>0</v>
      </c>
      <c r="N37" s="436">
        <f>+'[2]ALP 04-99'!P1461</f>
        <v>0</v>
      </c>
    </row>
    <row r="38" spans="1:14" ht="9" customHeight="1" x14ac:dyDescent="0.15">
      <c r="A38" s="28" t="s">
        <v>544</v>
      </c>
      <c r="B38" s="429"/>
      <c r="C38" s="429"/>
      <c r="D38" s="429"/>
      <c r="E38" s="429"/>
      <c r="F38" s="429"/>
      <c r="G38" s="260"/>
      <c r="H38" s="260"/>
      <c r="I38" s="260"/>
      <c r="J38" s="260"/>
      <c r="K38" s="260"/>
      <c r="L38" s="260"/>
      <c r="M38" s="260"/>
      <c r="N38" s="260"/>
    </row>
    <row r="39" spans="1:14" ht="9" customHeight="1" x14ac:dyDescent="0.15">
      <c r="A39" s="28" t="s">
        <v>428</v>
      </c>
      <c r="B39" s="429"/>
      <c r="C39" s="429"/>
      <c r="D39" s="429"/>
      <c r="E39" s="429"/>
      <c r="F39" s="429"/>
      <c r="G39" s="260"/>
      <c r="H39" s="260"/>
      <c r="I39" s="260"/>
      <c r="J39" s="260"/>
      <c r="K39" s="260"/>
      <c r="L39" s="260"/>
      <c r="M39" s="260"/>
      <c r="N39" s="260"/>
    </row>
    <row r="40" spans="1:14" ht="9" customHeight="1" x14ac:dyDescent="0.15">
      <c r="A40" s="40" t="s">
        <v>427</v>
      </c>
      <c r="B40" s="429"/>
      <c r="C40" s="429"/>
      <c r="D40" s="429"/>
      <c r="E40" s="429"/>
      <c r="F40" s="429"/>
      <c r="G40" s="260"/>
      <c r="H40" s="260"/>
      <c r="I40" s="260"/>
      <c r="J40" s="260"/>
      <c r="K40" s="260"/>
      <c r="L40" s="260"/>
      <c r="M40" s="260"/>
      <c r="N40" s="260"/>
    </row>
    <row r="41" spans="1:14" ht="13.05" customHeight="1" x14ac:dyDescent="0.15">
      <c r="A41" s="12"/>
    </row>
    <row r="43" spans="1:14" ht="13.05" customHeight="1" x14ac:dyDescent="0.15">
      <c r="A43" s="168"/>
    </row>
    <row r="44" spans="1:14" ht="13.05" customHeight="1" x14ac:dyDescent="0.15">
      <c r="A44" s="31"/>
    </row>
    <row r="45" spans="1:14" ht="13.05" customHeight="1" x14ac:dyDescent="0.15">
      <c r="A45" s="58"/>
    </row>
    <row r="46" spans="1:14" ht="13.05" customHeight="1" x14ac:dyDescent="0.15">
      <c r="A46" s="31"/>
    </row>
  </sheetData>
  <printOptions horizontalCentered="1" verticalCentered="1"/>
  <pageMargins left="0" right="0" top="0" bottom="0" header="0" footer="0"/>
  <pageSetup paperSize="9" orientation="landscape" r:id="rId1"/>
  <headerFooter scaleWithDoc="0" alignWithMargins="0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8">
    <tabColor theme="9" tint="0.59999389629810485"/>
  </sheetPr>
  <dimension ref="A4:N46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1.625" style="119" customWidth="1"/>
    <col min="2" max="2" width="9.625" style="119" customWidth="1"/>
    <col min="3" max="14" width="8.75" style="119" customWidth="1"/>
    <col min="15" max="16384" width="7" style="119"/>
  </cols>
  <sheetData>
    <row r="4" spans="1:14" ht="13.05" customHeight="1" x14ac:dyDescent="0.3">
      <c r="A4" s="420" t="s">
        <v>571</v>
      </c>
      <c r="B4" s="416"/>
    </row>
    <row r="5" spans="1:14" ht="13.05" customHeight="1" x14ac:dyDescent="0.15">
      <c r="A5" s="422" t="s">
        <v>425</v>
      </c>
      <c r="B5" s="415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</row>
    <row r="6" spans="1:14" ht="4.95" customHeight="1" thickBot="1" x14ac:dyDescent="0.2">
      <c r="A6" s="190"/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</row>
    <row r="7" spans="1:14" ht="15" customHeight="1" x14ac:dyDescent="0.15">
      <c r="A7" s="868" t="s">
        <v>18</v>
      </c>
      <c r="B7" s="869" t="s">
        <v>117</v>
      </c>
      <c r="C7" s="868" t="s">
        <v>57</v>
      </c>
      <c r="D7" s="868" t="s">
        <v>58</v>
      </c>
      <c r="E7" s="868" t="s">
        <v>59</v>
      </c>
      <c r="F7" s="868" t="s">
        <v>60</v>
      </c>
      <c r="G7" s="868" t="s">
        <v>61</v>
      </c>
      <c r="H7" s="868" t="s">
        <v>62</v>
      </c>
      <c r="I7" s="868" t="s">
        <v>63</v>
      </c>
      <c r="J7" s="868" t="s">
        <v>64</v>
      </c>
      <c r="K7" s="868" t="s">
        <v>65</v>
      </c>
      <c r="L7" s="868" t="s">
        <v>66</v>
      </c>
      <c r="M7" s="868" t="s">
        <v>67</v>
      </c>
      <c r="N7" s="868" t="s">
        <v>68</v>
      </c>
    </row>
    <row r="8" spans="1:14" ht="15" customHeight="1" x14ac:dyDescent="0.15">
      <c r="A8" s="887" t="s">
        <v>106</v>
      </c>
      <c r="B8" s="888">
        <f>('C-66'!B8/'C-65'!B8)*1000</f>
        <v>26.632539721293934</v>
      </c>
      <c r="C8" s="888">
        <f>('C-66'!C8/'C-65'!C8)*1000</f>
        <v>26.174284410466583</v>
      </c>
      <c r="D8" s="888">
        <f>('C-66'!D8/'C-65'!D8)*1000</f>
        <v>26.466323254644571</v>
      </c>
      <c r="E8" s="888">
        <f>('C-66'!E8/'C-65'!E8)*1000</f>
        <v>26.41859595661202</v>
      </c>
      <c r="F8" s="888">
        <f>('C-66'!F8/'C-65'!F8)*1000</f>
        <v>27.296815998468023</v>
      </c>
      <c r="G8" s="888">
        <f>('C-66'!G8/'C-65'!G8)*1000</f>
        <v>27.201831888119017</v>
      </c>
      <c r="H8" s="888">
        <f>('C-66'!H8/'C-65'!H8)*1000</f>
        <v>27.193103195604408</v>
      </c>
      <c r="I8" s="888">
        <f>('C-66'!I8/'C-65'!I8)*1000</f>
        <v>27.056509452192046</v>
      </c>
      <c r="J8" s="888">
        <f>('C-66'!J8/'C-65'!J8)*1000</f>
        <v>26.625553921961089</v>
      </c>
      <c r="K8" s="888">
        <f>('C-66'!K8/'C-65'!K8)*1000</f>
        <v>26.340910828821322</v>
      </c>
      <c r="L8" s="888">
        <f>('C-66'!L8/'C-65'!L8)*1000</f>
        <v>26.202009881218377</v>
      </c>
      <c r="M8" s="888">
        <f>('C-66'!M8/'C-65'!M8)*1000</f>
        <v>25.802222608612642</v>
      </c>
      <c r="N8" s="888">
        <f>('C-66'!N8/'C-65'!N8)*1000</f>
        <v>25.989994237170929</v>
      </c>
    </row>
    <row r="9" spans="1:14" ht="12" customHeight="1" x14ac:dyDescent="0.15">
      <c r="A9" s="257" t="s">
        <v>21</v>
      </c>
      <c r="B9" s="920">
        <v>0</v>
      </c>
      <c r="C9" s="439">
        <v>0</v>
      </c>
      <c r="D9" s="439">
        <v>0</v>
      </c>
      <c r="E9" s="439">
        <v>0</v>
      </c>
      <c r="F9" s="439">
        <v>0</v>
      </c>
      <c r="G9" s="439">
        <v>0</v>
      </c>
      <c r="H9" s="439">
        <v>0</v>
      </c>
      <c r="I9" s="439">
        <v>0</v>
      </c>
      <c r="J9" s="439">
        <v>0</v>
      </c>
      <c r="K9" s="439">
        <v>0</v>
      </c>
      <c r="L9" s="439">
        <v>0</v>
      </c>
      <c r="M9" s="439">
        <v>0</v>
      </c>
      <c r="N9" s="439">
        <v>0</v>
      </c>
    </row>
    <row r="10" spans="1:14" ht="12" customHeight="1" x14ac:dyDescent="0.15">
      <c r="A10" s="257" t="s">
        <v>22</v>
      </c>
      <c r="B10" s="920">
        <v>0</v>
      </c>
      <c r="C10" s="439">
        <v>0</v>
      </c>
      <c r="D10" s="439">
        <v>0</v>
      </c>
      <c r="E10" s="439">
        <v>0</v>
      </c>
      <c r="F10" s="439">
        <v>0</v>
      </c>
      <c r="G10" s="439">
        <v>0</v>
      </c>
      <c r="H10" s="439">
        <v>0</v>
      </c>
      <c r="I10" s="439">
        <v>0</v>
      </c>
      <c r="J10" s="439">
        <v>0</v>
      </c>
      <c r="K10" s="439">
        <v>0</v>
      </c>
      <c r="L10" s="439">
        <v>0</v>
      </c>
      <c r="M10" s="439">
        <v>0</v>
      </c>
      <c r="N10" s="439">
        <v>0</v>
      </c>
    </row>
    <row r="11" spans="1:14" ht="12" customHeight="1" x14ac:dyDescent="0.15">
      <c r="A11" s="257" t="s">
        <v>23</v>
      </c>
      <c r="B11" s="920">
        <v>0</v>
      </c>
      <c r="C11" s="439">
        <v>0</v>
      </c>
      <c r="D11" s="439">
        <v>0</v>
      </c>
      <c r="E11" s="439">
        <v>0</v>
      </c>
      <c r="F11" s="439">
        <v>0</v>
      </c>
      <c r="G11" s="439">
        <v>0</v>
      </c>
      <c r="H11" s="439">
        <v>0</v>
      </c>
      <c r="I11" s="439">
        <v>0</v>
      </c>
      <c r="J11" s="439">
        <v>0</v>
      </c>
      <c r="K11" s="439">
        <v>0</v>
      </c>
      <c r="L11" s="439">
        <v>0</v>
      </c>
      <c r="M11" s="439">
        <v>0</v>
      </c>
      <c r="N11" s="439">
        <v>0</v>
      </c>
    </row>
    <row r="12" spans="1:14" ht="12" customHeight="1" x14ac:dyDescent="0.15">
      <c r="A12" s="168" t="s">
        <v>24</v>
      </c>
      <c r="B12" s="920">
        <f>('C-66'!B12/'C-65'!B12)*1000</f>
        <v>31.157993543758963</v>
      </c>
      <c r="C12" s="439">
        <f>('C-66'!C12/'C-65'!C12)*1000</f>
        <v>29.608166666666676</v>
      </c>
      <c r="D12" s="439">
        <v>0</v>
      </c>
      <c r="E12" s="439">
        <v>0</v>
      </c>
      <c r="F12" s="439">
        <f>('C-66'!F12/'C-65'!F12)*1000</f>
        <v>29.582258241758243</v>
      </c>
      <c r="G12" s="439">
        <f>('C-66'!G12/'C-65'!G12)*1000</f>
        <v>29.132508532423206</v>
      </c>
      <c r="H12" s="439">
        <f>('C-66'!H12/'C-65'!H12)*1000</f>
        <v>30.673428571428573</v>
      </c>
      <c r="I12" s="439">
        <f>('C-66'!I12/'C-65'!I12)*1000</f>
        <v>31.35797419354839</v>
      </c>
      <c r="J12" s="439">
        <f>('C-66'!J12/'C-65'!J12)*1000</f>
        <v>32.713291666666663</v>
      </c>
      <c r="K12" s="439">
        <f>('C-66'!K12/'C-65'!K12)*1000</f>
        <v>33.210944999999995</v>
      </c>
      <c r="L12" s="439">
        <f>('C-66'!L12/'C-65'!L12)*1000</f>
        <v>34.000031249999999</v>
      </c>
      <c r="M12" s="439">
        <f>('C-66'!M12/'C-65'!M12)*1000</f>
        <v>32.992457142857148</v>
      </c>
      <c r="N12" s="439">
        <f>('C-66'!N12/'C-65'!N12)*1000</f>
        <v>32.265935643564355</v>
      </c>
    </row>
    <row r="13" spans="1:14" ht="12" customHeight="1" x14ac:dyDescent="0.15">
      <c r="A13" s="168" t="s">
        <v>25</v>
      </c>
      <c r="B13" s="920">
        <v>0</v>
      </c>
      <c r="C13" s="439">
        <v>0</v>
      </c>
      <c r="D13" s="439">
        <v>0</v>
      </c>
      <c r="E13" s="439">
        <v>0</v>
      </c>
      <c r="F13" s="439">
        <v>0</v>
      </c>
      <c r="G13" s="439">
        <v>0</v>
      </c>
      <c r="H13" s="439">
        <v>0</v>
      </c>
      <c r="I13" s="439">
        <v>0</v>
      </c>
      <c r="J13" s="439">
        <v>0</v>
      </c>
      <c r="K13" s="439">
        <v>0</v>
      </c>
      <c r="L13" s="439">
        <v>0</v>
      </c>
      <c r="M13" s="439">
        <v>0</v>
      </c>
      <c r="N13" s="439">
        <v>0</v>
      </c>
    </row>
    <row r="14" spans="1:14" ht="12" customHeight="1" x14ac:dyDescent="0.15">
      <c r="A14" s="258" t="s">
        <v>107</v>
      </c>
      <c r="B14" s="920">
        <v>0</v>
      </c>
      <c r="C14" s="439">
        <v>0</v>
      </c>
      <c r="D14" s="439">
        <v>0</v>
      </c>
      <c r="E14" s="439">
        <v>0</v>
      </c>
      <c r="F14" s="439">
        <v>0</v>
      </c>
      <c r="G14" s="439">
        <v>0</v>
      </c>
      <c r="H14" s="439">
        <v>0</v>
      </c>
      <c r="I14" s="439">
        <v>0</v>
      </c>
      <c r="J14" s="439">
        <v>0</v>
      </c>
      <c r="K14" s="439">
        <v>0</v>
      </c>
      <c r="L14" s="439">
        <v>0</v>
      </c>
      <c r="M14" s="439">
        <v>0</v>
      </c>
      <c r="N14" s="439">
        <v>0</v>
      </c>
    </row>
    <row r="15" spans="1:14" ht="12" customHeight="1" x14ac:dyDescent="0.15">
      <c r="A15" s="258" t="s">
        <v>108</v>
      </c>
      <c r="B15" s="920">
        <v>0</v>
      </c>
      <c r="C15" s="439">
        <v>0</v>
      </c>
      <c r="D15" s="439">
        <v>0</v>
      </c>
      <c r="E15" s="439">
        <v>0</v>
      </c>
      <c r="F15" s="439">
        <v>0</v>
      </c>
      <c r="G15" s="439">
        <v>0</v>
      </c>
      <c r="H15" s="439">
        <v>0</v>
      </c>
      <c r="I15" s="439">
        <v>0</v>
      </c>
      <c r="J15" s="439">
        <v>0</v>
      </c>
      <c r="K15" s="439">
        <v>0</v>
      </c>
      <c r="L15" s="439">
        <v>0</v>
      </c>
      <c r="M15" s="439">
        <v>0</v>
      </c>
      <c r="N15" s="439">
        <v>0</v>
      </c>
    </row>
    <row r="16" spans="1:14" ht="12" customHeight="1" x14ac:dyDescent="0.15">
      <c r="A16" s="258" t="s">
        <v>109</v>
      </c>
      <c r="B16" s="920">
        <v>0</v>
      </c>
      <c r="C16" s="439">
        <v>0</v>
      </c>
      <c r="D16" s="439">
        <v>0</v>
      </c>
      <c r="E16" s="439">
        <v>0</v>
      </c>
      <c r="F16" s="439">
        <v>0</v>
      </c>
      <c r="G16" s="439">
        <v>0</v>
      </c>
      <c r="H16" s="439">
        <v>0</v>
      </c>
      <c r="I16" s="439">
        <v>0</v>
      </c>
      <c r="J16" s="439">
        <v>0</v>
      </c>
      <c r="K16" s="439">
        <v>0</v>
      </c>
      <c r="L16" s="439">
        <v>0</v>
      </c>
      <c r="M16" s="439">
        <v>0</v>
      </c>
      <c r="N16" s="439">
        <v>0</v>
      </c>
    </row>
    <row r="17" spans="1:14" ht="12" customHeight="1" x14ac:dyDescent="0.15">
      <c r="A17" s="257" t="s">
        <v>29</v>
      </c>
      <c r="B17" s="920">
        <v>0</v>
      </c>
      <c r="C17" s="439">
        <v>0</v>
      </c>
      <c r="D17" s="439">
        <v>0</v>
      </c>
      <c r="E17" s="439">
        <v>0</v>
      </c>
      <c r="F17" s="439">
        <v>0</v>
      </c>
      <c r="G17" s="439">
        <v>0</v>
      </c>
      <c r="H17" s="439">
        <v>0</v>
      </c>
      <c r="I17" s="439">
        <v>0</v>
      </c>
      <c r="J17" s="439">
        <v>0</v>
      </c>
      <c r="K17" s="439">
        <v>0</v>
      </c>
      <c r="L17" s="439">
        <v>0</v>
      </c>
      <c r="M17" s="439">
        <v>0</v>
      </c>
      <c r="N17" s="439">
        <v>0</v>
      </c>
    </row>
    <row r="18" spans="1:14" ht="12" customHeight="1" x14ac:dyDescent="0.15">
      <c r="A18" s="168" t="s">
        <v>30</v>
      </c>
      <c r="B18" s="920">
        <f>('C-66'!B18/'C-65'!B18)*1000</f>
        <v>28.173635374276248</v>
      </c>
      <c r="C18" s="439">
        <f>('C-66'!C18/'C-65'!C18)*1000</f>
        <v>26.53125</v>
      </c>
      <c r="D18" s="439">
        <f>('C-66'!D18/'C-65'!D18)*1000</f>
        <v>30</v>
      </c>
      <c r="E18" s="439">
        <f>('C-66'!E18/'C-65'!E18)*1000</f>
        <v>28.794117647058822</v>
      </c>
      <c r="F18" s="439">
        <f>('C-66'!F18/'C-65'!F18)*1000</f>
        <v>27.880571428571397</v>
      </c>
      <c r="G18" s="439">
        <f>('C-66'!G18/'C-65'!G18)*1000</f>
        <v>27.216216216216214</v>
      </c>
      <c r="H18" s="439">
        <f>('C-66'!H18/'C-65'!H18)*1000</f>
        <v>27.427606060606063</v>
      </c>
      <c r="I18" s="439">
        <f>('C-66'!I18/'C-65'!I18)*1000</f>
        <v>24.841176470588199</v>
      </c>
      <c r="J18" s="439">
        <f>('C-66'!J18/'C-65'!J18)*1000</f>
        <v>28.033870967741933</v>
      </c>
      <c r="K18" s="439">
        <f>('C-66'!K18/'C-65'!K18)*1000</f>
        <v>28.559078125000003</v>
      </c>
      <c r="L18" s="439">
        <f>('C-66'!L18/'C-65'!L18)*1000</f>
        <v>31.6</v>
      </c>
      <c r="M18" s="439">
        <f>('C-66'!M18/'C-65'!M18)*1000</f>
        <v>32.56411469999999</v>
      </c>
      <c r="N18" s="439">
        <f>('C-66'!N18/'C-65'!N18)*1000</f>
        <v>26.317142857142859</v>
      </c>
    </row>
    <row r="19" spans="1:14" ht="12" customHeight="1" x14ac:dyDescent="0.15">
      <c r="A19" s="168" t="s">
        <v>31</v>
      </c>
      <c r="B19" s="920">
        <f>('C-66'!B19/'C-65'!B19)*1000</f>
        <v>27.272989977728287</v>
      </c>
      <c r="C19" s="439">
        <f>('C-66'!C19/'C-65'!C19)*1000</f>
        <v>25.252659574468087</v>
      </c>
      <c r="D19" s="439">
        <f>('C-66'!D19/'C-65'!D19)*1000</f>
        <v>24.504739336492893</v>
      </c>
      <c r="E19" s="439">
        <f>('C-66'!E19/'C-65'!E19)*1000</f>
        <v>28.188970588235296</v>
      </c>
      <c r="F19" s="439">
        <f>('C-66'!F19/'C-65'!F19)*1000</f>
        <v>28.787780172413793</v>
      </c>
      <c r="G19" s="439">
        <f>('C-66'!G19/'C-65'!G19)*1000</f>
        <v>25.309816513761469</v>
      </c>
      <c r="H19" s="439">
        <f>('C-66'!H19/'C-65'!H19)*1000</f>
        <v>29.3115234375</v>
      </c>
      <c r="I19" s="439">
        <f>('C-66'!I19/'C-65'!I19)*1000</f>
        <v>29.668481012658226</v>
      </c>
      <c r="J19" s="439">
        <f>('C-66'!J19/'C-65'!J19)*1000</f>
        <v>27.01879120879121</v>
      </c>
      <c r="K19" s="439">
        <f>('C-66'!K19/'C-65'!K19)*1000</f>
        <v>25.939230769230772</v>
      </c>
      <c r="L19" s="439">
        <f>('C-66'!L19/'C-65'!L19)*1000</f>
        <v>29.050819672131148</v>
      </c>
      <c r="M19" s="439">
        <f>('C-66'!M19/'C-65'!M19)*1000</f>
        <v>28.150267379679146</v>
      </c>
      <c r="N19" s="439">
        <f>('C-66'!N19/'C-65'!N19)*1000</f>
        <v>25.119000000000003</v>
      </c>
    </row>
    <row r="20" spans="1:14" ht="12" customHeight="1" x14ac:dyDescent="0.15">
      <c r="A20" s="257" t="s">
        <v>32</v>
      </c>
      <c r="B20" s="920">
        <v>0</v>
      </c>
      <c r="C20" s="439">
        <v>0</v>
      </c>
      <c r="D20" s="439">
        <v>0</v>
      </c>
      <c r="E20" s="439">
        <v>0</v>
      </c>
      <c r="F20" s="439">
        <v>0</v>
      </c>
      <c r="G20" s="439">
        <v>0</v>
      </c>
      <c r="H20" s="439">
        <v>0</v>
      </c>
      <c r="I20" s="439">
        <v>0</v>
      </c>
      <c r="J20" s="439">
        <v>0</v>
      </c>
      <c r="K20" s="439">
        <v>0</v>
      </c>
      <c r="L20" s="439">
        <v>0</v>
      </c>
      <c r="M20" s="439">
        <v>0</v>
      </c>
      <c r="N20" s="439">
        <v>0</v>
      </c>
    </row>
    <row r="21" spans="1:14" ht="12" customHeight="1" x14ac:dyDescent="0.15">
      <c r="A21" s="257" t="s">
        <v>33</v>
      </c>
      <c r="B21" s="920">
        <f>('C-66'!B21/'C-65'!B21)*1000</f>
        <v>26.333363705391044</v>
      </c>
      <c r="C21" s="439">
        <f>('C-66'!C21/'C-65'!C21)*1000</f>
        <v>26.31176470588235</v>
      </c>
      <c r="D21" s="439">
        <f>('C-66'!D21/'C-65'!D21)*1000</f>
        <v>26.104945054945055</v>
      </c>
      <c r="E21" s="439">
        <f>('C-66'!E21/'C-65'!E21)*1000</f>
        <v>25.900000000000002</v>
      </c>
      <c r="F21" s="439">
        <f>('C-66'!F21/'C-65'!F21)*1000</f>
        <v>25.679032258064524</v>
      </c>
      <c r="G21" s="439">
        <f>('C-66'!G21/'C-65'!G21)*1000</f>
        <v>25.794174757281564</v>
      </c>
      <c r="H21" s="439">
        <f>('C-66'!H21/'C-65'!H21)*1000</f>
        <v>26.019140624999995</v>
      </c>
      <c r="I21" s="439">
        <f>('C-66'!I21/'C-65'!I21)*1000</f>
        <v>26.191970802919712</v>
      </c>
      <c r="J21" s="439">
        <f>('C-66'!J21/'C-65'!J21)*1000</f>
        <v>26.126694915254237</v>
      </c>
      <c r="K21" s="439">
        <f>('C-66'!K21/'C-65'!K21)*1000</f>
        <v>25.70086206896552</v>
      </c>
      <c r="L21" s="439">
        <f>('C-66'!L21/'C-65'!L21)*1000</f>
        <v>28.909550561797754</v>
      </c>
      <c r="M21" s="439">
        <f>('C-66'!M21/'C-65'!M21)*1000</f>
        <v>28.053679245283018</v>
      </c>
      <c r="N21" s="439">
        <f>('C-66'!N21/'C-65'!N21)*1000</f>
        <v>25.854545454545452</v>
      </c>
    </row>
    <row r="22" spans="1:14" ht="12" customHeight="1" x14ac:dyDescent="0.15">
      <c r="A22" s="257" t="s">
        <v>34</v>
      </c>
      <c r="B22" s="920">
        <f>('C-66'!B22/'C-65'!B22)*1000</f>
        <v>21.89622445054945</v>
      </c>
      <c r="C22" s="439">
        <f>('C-66'!C22/'C-65'!C22)*1000</f>
        <v>23.505438202247191</v>
      </c>
      <c r="D22" s="439">
        <f>('C-66'!D22/'C-65'!D22)*1000</f>
        <v>23.487834251101319</v>
      </c>
      <c r="E22" s="439">
        <f>('C-66'!E22/'C-65'!E22)*1000</f>
        <v>23.279420103092782</v>
      </c>
      <c r="F22" s="439">
        <f>('C-66'!F22/'C-65'!F22)*1000</f>
        <v>22.746715596330272</v>
      </c>
      <c r="G22" s="439">
        <f>('C-66'!G22/'C-65'!G22)*1000</f>
        <v>22.75380338134001</v>
      </c>
      <c r="H22" s="439">
        <f>('C-66'!H22/'C-65'!H22)*1000</f>
        <v>22.516409140969163</v>
      </c>
      <c r="I22" s="439">
        <f>('C-66'!I22/'C-65'!I22)*1000</f>
        <v>22.26940010626992</v>
      </c>
      <c r="J22" s="439">
        <f>('C-66'!J22/'C-65'!J22)*1000</f>
        <v>21.700357247437779</v>
      </c>
      <c r="K22" s="439">
        <f>('C-66'!K22/'C-65'!K22)*1000</f>
        <v>21.749728846153847</v>
      </c>
      <c r="L22" s="439">
        <f>('C-66'!L22/'C-65'!L22)*1000</f>
        <v>21.313870786516851</v>
      </c>
      <c r="M22" s="439">
        <f>('C-66'!M22/'C-65'!M22)*1000</f>
        <v>17.548671686746992</v>
      </c>
      <c r="N22" s="439">
        <f>('C-66'!N22/'C-65'!N22)*1000</f>
        <v>21.622012753774072</v>
      </c>
    </row>
    <row r="23" spans="1:14" ht="12" customHeight="1" x14ac:dyDescent="0.15">
      <c r="A23" s="257" t="s">
        <v>35</v>
      </c>
      <c r="B23" s="920">
        <f>('C-66'!B23/'C-65'!B23)*1000</f>
        <v>22.386265941318111</v>
      </c>
      <c r="C23" s="439">
        <f>('C-66'!C23/'C-65'!C23)*1000</f>
        <v>21.832604373757448</v>
      </c>
      <c r="D23" s="439">
        <f>('C-66'!D23/'C-65'!D23)*1000</f>
        <v>22.369900990099005</v>
      </c>
      <c r="E23" s="439">
        <f>('C-66'!E23/'C-65'!E23)*1000</f>
        <v>22.436818181818182</v>
      </c>
      <c r="F23" s="439">
        <f>('C-66'!F23/'C-65'!F23)*1000</f>
        <v>21.972466216216212</v>
      </c>
      <c r="G23" s="439">
        <f>('C-66'!G23/'C-65'!G23)*1000</f>
        <v>21.962704918032784</v>
      </c>
      <c r="H23" s="439">
        <f>('C-66'!H23/'C-65'!H23)*1000</f>
        <v>22.101774785801709</v>
      </c>
      <c r="I23" s="439">
        <f>('C-66'!I23/'C-65'!I23)*1000</f>
        <v>22.50324074074074</v>
      </c>
      <c r="J23" s="439">
        <f>('C-66'!J23/'C-65'!J23)*1000</f>
        <v>22.144057377049187</v>
      </c>
      <c r="K23" s="439">
        <f>('C-66'!K23/'C-65'!K23)*1000</f>
        <v>23.813940724478595</v>
      </c>
      <c r="L23" s="439">
        <f>('C-66'!L23/'C-65'!L23)*1000</f>
        <v>22.706951871657754</v>
      </c>
      <c r="M23" s="439">
        <f>('C-66'!M23/'C-65'!M23)*1000</f>
        <v>22.38992248062015</v>
      </c>
      <c r="N23" s="439">
        <f>('C-66'!N23/'C-65'!N23)*1000</f>
        <v>22.232268226822679</v>
      </c>
    </row>
    <row r="24" spans="1:14" ht="12" customHeight="1" x14ac:dyDescent="0.15">
      <c r="A24" s="257" t="s">
        <v>36</v>
      </c>
      <c r="B24" s="920">
        <f>('C-66'!B24/'C-65'!B24)*1000</f>
        <v>25.999275950214738</v>
      </c>
      <c r="C24" s="439">
        <f>('C-66'!C24/'C-65'!C24)*1000</f>
        <v>24.549999999999997</v>
      </c>
      <c r="D24" s="439">
        <f>('C-66'!D24/'C-65'!D24)*1000</f>
        <v>24.016499999999994</v>
      </c>
      <c r="E24" s="439">
        <f>('C-66'!E24/'C-65'!E24)*1000</f>
        <v>25.10864990512334</v>
      </c>
      <c r="F24" s="439">
        <f>('C-66'!F24/'C-65'!F24)*1000</f>
        <v>27.172774261603376</v>
      </c>
      <c r="G24" s="439">
        <f>('C-66'!G24/'C-65'!G24)*1000</f>
        <v>25.381740442655936</v>
      </c>
      <c r="H24" s="439">
        <f>('C-66'!H24/'C-65'!H24)*1000</f>
        <v>26.030825013508672</v>
      </c>
      <c r="I24" s="439">
        <f>('C-66'!I24/'C-65'!I24)*1000</f>
        <v>27.833687234042557</v>
      </c>
      <c r="J24" s="439">
        <f>('C-66'!J24/'C-65'!J24)*1000</f>
        <v>24.588383133203017</v>
      </c>
      <c r="K24" s="439">
        <f>('C-66'!K24/'C-65'!K24)*1000</f>
        <v>27.04596685082873</v>
      </c>
      <c r="L24" s="439">
        <f>('C-66'!L24/'C-65'!L24)*1000</f>
        <v>26.361639534883722</v>
      </c>
      <c r="M24" s="439">
        <f>('C-66'!M24/'C-65'!M24)*1000</f>
        <v>27.03955414012739</v>
      </c>
      <c r="N24" s="439">
        <f>('C-66'!N24/'C-65'!N24)*1000</f>
        <v>27.462427027698421</v>
      </c>
    </row>
    <row r="25" spans="1:14" ht="12" customHeight="1" x14ac:dyDescent="0.15">
      <c r="A25" s="168" t="s">
        <v>37</v>
      </c>
      <c r="B25" s="920">
        <f>('C-66'!B25/'C-65'!B25)*1000</f>
        <v>24.548748610909797</v>
      </c>
      <c r="C25" s="439">
        <f>('C-66'!C25/'C-65'!C25)*1000</f>
        <v>24.508081096516278</v>
      </c>
      <c r="D25" s="439">
        <f>('C-66'!D25/'C-65'!D25)*1000</f>
        <v>24.015633695927139</v>
      </c>
      <c r="E25" s="439">
        <f>('C-66'!E25/'C-65'!E25)*1000</f>
        <v>24.511011682823764</v>
      </c>
      <c r="F25" s="439">
        <f>('C-66'!F25/'C-65'!F25)*1000</f>
        <v>24.980914737436478</v>
      </c>
      <c r="G25" s="439">
        <f>('C-66'!G25/'C-65'!G25)*1000</f>
        <v>24.999999999999996</v>
      </c>
      <c r="H25" s="439">
        <f>('C-66'!H25/'C-65'!H25)*1000</f>
        <v>25</v>
      </c>
      <c r="I25" s="439">
        <f>('C-66'!I25/'C-65'!I25)*1000</f>
        <v>24.999999999999996</v>
      </c>
      <c r="J25" s="439">
        <f>('C-66'!J25/'C-65'!J25)*1000</f>
        <v>24.812066905615296</v>
      </c>
      <c r="K25" s="439">
        <f>('C-66'!K25/'C-65'!K25)*1000</f>
        <v>24.573285311619166</v>
      </c>
      <c r="L25" s="439">
        <f>('C-66'!L25/'C-65'!L25)*1000</f>
        <v>24.330441494288358</v>
      </c>
      <c r="M25" s="439">
        <f>('C-66'!M25/'C-65'!M25)*1000</f>
        <v>24.02932193036041</v>
      </c>
      <c r="N25" s="439">
        <f>('C-66'!N25/'C-65'!N25)*1000</f>
        <v>23.902170680939641</v>
      </c>
    </row>
    <row r="26" spans="1:14" ht="12" customHeight="1" x14ac:dyDescent="0.15">
      <c r="A26" s="257" t="s">
        <v>38</v>
      </c>
      <c r="B26" s="920">
        <f>('C-66'!B26/'C-65'!B26)*1000</f>
        <v>31.235425809822367</v>
      </c>
      <c r="C26" s="439">
        <f>('C-66'!C26/'C-65'!C26)*1000</f>
        <v>32.048798076923077</v>
      </c>
      <c r="D26" s="439">
        <f>('C-66'!D26/'C-65'!D26)*1000</f>
        <v>31.763593155893542</v>
      </c>
      <c r="E26" s="439">
        <f>('C-66'!E26/'C-65'!E26)*1000</f>
        <v>31.979853479853485</v>
      </c>
      <c r="F26" s="439">
        <f>('C-66'!F26/'C-65'!F26)*1000</f>
        <v>31.607656826568263</v>
      </c>
      <c r="G26" s="439">
        <f>('C-66'!G26/'C-65'!G26)*1000</f>
        <v>31.703758741258735</v>
      </c>
      <c r="H26" s="439">
        <f>('C-66'!H26/'C-65'!H26)*1000</f>
        <v>31.094590163934427</v>
      </c>
      <c r="I26" s="439">
        <f>('C-66'!I26/'C-65'!I26)*1000</f>
        <v>30.304461538461535</v>
      </c>
      <c r="J26" s="439">
        <f>('C-66'!J26/'C-65'!J26)*1000</f>
        <v>31.200501392757666</v>
      </c>
      <c r="K26" s="439">
        <f>('C-66'!K26/'C-65'!K26)*1000</f>
        <v>31.247787610619469</v>
      </c>
      <c r="L26" s="439">
        <f>('C-66'!L26/'C-65'!L26)*1000</f>
        <v>31.787253731343284</v>
      </c>
      <c r="M26" s="439">
        <f>('C-66'!M26/'C-65'!M26)*1000</f>
        <v>31.827485380116961</v>
      </c>
      <c r="N26" s="439">
        <f>('C-66'!N26/'C-65'!N26)*1000</f>
        <v>29.167942583732057</v>
      </c>
    </row>
    <row r="27" spans="1:14" ht="12" customHeight="1" x14ac:dyDescent="0.15">
      <c r="A27" s="257" t="s">
        <v>39</v>
      </c>
      <c r="B27" s="920">
        <f>('C-66'!B27/'C-65'!B27)*1000</f>
        <v>28.463639117789629</v>
      </c>
      <c r="C27" s="439">
        <f>('C-66'!C27/'C-65'!C27)*1000</f>
        <v>29.050336134453783</v>
      </c>
      <c r="D27" s="439">
        <f>('C-66'!D27/'C-65'!D27)*1000</f>
        <v>28.832142857142852</v>
      </c>
      <c r="E27" s="439">
        <f>('C-66'!E27/'C-65'!E27)*1000</f>
        <v>28.699421965317914</v>
      </c>
      <c r="F27" s="439">
        <f>('C-66'!F27/'C-65'!F27)*1000</f>
        <v>28.754621848739493</v>
      </c>
      <c r="G27" s="439">
        <f>('C-66'!G27/'C-65'!G27)*1000</f>
        <v>28.840909090909086</v>
      </c>
      <c r="H27" s="439">
        <f>('C-66'!H27/'C-65'!H27)*1000</f>
        <v>28.646878824969406</v>
      </c>
      <c r="I27" s="439">
        <f>('C-66'!I27/'C-65'!I27)*1000</f>
        <v>28.698007471980077</v>
      </c>
      <c r="J27" s="439">
        <f>('C-66'!J27/'C-65'!J27)*1000</f>
        <v>28.701990632318502</v>
      </c>
      <c r="K27" s="439">
        <f>('C-66'!K27/'C-65'!K27)*1000</f>
        <v>28.718503937007871</v>
      </c>
      <c r="L27" s="439">
        <f>('C-66'!L27/'C-65'!L27)*1000</f>
        <v>28.558502340093604</v>
      </c>
      <c r="M27" s="439">
        <f>('C-66'!M27/'C-65'!M27)*1000</f>
        <v>25.484240687679083</v>
      </c>
      <c r="N27" s="439">
        <f>('C-66'!N27/'C-65'!N27)*1000</f>
        <v>28.708556149732615</v>
      </c>
    </row>
    <row r="28" spans="1:14" ht="12" customHeight="1" x14ac:dyDescent="0.15">
      <c r="A28" s="257" t="s">
        <v>40</v>
      </c>
      <c r="B28" s="920">
        <f>('C-66'!B28/'C-65'!B28)*1000</f>
        <v>26.91149146300636</v>
      </c>
      <c r="C28" s="439">
        <f>('C-66'!C28/'C-65'!C28)*1000</f>
        <v>26.857602214650768</v>
      </c>
      <c r="D28" s="439">
        <f>('C-66'!D28/'C-65'!D28)*1000</f>
        <v>26.633400605449044</v>
      </c>
      <c r="E28" s="439">
        <f>('C-66'!E28/'C-65'!E28)*1000</f>
        <v>26.907988523104805</v>
      </c>
      <c r="F28" s="439">
        <f>('C-66'!F28/'C-65'!F28)*1000</f>
        <v>27.451525793170259</v>
      </c>
      <c r="G28" s="439">
        <f>('C-66'!G28/'C-65'!G28)*1000</f>
        <v>26.822104818258669</v>
      </c>
      <c r="H28" s="439">
        <f>('C-66'!H28/'C-65'!H28)*1000</f>
        <v>27.544203714124929</v>
      </c>
      <c r="I28" s="439">
        <f>('C-66'!I28/'C-65'!I28)*1000</f>
        <v>27.562246621621622</v>
      </c>
      <c r="J28" s="439">
        <f>('C-66'!J28/'C-65'!J28)*1000</f>
        <v>26.844665635871667</v>
      </c>
      <c r="K28" s="439">
        <f>('C-66'!K28/'C-65'!K28)*1000</f>
        <v>25.880928725701946</v>
      </c>
      <c r="L28" s="439">
        <f>('C-66'!L28/'C-65'!L28)*1000</f>
        <v>25.777748691099479</v>
      </c>
      <c r="M28" s="439">
        <f>('C-66'!M28/'C-65'!M28)*1000</f>
        <v>26.594406840042748</v>
      </c>
      <c r="N28" s="439">
        <f>('C-66'!N28/'C-65'!N28)*1000</f>
        <v>26.874750000000002</v>
      </c>
    </row>
    <row r="29" spans="1:14" ht="12" customHeight="1" x14ac:dyDescent="0.15">
      <c r="A29" s="168" t="s">
        <v>41</v>
      </c>
      <c r="B29" s="920">
        <f>('C-66'!B29/'C-65'!B29)*1000</f>
        <v>24.255780645689303</v>
      </c>
      <c r="C29" s="439">
        <f>('C-66'!C29/'C-65'!C29)*1000</f>
        <v>22.844895936570865</v>
      </c>
      <c r="D29" s="439">
        <f>('C-66'!D29/'C-65'!D29)*1000</f>
        <v>24.281096963761016</v>
      </c>
      <c r="E29" s="439">
        <f>('C-66'!E29/'C-65'!E29)*1000</f>
        <v>24.201093095400083</v>
      </c>
      <c r="F29" s="439">
        <f>('C-66'!F29/'C-65'!F29)*1000</f>
        <v>25.316207455429495</v>
      </c>
      <c r="G29" s="439">
        <f>('C-66'!G29/'C-65'!G29)*1000</f>
        <v>25.054819893290574</v>
      </c>
      <c r="H29" s="439">
        <f>('C-66'!H29/'C-65'!H29)*1000</f>
        <v>25.021519503465772</v>
      </c>
      <c r="I29" s="439">
        <f>('C-66'!I29/'C-65'!I29)*1000</f>
        <v>23.691860152610044</v>
      </c>
      <c r="J29" s="439">
        <f>('C-66'!J29/'C-65'!J29)*1000</f>
        <v>23.7454789707554</v>
      </c>
      <c r="K29" s="439">
        <f>('C-66'!K29/'C-65'!K29)*1000</f>
        <v>22.625</v>
      </c>
      <c r="L29" s="439">
        <f>('C-66'!L29/'C-65'!L29)*1000</f>
        <v>23.492304357251246</v>
      </c>
      <c r="M29" s="439">
        <f>('C-66'!M29/'C-65'!M29)*1000</f>
        <v>24.667821898496243</v>
      </c>
      <c r="N29" s="439">
        <f>('C-66'!N29/'C-65'!N29)*1000</f>
        <v>26.713908239250539</v>
      </c>
    </row>
    <row r="30" spans="1:14" ht="12" customHeight="1" x14ac:dyDescent="0.15">
      <c r="A30" s="258" t="s">
        <v>110</v>
      </c>
      <c r="B30" s="920">
        <f>('C-66'!B30/'C-65'!B30)*1000</f>
        <v>24.763178781320079</v>
      </c>
      <c r="C30" s="439">
        <f>('C-66'!C30/'C-65'!C30)*1000</f>
        <v>22.376733436055471</v>
      </c>
      <c r="D30" s="439">
        <f>('C-66'!D30/'C-65'!D30)*1000</f>
        <v>24.565345080763581</v>
      </c>
      <c r="E30" s="439">
        <f>('C-66'!E30/'C-65'!E30)*1000</f>
        <v>24.404838209448982</v>
      </c>
      <c r="F30" s="439">
        <f>('C-66'!F30/'C-65'!F30)*1000</f>
        <v>26.063696919233973</v>
      </c>
      <c r="G30" s="439">
        <f>('C-66'!G30/'C-65'!G30)*1000</f>
        <v>25.626985135306818</v>
      </c>
      <c r="H30" s="439">
        <f>('C-66'!H30/'C-65'!H30)*1000</f>
        <v>25.376118014027952</v>
      </c>
      <c r="I30" s="439">
        <f>('C-66'!I30/'C-65'!I30)*1000</f>
        <v>23.728591330000818</v>
      </c>
      <c r="J30" s="439">
        <f>('C-66'!J30/'C-65'!J30)*1000</f>
        <v>24.561740243122198</v>
      </c>
      <c r="K30" s="439">
        <f>('C-66'!K30/'C-65'!K30)*1000</f>
        <v>23.474643423137877</v>
      </c>
      <c r="L30" s="439">
        <f>('C-66'!L30/'C-65'!L30)*1000</f>
        <v>24.186721991701244</v>
      </c>
      <c r="M30" s="439">
        <f>('C-66'!M30/'C-65'!M30)*1000</f>
        <v>25.288104089219331</v>
      </c>
      <c r="N30" s="439">
        <f>('C-66'!N30/'C-65'!N30)*1000</f>
        <v>27.45126353790614</v>
      </c>
    </row>
    <row r="31" spans="1:14" ht="12" customHeight="1" x14ac:dyDescent="0.15">
      <c r="A31" s="258" t="s">
        <v>111</v>
      </c>
      <c r="B31" s="920">
        <f>('C-66'!B31/'C-65'!B31)*1000</f>
        <v>23.188495933033899</v>
      </c>
      <c r="C31" s="439">
        <f>('C-66'!C31/'C-65'!C31)*1000</f>
        <v>23.68888888888889</v>
      </c>
      <c r="D31" s="439">
        <f>('C-66'!D31/'C-65'!D31)*1000</f>
        <v>23.711764705882352</v>
      </c>
      <c r="E31" s="439">
        <f>('C-66'!E31/'C-65'!E31)*1000</f>
        <v>23.778445279695536</v>
      </c>
      <c r="F31" s="439">
        <f>('C-66'!F31/'C-65'!F31)*1000</f>
        <v>23.935076923076924</v>
      </c>
      <c r="G31" s="439">
        <f>('C-66'!G31/'C-65'!G31)*1000</f>
        <v>23.979140127388533</v>
      </c>
      <c r="H31" s="439">
        <f>('C-66'!H31/'C-65'!H31)*1000</f>
        <v>24.341648769205356</v>
      </c>
      <c r="I31" s="439">
        <f>('C-66'!I31/'C-65'!I31)*1000</f>
        <v>23.621838132373526</v>
      </c>
      <c r="J31" s="439">
        <f>('C-66'!J31/'C-65'!J31)*1000</f>
        <v>22.255474452554743</v>
      </c>
      <c r="K31" s="439">
        <f>('C-66'!K31/'C-65'!K31)*1000</f>
        <v>21.088825214899714</v>
      </c>
      <c r="L31" s="439">
        <f>('C-66'!L31/'C-65'!L31)*1000</f>
        <v>22.185254607935015</v>
      </c>
      <c r="M31" s="439">
        <f>('C-66'!M31/'C-65'!M31)*1000</f>
        <v>22.333519865696701</v>
      </c>
      <c r="N31" s="439">
        <f>('C-66'!N31/'C-65'!N31)*1000</f>
        <v>23.069236259814421</v>
      </c>
    </row>
    <row r="32" spans="1:14" ht="12" customHeight="1" x14ac:dyDescent="0.15">
      <c r="A32" s="257" t="s">
        <v>44</v>
      </c>
      <c r="B32" s="920">
        <f>('C-66'!B32/'C-65'!B32)*1000</f>
        <v>26.644635797091741</v>
      </c>
      <c r="C32" s="439">
        <f>('C-66'!C32/'C-65'!C32)*1000</f>
        <v>26.126125201583349</v>
      </c>
      <c r="D32" s="439">
        <f>('C-66'!D32/'C-65'!D32)*1000</f>
        <v>26.179752953813104</v>
      </c>
      <c r="E32" s="439">
        <f>('C-66'!E32/'C-65'!E32)*1000</f>
        <v>25.190012978585344</v>
      </c>
      <c r="F32" s="439">
        <f>('C-66'!F32/'C-65'!F32)*1000</f>
        <v>27.055471853170804</v>
      </c>
      <c r="G32" s="439">
        <f>('C-66'!G32/'C-65'!G32)*1000</f>
        <v>27.054043234587681</v>
      </c>
      <c r="H32" s="439">
        <f>('C-66'!H32/'C-65'!H32)*1000</f>
        <v>26.999717939074849</v>
      </c>
      <c r="I32" s="439">
        <f>('C-66'!I32/'C-65'!I32)*1000</f>
        <v>27.07357234614037</v>
      </c>
      <c r="J32" s="439">
        <f>('C-66'!J32/'C-65'!J32)*1000</f>
        <v>27.072798705800789</v>
      </c>
      <c r="K32" s="439">
        <f>('C-66'!K32/'C-65'!K32)*1000</f>
        <v>27.000000000000004</v>
      </c>
      <c r="L32" s="439">
        <f>('C-66'!L32/'C-65'!L32)*1000</f>
        <v>26.886435726210358</v>
      </c>
      <c r="M32" s="439">
        <f>('C-66'!M32/'C-65'!M32)*1000</f>
        <v>26.611382488479265</v>
      </c>
      <c r="N32" s="439">
        <f>('C-66'!N32/'C-65'!N32)*1000</f>
        <v>26.246452365089944</v>
      </c>
    </row>
    <row r="33" spans="1:14" ht="12" customHeight="1" x14ac:dyDescent="0.15">
      <c r="A33" s="257" t="s">
        <v>45</v>
      </c>
      <c r="B33" s="920">
        <f>('C-66'!B33/'C-65'!B33)*1000</f>
        <v>27.712455184282227</v>
      </c>
      <c r="C33" s="439">
        <f>('C-66'!C33/'C-65'!C33)*1000</f>
        <v>27.557903291344978</v>
      </c>
      <c r="D33" s="439">
        <f>('C-66'!D33/'C-65'!D33)*1000</f>
        <v>27.920042004200418</v>
      </c>
      <c r="E33" s="439">
        <f>('C-66'!E33/'C-65'!E33)*1000</f>
        <v>27.869727248177156</v>
      </c>
      <c r="F33" s="439">
        <f>('C-66'!F33/'C-65'!F33)*1000</f>
        <v>28.107403711833967</v>
      </c>
      <c r="G33" s="439">
        <f>('C-66'!G33/'C-65'!G33)*1000</f>
        <v>28.329852045256747</v>
      </c>
      <c r="H33" s="439">
        <f>('C-66'!H33/'C-65'!H33)*1000</f>
        <v>28.242438130155822</v>
      </c>
      <c r="I33" s="439">
        <f>('C-66'!I33/'C-65'!I33)*1000</f>
        <v>27.947920517560075</v>
      </c>
      <c r="J33" s="439">
        <f>('C-66'!J33/'C-65'!J33)*1000</f>
        <v>27.541368252271514</v>
      </c>
      <c r="K33" s="439">
        <f>('C-66'!K33/'C-65'!K33)*1000</f>
        <v>26.940346375881976</v>
      </c>
      <c r="L33" s="439">
        <f>('C-66'!L33/'C-65'!L33)*1000</f>
        <v>26.956063907044292</v>
      </c>
      <c r="M33" s="439">
        <f>('C-66'!M33/'C-65'!M33)*1000</f>
        <v>26.804548959136461</v>
      </c>
      <c r="N33" s="439">
        <f>('C-66'!N33/'C-65'!N33)*1000</f>
        <v>26.863685932388226</v>
      </c>
    </row>
    <row r="34" spans="1:14" ht="12" customHeight="1" x14ac:dyDescent="0.15">
      <c r="A34" s="168" t="s">
        <v>46</v>
      </c>
      <c r="B34" s="920">
        <v>0</v>
      </c>
      <c r="C34" s="439">
        <v>0</v>
      </c>
      <c r="D34" s="439">
        <v>0</v>
      </c>
      <c r="E34" s="439">
        <v>0</v>
      </c>
      <c r="F34" s="439">
        <v>0</v>
      </c>
      <c r="G34" s="439">
        <v>0</v>
      </c>
      <c r="H34" s="439">
        <v>0</v>
      </c>
      <c r="I34" s="439">
        <v>0</v>
      </c>
      <c r="J34" s="439">
        <v>0</v>
      </c>
      <c r="K34" s="439">
        <v>0</v>
      </c>
      <c r="L34" s="439">
        <v>0</v>
      </c>
      <c r="M34" s="439">
        <v>0</v>
      </c>
      <c r="N34" s="439">
        <v>0</v>
      </c>
    </row>
    <row r="35" spans="1:14" ht="12" customHeight="1" x14ac:dyDescent="0.15">
      <c r="A35" s="168" t="s">
        <v>47</v>
      </c>
      <c r="B35" s="920">
        <v>0</v>
      </c>
      <c r="C35" s="439">
        <v>0</v>
      </c>
      <c r="D35" s="439">
        <v>0</v>
      </c>
      <c r="E35" s="439">
        <v>0</v>
      </c>
      <c r="F35" s="439">
        <v>0</v>
      </c>
      <c r="G35" s="439">
        <v>0</v>
      </c>
      <c r="H35" s="439">
        <v>0</v>
      </c>
      <c r="I35" s="439">
        <v>0</v>
      </c>
      <c r="J35" s="439">
        <v>0</v>
      </c>
      <c r="K35" s="439">
        <v>0</v>
      </c>
      <c r="L35" s="439">
        <v>0</v>
      </c>
      <c r="M35" s="439">
        <v>0</v>
      </c>
      <c r="N35" s="439">
        <v>0</v>
      </c>
    </row>
    <row r="36" spans="1:14" ht="12" customHeight="1" x14ac:dyDescent="0.15">
      <c r="A36" s="168" t="s">
        <v>48</v>
      </c>
      <c r="B36" s="920">
        <v>0</v>
      </c>
      <c r="C36" s="439">
        <v>0</v>
      </c>
      <c r="D36" s="439">
        <v>0</v>
      </c>
      <c r="E36" s="439">
        <v>0</v>
      </c>
      <c r="F36" s="439">
        <v>0</v>
      </c>
      <c r="G36" s="439">
        <v>0</v>
      </c>
      <c r="H36" s="439">
        <v>0</v>
      </c>
      <c r="I36" s="439">
        <v>0</v>
      </c>
      <c r="J36" s="439">
        <v>0</v>
      </c>
      <c r="K36" s="439">
        <v>0</v>
      </c>
      <c r="L36" s="439">
        <v>0</v>
      </c>
      <c r="M36" s="439">
        <v>0</v>
      </c>
      <c r="N36" s="439">
        <v>0</v>
      </c>
    </row>
    <row r="37" spans="1:14" ht="12" customHeight="1" thickBot="1" x14ac:dyDescent="0.2">
      <c r="A37" s="249" t="s">
        <v>49</v>
      </c>
      <c r="B37" s="921">
        <v>0</v>
      </c>
      <c r="C37" s="440">
        <v>0</v>
      </c>
      <c r="D37" s="440">
        <v>0</v>
      </c>
      <c r="E37" s="440">
        <v>0</v>
      </c>
      <c r="F37" s="440">
        <v>0</v>
      </c>
      <c r="G37" s="440">
        <v>0</v>
      </c>
      <c r="H37" s="440">
        <v>0</v>
      </c>
      <c r="I37" s="440">
        <v>0</v>
      </c>
      <c r="J37" s="440">
        <v>0</v>
      </c>
      <c r="K37" s="440">
        <v>0</v>
      </c>
      <c r="L37" s="440">
        <v>0</v>
      </c>
      <c r="M37" s="440">
        <v>0</v>
      </c>
      <c r="N37" s="440">
        <v>0</v>
      </c>
    </row>
    <row r="38" spans="1:14" ht="9" customHeight="1" x14ac:dyDescent="0.15">
      <c r="A38" s="28" t="s">
        <v>544</v>
      </c>
      <c r="B38" s="317"/>
      <c r="C38" s="317"/>
      <c r="D38" s="317"/>
      <c r="E38" s="317"/>
      <c r="F38" s="317"/>
    </row>
    <row r="39" spans="1:14" ht="9" customHeight="1" x14ac:dyDescent="0.15">
      <c r="A39" s="28" t="s">
        <v>428</v>
      </c>
      <c r="B39" s="317"/>
      <c r="C39" s="317"/>
      <c r="D39" s="317"/>
      <c r="E39" s="317"/>
      <c r="F39" s="317"/>
    </row>
    <row r="40" spans="1:14" ht="9" customHeight="1" x14ac:dyDescent="0.15">
      <c r="A40" s="40" t="s">
        <v>427</v>
      </c>
      <c r="B40" s="317"/>
      <c r="C40" s="317"/>
      <c r="D40" s="317"/>
      <c r="E40" s="317"/>
      <c r="F40" s="317"/>
    </row>
    <row r="41" spans="1:14" ht="13.05" customHeight="1" x14ac:dyDescent="0.15">
      <c r="A41" s="12"/>
    </row>
    <row r="43" spans="1:14" ht="13.05" customHeight="1" x14ac:dyDescent="0.15">
      <c r="A43" s="168"/>
    </row>
    <row r="44" spans="1:14" ht="13.05" customHeight="1" x14ac:dyDescent="0.15">
      <c r="A44" s="31"/>
    </row>
    <row r="45" spans="1:14" ht="13.05" customHeight="1" x14ac:dyDescent="0.15">
      <c r="A45" s="58"/>
    </row>
    <row r="46" spans="1:14" ht="13.05" customHeight="1" x14ac:dyDescent="0.15">
      <c r="A46" s="31"/>
    </row>
  </sheetData>
  <printOptions horizontalCentered="1" verticalCentered="1"/>
  <pageMargins left="0" right="0" top="0" bottom="0" header="0" footer="0"/>
  <pageSetup paperSize="9" orientation="landscape"/>
  <headerFooter scaleWithDoc="0" alignWithMargins="0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9">
    <tabColor theme="9" tint="0.59999389629810485"/>
  </sheetPr>
  <dimension ref="A4:N54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1.625" style="190" customWidth="1"/>
    <col min="2" max="2" width="9.625" style="190" customWidth="1"/>
    <col min="3" max="14" width="8.75" style="190" customWidth="1"/>
    <col min="15" max="16384" width="7" style="190"/>
  </cols>
  <sheetData>
    <row r="4" spans="1:14" ht="13.05" customHeight="1" x14ac:dyDescent="0.3">
      <c r="A4" s="419" t="s">
        <v>572</v>
      </c>
      <c r="B4" s="415"/>
    </row>
    <row r="5" spans="1:14" ht="13.05" customHeight="1" x14ac:dyDescent="0.15">
      <c r="A5" s="423" t="s">
        <v>276</v>
      </c>
      <c r="B5" s="416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</row>
    <row r="6" spans="1:14" ht="4.95" customHeight="1" thickBot="1" x14ac:dyDescent="0.2">
      <c r="A6" s="119"/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</row>
    <row r="7" spans="1:14" ht="15" customHeight="1" x14ac:dyDescent="0.15">
      <c r="A7" s="860" t="s">
        <v>18</v>
      </c>
      <c r="B7" s="861" t="s">
        <v>117</v>
      </c>
      <c r="C7" s="860" t="s">
        <v>57</v>
      </c>
      <c r="D7" s="860" t="s">
        <v>58</v>
      </c>
      <c r="E7" s="860" t="s">
        <v>59</v>
      </c>
      <c r="F7" s="860" t="s">
        <v>60</v>
      </c>
      <c r="G7" s="860" t="s">
        <v>61</v>
      </c>
      <c r="H7" s="860" t="s">
        <v>62</v>
      </c>
      <c r="I7" s="860" t="s">
        <v>63</v>
      </c>
      <c r="J7" s="860" t="s">
        <v>64</v>
      </c>
      <c r="K7" s="860" t="s">
        <v>65</v>
      </c>
      <c r="L7" s="860" t="s">
        <v>66</v>
      </c>
      <c r="M7" s="860" t="s">
        <v>67</v>
      </c>
      <c r="N7" s="860" t="s">
        <v>68</v>
      </c>
    </row>
    <row r="8" spans="1:14" ht="15" customHeight="1" x14ac:dyDescent="0.15">
      <c r="A8" s="874" t="s">
        <v>100</v>
      </c>
      <c r="B8" s="879">
        <f t="shared" ref="B8:B37" si="0">SUM(C8:N8)</f>
        <v>113685.48000000001</v>
      </c>
      <c r="C8" s="883">
        <f t="shared" ref="C8:N8" si="1">(C9+C10+C11+C12+C13+C17+C18+C19+C20+C21+C22+C23+C24+C25+C26+C27+C28+C29+C32+C33+C34+C35+C36+C37)</f>
        <v>8109</v>
      </c>
      <c r="D8" s="883">
        <f t="shared" si="1"/>
        <v>9264</v>
      </c>
      <c r="E8" s="883">
        <f t="shared" si="1"/>
        <v>9732.5</v>
      </c>
      <c r="F8" s="883">
        <f t="shared" si="1"/>
        <v>10326</v>
      </c>
      <c r="G8" s="883">
        <f t="shared" si="1"/>
        <v>10020.119999999999</v>
      </c>
      <c r="H8" s="883">
        <f t="shared" si="1"/>
        <v>10521.82</v>
      </c>
      <c r="I8" s="883">
        <f t="shared" si="1"/>
        <v>10442.200000000001</v>
      </c>
      <c r="J8" s="883">
        <f t="shared" si="1"/>
        <v>9835.2999999999993</v>
      </c>
      <c r="K8" s="883">
        <f t="shared" si="1"/>
        <v>9010</v>
      </c>
      <c r="L8" s="883">
        <f t="shared" si="1"/>
        <v>8463.5400000000009</v>
      </c>
      <c r="M8" s="883">
        <f t="shared" si="1"/>
        <v>8516</v>
      </c>
      <c r="N8" s="883">
        <f t="shared" si="1"/>
        <v>9445</v>
      </c>
    </row>
    <row r="9" spans="1:14" ht="12" customHeight="1" x14ac:dyDescent="0.15">
      <c r="A9" s="246" t="s">
        <v>21</v>
      </c>
      <c r="B9" s="915">
        <f t="shared" si="0"/>
        <v>0</v>
      </c>
      <c r="C9" s="435">
        <f>+'[2]LLA 04-99'!E1376</f>
        <v>0</v>
      </c>
      <c r="D9" s="435">
        <f>+'[2]LLA 04-99'!F1376</f>
        <v>0</v>
      </c>
      <c r="E9" s="435">
        <f>+'[2]LLA 04-99'!G1376</f>
        <v>0</v>
      </c>
      <c r="F9" s="435">
        <f>+'[2]LLA 04-99'!H1376</f>
        <v>0</v>
      </c>
      <c r="G9" s="435">
        <f>+'[2]LLA 04-99'!I1376</f>
        <v>0</v>
      </c>
      <c r="H9" s="435">
        <f>+'[2]LLA 04-99'!J1376</f>
        <v>0</v>
      </c>
      <c r="I9" s="435">
        <f>+'[2]LLA 04-99'!K1376</f>
        <v>0</v>
      </c>
      <c r="J9" s="435">
        <f>+'[2]LLA 04-99'!L1376</f>
        <v>0</v>
      </c>
      <c r="K9" s="435">
        <f>+'[2]LLA 04-99'!M1376</f>
        <v>0</v>
      </c>
      <c r="L9" s="435">
        <f>+'[2]LLA 04-99'!N1376</f>
        <v>0</v>
      </c>
      <c r="M9" s="435">
        <f>+'[2]LLA 04-99'!O1376</f>
        <v>0</v>
      </c>
      <c r="N9" s="435">
        <f>+'[2]LLA 04-99'!P1376</f>
        <v>0</v>
      </c>
    </row>
    <row r="10" spans="1:14" ht="12" customHeight="1" x14ac:dyDescent="0.15">
      <c r="A10" s="246" t="s">
        <v>22</v>
      </c>
      <c r="B10" s="915">
        <f t="shared" si="0"/>
        <v>0</v>
      </c>
      <c r="C10" s="435">
        <f>+'[2]LLA 04-99'!E1379</f>
        <v>0</v>
      </c>
      <c r="D10" s="435">
        <f>+'[2]LLA 04-99'!F1379</f>
        <v>0</v>
      </c>
      <c r="E10" s="435">
        <f>+'[2]LLA 04-99'!G1379</f>
        <v>0</v>
      </c>
      <c r="F10" s="435">
        <f>+'[2]LLA 04-99'!H1379</f>
        <v>0</v>
      </c>
      <c r="G10" s="435">
        <f>+'[2]LLA 04-99'!I1379</f>
        <v>0</v>
      </c>
      <c r="H10" s="435">
        <f>+'[2]LLA 04-99'!J1379</f>
        <v>0</v>
      </c>
      <c r="I10" s="435">
        <f>+'[2]LLA 04-99'!K1379</f>
        <v>0</v>
      </c>
      <c r="J10" s="435">
        <f>+'[2]LLA 04-99'!L1379</f>
        <v>0</v>
      </c>
      <c r="K10" s="435">
        <f>+'[2]LLA 04-99'!M1379</f>
        <v>0</v>
      </c>
      <c r="L10" s="435">
        <f>+'[2]LLA 04-99'!N1379</f>
        <v>0</v>
      </c>
      <c r="M10" s="435">
        <f>+'[2]LLA 04-99'!O1379</f>
        <v>0</v>
      </c>
      <c r="N10" s="435">
        <f>+'[2]LLA 04-99'!P1379</f>
        <v>0</v>
      </c>
    </row>
    <row r="11" spans="1:14" ht="12" customHeight="1" x14ac:dyDescent="0.15">
      <c r="A11" s="246" t="s">
        <v>23</v>
      </c>
      <c r="B11" s="915">
        <f t="shared" si="0"/>
        <v>0</v>
      </c>
      <c r="C11" s="435">
        <f>+'[2]LLA 04-99'!E1382</f>
        <v>0</v>
      </c>
      <c r="D11" s="435">
        <f>+'[2]LLA 04-99'!F1382</f>
        <v>0</v>
      </c>
      <c r="E11" s="435">
        <f>+'[2]LLA 04-99'!G1382</f>
        <v>0</v>
      </c>
      <c r="F11" s="435">
        <f>+'[2]LLA 04-99'!H1382</f>
        <v>0</v>
      </c>
      <c r="G11" s="435">
        <f>+'[2]LLA 04-99'!I1382</f>
        <v>0</v>
      </c>
      <c r="H11" s="435">
        <f>+'[2]LLA 04-99'!J1382</f>
        <v>0</v>
      </c>
      <c r="I11" s="435">
        <f>+'[2]LLA 04-99'!K1382</f>
        <v>0</v>
      </c>
      <c r="J11" s="435">
        <f>+'[2]LLA 04-99'!L1382</f>
        <v>0</v>
      </c>
      <c r="K11" s="435">
        <f>+'[2]LLA 04-99'!M1382</f>
        <v>0</v>
      </c>
      <c r="L11" s="435">
        <f>+'[2]LLA 04-99'!N1382</f>
        <v>0</v>
      </c>
      <c r="M11" s="435">
        <f>+'[2]LLA 04-99'!O1382</f>
        <v>0</v>
      </c>
      <c r="N11" s="435">
        <f>+'[2]LLA 04-99'!P1382</f>
        <v>0</v>
      </c>
    </row>
    <row r="12" spans="1:14" ht="12" customHeight="1" x14ac:dyDescent="0.15">
      <c r="A12" s="194" t="s">
        <v>24</v>
      </c>
      <c r="B12" s="915">
        <f t="shared" si="0"/>
        <v>0</v>
      </c>
      <c r="C12" s="435">
        <f>+'[2]LLA 04-99'!E1385</f>
        <v>0</v>
      </c>
      <c r="D12" s="435">
        <f>+'[2]LLA 04-99'!F1385</f>
        <v>0</v>
      </c>
      <c r="E12" s="435">
        <f>+'[2]LLA 04-99'!G1385</f>
        <v>0</v>
      </c>
      <c r="F12" s="435">
        <f>+'[2]LLA 04-99'!H1385</f>
        <v>0</v>
      </c>
      <c r="G12" s="435">
        <f>+'[2]LLA 04-99'!I1385</f>
        <v>0</v>
      </c>
      <c r="H12" s="435">
        <f>+'[2]LLA 04-99'!J1385</f>
        <v>0</v>
      </c>
      <c r="I12" s="435">
        <f>+'[2]LLA 04-99'!K1385</f>
        <v>0</v>
      </c>
      <c r="J12" s="435">
        <f>+'[2]LLA 04-99'!L1385</f>
        <v>0</v>
      </c>
      <c r="K12" s="435">
        <f>+'[2]LLA 04-99'!M1385</f>
        <v>0</v>
      </c>
      <c r="L12" s="435">
        <f>+'[2]LLA 04-99'!N1385</f>
        <v>0</v>
      </c>
      <c r="M12" s="435">
        <f>+'[2]LLA 04-99'!O1385</f>
        <v>0</v>
      </c>
      <c r="N12" s="435">
        <f>+'[2]LLA 04-99'!P1385</f>
        <v>0</v>
      </c>
    </row>
    <row r="13" spans="1:14" ht="12" customHeight="1" x14ac:dyDescent="0.15">
      <c r="A13" s="194" t="s">
        <v>25</v>
      </c>
      <c r="B13" s="915">
        <f t="shared" si="0"/>
        <v>0</v>
      </c>
      <c r="C13" s="435">
        <f>+'[2]LLA 04-99'!E1388</f>
        <v>0</v>
      </c>
      <c r="D13" s="435">
        <f>+'[2]LLA 04-99'!F1388</f>
        <v>0</v>
      </c>
      <c r="E13" s="435">
        <f>+'[2]LLA 04-99'!G1388</f>
        <v>0</v>
      </c>
      <c r="F13" s="435">
        <f>+'[2]LLA 04-99'!H1388</f>
        <v>0</v>
      </c>
      <c r="G13" s="435">
        <f>+'[2]LLA 04-99'!I1388</f>
        <v>0</v>
      </c>
      <c r="H13" s="435">
        <f>+'[2]LLA 04-99'!J1388</f>
        <v>0</v>
      </c>
      <c r="I13" s="435">
        <f>+'[2]LLA 04-99'!K1388</f>
        <v>0</v>
      </c>
      <c r="J13" s="435">
        <f>+'[2]LLA 04-99'!L1388</f>
        <v>0</v>
      </c>
      <c r="K13" s="435">
        <f>+'[2]LLA 04-99'!M1388</f>
        <v>0</v>
      </c>
      <c r="L13" s="435">
        <f>+'[2]LLA 04-99'!N1388</f>
        <v>0</v>
      </c>
      <c r="M13" s="435">
        <f>+'[2]LLA 04-99'!O1388</f>
        <v>0</v>
      </c>
      <c r="N13" s="435">
        <f>+'[2]LLA 04-99'!P1388</f>
        <v>0</v>
      </c>
    </row>
    <row r="14" spans="1:14" ht="12" customHeight="1" x14ac:dyDescent="0.15">
      <c r="A14" s="248" t="s">
        <v>107</v>
      </c>
      <c r="B14" s="915">
        <f t="shared" si="0"/>
        <v>0</v>
      </c>
      <c r="C14" s="435">
        <f>+'[2]LLA 04-99'!E1391</f>
        <v>0</v>
      </c>
      <c r="D14" s="435">
        <f>+'[2]LLA 04-99'!F1391</f>
        <v>0</v>
      </c>
      <c r="E14" s="435">
        <f>+'[2]LLA 04-99'!G1391</f>
        <v>0</v>
      </c>
      <c r="F14" s="435">
        <f>+'[2]LLA 04-99'!H1391</f>
        <v>0</v>
      </c>
      <c r="G14" s="435">
        <f>+'[2]LLA 04-99'!I1391</f>
        <v>0</v>
      </c>
      <c r="H14" s="435">
        <f>+'[2]LLA 04-99'!J1391</f>
        <v>0</v>
      </c>
      <c r="I14" s="435">
        <f>+'[2]LLA 04-99'!K1391</f>
        <v>0</v>
      </c>
      <c r="J14" s="435">
        <f>+'[2]LLA 04-99'!L1391</f>
        <v>0</v>
      </c>
      <c r="K14" s="435">
        <f>+'[2]LLA 04-99'!M1391</f>
        <v>0</v>
      </c>
      <c r="L14" s="435">
        <f>+'[2]LLA 04-99'!N1391</f>
        <v>0</v>
      </c>
      <c r="M14" s="435">
        <f>+'[2]LLA 04-99'!O1391</f>
        <v>0</v>
      </c>
      <c r="N14" s="435">
        <f>+'[2]LLA 04-99'!P1391</f>
        <v>0</v>
      </c>
    </row>
    <row r="15" spans="1:14" ht="12" customHeight="1" x14ac:dyDescent="0.15">
      <c r="A15" s="248" t="s">
        <v>108</v>
      </c>
      <c r="B15" s="915">
        <f t="shared" si="0"/>
        <v>0</v>
      </c>
      <c r="C15" s="435">
        <f>+'[2]LLA 04-99'!E1394</f>
        <v>0</v>
      </c>
      <c r="D15" s="435">
        <f>+'[2]LLA 04-99'!F1394</f>
        <v>0</v>
      </c>
      <c r="E15" s="435">
        <f>+'[2]LLA 04-99'!G1394</f>
        <v>0</v>
      </c>
      <c r="F15" s="435">
        <f>+'[2]LLA 04-99'!H1394</f>
        <v>0</v>
      </c>
      <c r="G15" s="435">
        <f>+'[2]LLA 04-99'!I1394</f>
        <v>0</v>
      </c>
      <c r="H15" s="435">
        <f>+'[2]LLA 04-99'!J1394</f>
        <v>0</v>
      </c>
      <c r="I15" s="435">
        <f>+'[2]LLA 04-99'!K1394</f>
        <v>0</v>
      </c>
      <c r="J15" s="435">
        <f>+'[2]LLA 04-99'!L1394</f>
        <v>0</v>
      </c>
      <c r="K15" s="435">
        <f>+'[2]LLA 04-99'!M1394</f>
        <v>0</v>
      </c>
      <c r="L15" s="435">
        <f>+'[2]LLA 04-99'!N1394</f>
        <v>0</v>
      </c>
      <c r="M15" s="435">
        <f>+'[2]LLA 04-99'!O1394</f>
        <v>0</v>
      </c>
      <c r="N15" s="435">
        <f>+'[2]LLA 04-99'!P1394</f>
        <v>0</v>
      </c>
    </row>
    <row r="16" spans="1:14" ht="12" customHeight="1" x14ac:dyDescent="0.15">
      <c r="A16" s="248" t="s">
        <v>109</v>
      </c>
      <c r="B16" s="915">
        <f t="shared" si="0"/>
        <v>0</v>
      </c>
      <c r="C16" s="435">
        <f>+'[2]LLA 04-99'!E1397</f>
        <v>0</v>
      </c>
      <c r="D16" s="435">
        <f>+'[2]LLA 04-99'!F1397</f>
        <v>0</v>
      </c>
      <c r="E16" s="435">
        <f>+'[2]LLA 04-99'!G1397</f>
        <v>0</v>
      </c>
      <c r="F16" s="435">
        <f>+'[2]LLA 04-99'!H1397</f>
        <v>0</v>
      </c>
      <c r="G16" s="435">
        <f>+'[2]LLA 04-99'!I1397</f>
        <v>0</v>
      </c>
      <c r="H16" s="435">
        <f>+'[2]LLA 04-99'!J1397</f>
        <v>0</v>
      </c>
      <c r="I16" s="435">
        <f>+'[2]LLA 04-99'!K1397</f>
        <v>0</v>
      </c>
      <c r="J16" s="435">
        <f>+'[2]LLA 04-99'!L1397</f>
        <v>0</v>
      </c>
      <c r="K16" s="435">
        <f>+'[2]LLA 04-99'!M1397</f>
        <v>0</v>
      </c>
      <c r="L16" s="435">
        <f>+'[2]LLA 04-99'!N1397</f>
        <v>0</v>
      </c>
      <c r="M16" s="435">
        <f>+'[2]LLA 04-99'!O1397</f>
        <v>0</v>
      </c>
      <c r="N16" s="435">
        <f>+'[2]LLA 04-99'!P1397</f>
        <v>0</v>
      </c>
    </row>
    <row r="17" spans="1:14" ht="12" customHeight="1" x14ac:dyDescent="0.15">
      <c r="A17" s="246" t="s">
        <v>29</v>
      </c>
      <c r="B17" s="915">
        <f t="shared" si="0"/>
        <v>0</v>
      </c>
      <c r="C17" s="435">
        <f>+'[2]LLA 04-99'!E1400</f>
        <v>0</v>
      </c>
      <c r="D17" s="435">
        <f>+'[2]LLA 04-99'!F1400</f>
        <v>0</v>
      </c>
      <c r="E17" s="435">
        <f>+'[2]LLA 04-99'!G1400</f>
        <v>0</v>
      </c>
      <c r="F17" s="435">
        <f>+'[2]LLA 04-99'!H1400</f>
        <v>0</v>
      </c>
      <c r="G17" s="435">
        <f>+'[2]LLA 04-99'!I1400</f>
        <v>0</v>
      </c>
      <c r="H17" s="435">
        <f>+'[2]LLA 04-99'!J1400</f>
        <v>0</v>
      </c>
      <c r="I17" s="435">
        <f>+'[2]LLA 04-99'!K1400</f>
        <v>0</v>
      </c>
      <c r="J17" s="435">
        <f>+'[2]LLA 04-99'!L1400</f>
        <v>0</v>
      </c>
      <c r="K17" s="435">
        <f>+'[2]LLA 04-99'!M1400</f>
        <v>0</v>
      </c>
      <c r="L17" s="435">
        <f>+'[2]LLA 04-99'!N1400</f>
        <v>0</v>
      </c>
      <c r="M17" s="435">
        <f>+'[2]LLA 04-99'!O1400</f>
        <v>0</v>
      </c>
      <c r="N17" s="435">
        <f>+'[2]LLA 04-99'!P1400</f>
        <v>0</v>
      </c>
    </row>
    <row r="18" spans="1:14" ht="12" customHeight="1" x14ac:dyDescent="0.15">
      <c r="A18" s="194" t="s">
        <v>30</v>
      </c>
      <c r="B18" s="915">
        <f t="shared" si="0"/>
        <v>0</v>
      </c>
      <c r="C18" s="435">
        <f>+'[2]LLA 04-99'!E1403</f>
        <v>0</v>
      </c>
      <c r="D18" s="435">
        <f>+'[2]LLA 04-99'!F1403</f>
        <v>0</v>
      </c>
      <c r="E18" s="435">
        <f>+'[2]LLA 04-99'!G1403</f>
        <v>0</v>
      </c>
      <c r="F18" s="435">
        <f>+'[2]LLA 04-99'!H1403</f>
        <v>0</v>
      </c>
      <c r="G18" s="435">
        <f>+'[2]LLA 04-99'!I1403</f>
        <v>0</v>
      </c>
      <c r="H18" s="435">
        <f>+'[2]LLA 04-99'!J1403</f>
        <v>0</v>
      </c>
      <c r="I18" s="435">
        <f>+'[2]LLA 04-99'!K1403</f>
        <v>0</v>
      </c>
      <c r="J18" s="435">
        <f>+'[2]LLA 04-99'!L1403</f>
        <v>0</v>
      </c>
      <c r="K18" s="435">
        <f>+'[2]LLA 04-99'!M1403</f>
        <v>0</v>
      </c>
      <c r="L18" s="435">
        <f>+'[2]LLA 04-99'!N1403</f>
        <v>0</v>
      </c>
      <c r="M18" s="435">
        <f>+'[2]LLA 04-99'!O1403</f>
        <v>0</v>
      </c>
      <c r="N18" s="435">
        <f>+'[2]LLA 04-99'!P1403</f>
        <v>0</v>
      </c>
    </row>
    <row r="19" spans="1:14" ht="12" customHeight="1" x14ac:dyDescent="0.15">
      <c r="A19" s="194" t="s">
        <v>31</v>
      </c>
      <c r="B19" s="915">
        <f t="shared" si="0"/>
        <v>2296</v>
      </c>
      <c r="C19" s="435">
        <f>+'[2]LLA 04-99'!E1406</f>
        <v>227</v>
      </c>
      <c r="D19" s="435">
        <f>+'[2]LLA 04-99'!F1406</f>
        <v>214</v>
      </c>
      <c r="E19" s="435">
        <f>+'[2]LLA 04-99'!G1406</f>
        <v>236</v>
      </c>
      <c r="F19" s="435">
        <f>+'[2]LLA 04-99'!H1406</f>
        <v>195</v>
      </c>
      <c r="G19" s="435">
        <f>+'[2]LLA 04-99'!I1406</f>
        <v>156</v>
      </c>
      <c r="H19" s="435">
        <f>+'[2]LLA 04-99'!J1406</f>
        <v>159</v>
      </c>
      <c r="I19" s="435">
        <f>+'[2]LLA 04-99'!K1406</f>
        <v>243</v>
      </c>
      <c r="J19" s="435">
        <f>+'[2]LLA 04-99'!L1406</f>
        <v>202</v>
      </c>
      <c r="K19" s="435">
        <f>+'[2]LLA 04-99'!M1406</f>
        <v>136</v>
      </c>
      <c r="L19" s="435">
        <f>+'[2]LLA 04-99'!N1406</f>
        <v>153</v>
      </c>
      <c r="M19" s="435">
        <f>+'[2]LLA 04-99'!O1406</f>
        <v>172</v>
      </c>
      <c r="N19" s="435">
        <f>+'[2]LLA 04-99'!P1406</f>
        <v>203</v>
      </c>
    </row>
    <row r="20" spans="1:14" ht="12" customHeight="1" x14ac:dyDescent="0.15">
      <c r="A20" s="246" t="s">
        <v>32</v>
      </c>
      <c r="B20" s="915">
        <f t="shared" si="0"/>
        <v>0</v>
      </c>
      <c r="C20" s="435">
        <f>+'[2]LLA 04-99'!E1409</f>
        <v>0</v>
      </c>
      <c r="D20" s="435">
        <f>+'[2]LLA 04-99'!F1409</f>
        <v>0</v>
      </c>
      <c r="E20" s="435">
        <f>+'[2]LLA 04-99'!G1409</f>
        <v>0</v>
      </c>
      <c r="F20" s="435">
        <f>+'[2]LLA 04-99'!H1409</f>
        <v>0</v>
      </c>
      <c r="G20" s="435">
        <f>+'[2]LLA 04-99'!I1409</f>
        <v>0</v>
      </c>
      <c r="H20" s="435">
        <f>+'[2]LLA 04-99'!J1409</f>
        <v>0</v>
      </c>
      <c r="I20" s="435">
        <f>+'[2]LLA 04-99'!K1409</f>
        <v>0</v>
      </c>
      <c r="J20" s="435">
        <f>+'[2]LLA 04-99'!L1409</f>
        <v>0</v>
      </c>
      <c r="K20" s="435">
        <f>+'[2]LLA 04-99'!M1409</f>
        <v>0</v>
      </c>
      <c r="L20" s="435">
        <f>+'[2]LLA 04-99'!N1409</f>
        <v>0</v>
      </c>
      <c r="M20" s="435">
        <f>+'[2]LLA 04-99'!O1409</f>
        <v>0</v>
      </c>
      <c r="N20" s="435">
        <f>+'[2]LLA 04-99'!P1409</f>
        <v>0</v>
      </c>
    </row>
    <row r="21" spans="1:14" ht="12" customHeight="1" x14ac:dyDescent="0.15">
      <c r="A21" s="246" t="s">
        <v>33</v>
      </c>
      <c r="B21" s="915">
        <f t="shared" si="0"/>
        <v>0</v>
      </c>
      <c r="C21" s="435">
        <f>+'[2]LLA 04-99'!E1412</f>
        <v>0</v>
      </c>
      <c r="D21" s="435">
        <f>+'[2]LLA 04-99'!F1412</f>
        <v>0</v>
      </c>
      <c r="E21" s="435">
        <f>+'[2]LLA 04-99'!G1412</f>
        <v>0</v>
      </c>
      <c r="F21" s="435">
        <f>+'[2]LLA 04-99'!H1412</f>
        <v>0</v>
      </c>
      <c r="G21" s="435">
        <f>+'[2]LLA 04-99'!I1412</f>
        <v>0</v>
      </c>
      <c r="H21" s="435">
        <f>+'[2]LLA 04-99'!J1412</f>
        <v>0</v>
      </c>
      <c r="I21" s="435">
        <f>+'[2]LLA 04-99'!K1412</f>
        <v>0</v>
      </c>
      <c r="J21" s="435">
        <f>+'[2]LLA 04-99'!L1412</f>
        <v>0</v>
      </c>
      <c r="K21" s="435">
        <f>+'[2]LLA 04-99'!M1412</f>
        <v>0</v>
      </c>
      <c r="L21" s="435">
        <f>+'[2]LLA 04-99'!N1412</f>
        <v>0</v>
      </c>
      <c r="M21" s="435">
        <f>+'[2]LLA 04-99'!O1412</f>
        <v>0</v>
      </c>
      <c r="N21" s="435">
        <f>+'[2]LLA 04-99'!P1412</f>
        <v>0</v>
      </c>
    </row>
    <row r="22" spans="1:14" ht="12" customHeight="1" x14ac:dyDescent="0.15">
      <c r="A22" s="246" t="s">
        <v>34</v>
      </c>
      <c r="B22" s="915">
        <f t="shared" si="0"/>
        <v>3856</v>
      </c>
      <c r="C22" s="435">
        <f>+'[2]LLA 04-99'!E1415</f>
        <v>198</v>
      </c>
      <c r="D22" s="435">
        <f>+'[2]LLA 04-99'!F1415</f>
        <v>222</v>
      </c>
      <c r="E22" s="435">
        <f>+'[2]LLA 04-99'!G1415</f>
        <v>259</v>
      </c>
      <c r="F22" s="435">
        <f>+'[2]LLA 04-99'!H1415</f>
        <v>347</v>
      </c>
      <c r="G22" s="435">
        <f>+'[2]LLA 04-99'!I1415</f>
        <v>383</v>
      </c>
      <c r="H22" s="435">
        <f>+'[2]LLA 04-99'!J1415</f>
        <v>425</v>
      </c>
      <c r="I22" s="435">
        <f>+'[2]LLA 04-99'!K1415</f>
        <v>451</v>
      </c>
      <c r="J22" s="435">
        <f>+'[2]LLA 04-99'!L1415</f>
        <v>334</v>
      </c>
      <c r="K22" s="435">
        <f>+'[2]LLA 04-99'!M1415</f>
        <v>194</v>
      </c>
      <c r="L22" s="435">
        <f>+'[2]LLA 04-99'!N1415</f>
        <v>259</v>
      </c>
      <c r="M22" s="435">
        <f>+'[2]LLA 04-99'!O1415</f>
        <v>324</v>
      </c>
      <c r="N22" s="435">
        <f>+'[2]LLA 04-99'!P1415</f>
        <v>460</v>
      </c>
    </row>
    <row r="23" spans="1:14" ht="12" customHeight="1" x14ac:dyDescent="0.15">
      <c r="A23" s="246" t="s">
        <v>35</v>
      </c>
      <c r="B23" s="915">
        <f t="shared" si="0"/>
        <v>7247</v>
      </c>
      <c r="C23" s="435">
        <f>+'[2]LLA 04-99'!E1418</f>
        <v>637</v>
      </c>
      <c r="D23" s="435">
        <f>+'[2]LLA 04-99'!F1418</f>
        <v>662</v>
      </c>
      <c r="E23" s="435">
        <f>+'[2]LLA 04-99'!G1418</f>
        <v>584</v>
      </c>
      <c r="F23" s="435">
        <f>+'[2]LLA 04-99'!H1418</f>
        <v>313</v>
      </c>
      <c r="G23" s="435">
        <f>+'[2]LLA 04-99'!I1418</f>
        <v>419</v>
      </c>
      <c r="H23" s="435">
        <f>+'[2]LLA 04-99'!J1418</f>
        <v>489</v>
      </c>
      <c r="I23" s="435">
        <f>+'[2]LLA 04-99'!K1418</f>
        <v>616</v>
      </c>
      <c r="J23" s="435">
        <f>+'[2]LLA 04-99'!L1418</f>
        <v>640</v>
      </c>
      <c r="K23" s="435">
        <f>+'[2]LLA 04-99'!M1418</f>
        <v>603</v>
      </c>
      <c r="L23" s="435">
        <f>+'[2]LLA 04-99'!N1418</f>
        <v>646</v>
      </c>
      <c r="M23" s="435">
        <f>+'[2]LLA 04-99'!O1418</f>
        <v>839</v>
      </c>
      <c r="N23" s="435">
        <f>+'[2]LLA 04-99'!P1418</f>
        <v>799</v>
      </c>
    </row>
    <row r="24" spans="1:14" ht="12" customHeight="1" x14ac:dyDescent="0.15">
      <c r="A24" s="246" t="s">
        <v>36</v>
      </c>
      <c r="B24" s="915">
        <f t="shared" si="0"/>
        <v>7612.86</v>
      </c>
      <c r="C24" s="435">
        <f>+'[2]LLA 04-99'!E1421</f>
        <v>494</v>
      </c>
      <c r="D24" s="435">
        <f>+'[2]LLA 04-99'!F1421</f>
        <v>595</v>
      </c>
      <c r="E24" s="435">
        <f>+'[2]LLA 04-99'!G1421</f>
        <v>561</v>
      </c>
      <c r="F24" s="435">
        <f>+'[2]LLA 04-99'!H1421</f>
        <v>650</v>
      </c>
      <c r="G24" s="435">
        <f>+'[2]LLA 04-99'!I1421</f>
        <v>640</v>
      </c>
      <c r="H24" s="435">
        <f>+'[2]LLA 04-99'!J1421</f>
        <v>685.32</v>
      </c>
      <c r="I24" s="435">
        <f>+'[2]LLA 04-99'!K1421</f>
        <v>546</v>
      </c>
      <c r="J24" s="435">
        <f>+'[2]LLA 04-99'!L1421</f>
        <v>595.29999999999995</v>
      </c>
      <c r="K24" s="435">
        <f>+'[2]LLA 04-99'!M1421</f>
        <v>580</v>
      </c>
      <c r="L24" s="435">
        <f>+'[2]LLA 04-99'!N1421</f>
        <v>680.24</v>
      </c>
      <c r="M24" s="435">
        <f>+'[2]LLA 04-99'!O1421</f>
        <v>772</v>
      </c>
      <c r="N24" s="435">
        <f>+'[2]LLA 04-99'!P1421</f>
        <v>814</v>
      </c>
    </row>
    <row r="25" spans="1:14" ht="12" customHeight="1" x14ac:dyDescent="0.15">
      <c r="A25" s="194" t="s">
        <v>37</v>
      </c>
      <c r="B25" s="915">
        <f t="shared" si="0"/>
        <v>11033</v>
      </c>
      <c r="C25" s="435">
        <f>+'[2]LLA 04-99'!E1424</f>
        <v>956</v>
      </c>
      <c r="D25" s="435">
        <f>+'[2]LLA 04-99'!F1424</f>
        <v>1112</v>
      </c>
      <c r="E25" s="435">
        <f>+'[2]LLA 04-99'!G1424</f>
        <v>1114</v>
      </c>
      <c r="F25" s="435">
        <f>+'[2]LLA 04-99'!H1424</f>
        <v>862</v>
      </c>
      <c r="G25" s="435">
        <f>+'[2]LLA 04-99'!I1424</f>
        <v>801</v>
      </c>
      <c r="H25" s="435">
        <f>+'[2]LLA 04-99'!J1424</f>
        <v>837</v>
      </c>
      <c r="I25" s="435">
        <f>+'[2]LLA 04-99'!K1424</f>
        <v>849</v>
      </c>
      <c r="J25" s="435">
        <f>+'[2]LLA 04-99'!L1424</f>
        <v>872</v>
      </c>
      <c r="K25" s="435">
        <f>+'[2]LLA 04-99'!M1424</f>
        <v>827</v>
      </c>
      <c r="L25" s="435">
        <f>+'[2]LLA 04-99'!N1424</f>
        <v>897</v>
      </c>
      <c r="M25" s="435">
        <f>+'[2]LLA 04-99'!O1424</f>
        <v>930</v>
      </c>
      <c r="N25" s="435">
        <f>+'[2]LLA 04-99'!P1424</f>
        <v>976</v>
      </c>
    </row>
    <row r="26" spans="1:14" ht="12" customHeight="1" x14ac:dyDescent="0.15">
      <c r="A26" s="246" t="s">
        <v>38</v>
      </c>
      <c r="B26" s="915">
        <f t="shared" si="0"/>
        <v>1304</v>
      </c>
      <c r="C26" s="435">
        <f>+'[2]LLA 04-99'!E1427</f>
        <v>121</v>
      </c>
      <c r="D26" s="435">
        <f>+'[2]LLA 04-99'!F1427</f>
        <v>109</v>
      </c>
      <c r="E26" s="435">
        <f>+'[2]LLA 04-99'!G1427</f>
        <v>114</v>
      </c>
      <c r="F26" s="435">
        <f>+'[2]LLA 04-99'!H1427</f>
        <v>95</v>
      </c>
      <c r="G26" s="435">
        <f>+'[2]LLA 04-99'!I1427</f>
        <v>80</v>
      </c>
      <c r="H26" s="435">
        <f>+'[2]LLA 04-99'!J1427</f>
        <v>96</v>
      </c>
      <c r="I26" s="435">
        <f>+'[2]LLA 04-99'!K1427</f>
        <v>109</v>
      </c>
      <c r="J26" s="435">
        <f>+'[2]LLA 04-99'!L1427</f>
        <v>102</v>
      </c>
      <c r="K26" s="435">
        <f>+'[2]LLA 04-99'!M1427</f>
        <v>103</v>
      </c>
      <c r="L26" s="435">
        <f>+'[2]LLA 04-99'!N1427</f>
        <v>112</v>
      </c>
      <c r="M26" s="435">
        <f>+'[2]LLA 04-99'!O1427</f>
        <v>130</v>
      </c>
      <c r="N26" s="435">
        <f>+'[2]LLA 04-99'!P1427</f>
        <v>133</v>
      </c>
    </row>
    <row r="27" spans="1:14" ht="12" customHeight="1" x14ac:dyDescent="0.15">
      <c r="A27" s="246" t="s">
        <v>39</v>
      </c>
      <c r="B27" s="915">
        <f t="shared" si="0"/>
        <v>4656</v>
      </c>
      <c r="C27" s="435">
        <f>+'[2]LLA 04-99'!E1430</f>
        <v>309</v>
      </c>
      <c r="D27" s="435">
        <f>+'[2]LLA 04-99'!F1430</f>
        <v>320</v>
      </c>
      <c r="E27" s="435">
        <f>+'[2]LLA 04-99'!G1430</f>
        <v>330</v>
      </c>
      <c r="F27" s="435">
        <f>+'[2]LLA 04-99'!H1430</f>
        <v>334</v>
      </c>
      <c r="G27" s="435">
        <f>+'[2]LLA 04-99'!I1430</f>
        <v>375</v>
      </c>
      <c r="H27" s="435">
        <f>+'[2]LLA 04-99'!J1430</f>
        <v>424</v>
      </c>
      <c r="I27" s="435">
        <f>+'[2]LLA 04-99'!K1430</f>
        <v>428</v>
      </c>
      <c r="J27" s="435">
        <f>+'[2]LLA 04-99'!L1430</f>
        <v>436</v>
      </c>
      <c r="K27" s="435">
        <f>+'[2]LLA 04-99'!M1430</f>
        <v>425</v>
      </c>
      <c r="L27" s="435">
        <f>+'[2]LLA 04-99'!N1430</f>
        <v>425</v>
      </c>
      <c r="M27" s="435">
        <f>+'[2]LLA 04-99'!O1430</f>
        <v>376</v>
      </c>
      <c r="N27" s="435">
        <f>+'[2]LLA 04-99'!P1430</f>
        <v>474</v>
      </c>
    </row>
    <row r="28" spans="1:14" ht="12" customHeight="1" x14ac:dyDescent="0.15">
      <c r="A28" s="246" t="s">
        <v>40</v>
      </c>
      <c r="B28" s="915">
        <f t="shared" si="0"/>
        <v>6966</v>
      </c>
      <c r="C28" s="435">
        <f>+'[2]LLA 04-99'!E1433</f>
        <v>366</v>
      </c>
      <c r="D28" s="435">
        <f>+'[2]LLA 04-99'!F1433</f>
        <v>458</v>
      </c>
      <c r="E28" s="435">
        <f>+'[2]LLA 04-99'!G1433</f>
        <v>692</v>
      </c>
      <c r="F28" s="435">
        <f>+'[2]LLA 04-99'!H1433</f>
        <v>518</v>
      </c>
      <c r="G28" s="435">
        <f>+'[2]LLA 04-99'!I1433</f>
        <v>484</v>
      </c>
      <c r="H28" s="435">
        <f>+'[2]LLA 04-99'!J1433</f>
        <v>624</v>
      </c>
      <c r="I28" s="435">
        <f>+'[2]LLA 04-99'!K1433</f>
        <v>729</v>
      </c>
      <c r="J28" s="435">
        <f>+'[2]LLA 04-99'!L1433</f>
        <v>593</v>
      </c>
      <c r="K28" s="435">
        <f>+'[2]LLA 04-99'!M1433</f>
        <v>569</v>
      </c>
      <c r="L28" s="435">
        <f>+'[2]LLA 04-99'!N1433</f>
        <v>420</v>
      </c>
      <c r="M28" s="435">
        <f>+'[2]LLA 04-99'!O1433</f>
        <v>548</v>
      </c>
      <c r="N28" s="435">
        <f>+'[2]LLA 04-99'!P1433</f>
        <v>965</v>
      </c>
    </row>
    <row r="29" spans="1:14" ht="12" customHeight="1" x14ac:dyDescent="0.15">
      <c r="A29" s="194" t="s">
        <v>41</v>
      </c>
      <c r="B29" s="915">
        <f t="shared" si="0"/>
        <v>9437.619999999999</v>
      </c>
      <c r="C29" s="435">
        <f>+'[2]LLA 04-99'!E1436</f>
        <v>840</v>
      </c>
      <c r="D29" s="435">
        <f>+'[2]LLA 04-99'!F1436</f>
        <v>832</v>
      </c>
      <c r="E29" s="435">
        <f>+'[2]LLA 04-99'!G1436</f>
        <v>805.5</v>
      </c>
      <c r="F29" s="435">
        <f>+'[2]LLA 04-99'!H1436</f>
        <v>821</v>
      </c>
      <c r="G29" s="435">
        <f>+'[2]LLA 04-99'!I1436</f>
        <v>788.12</v>
      </c>
      <c r="H29" s="435">
        <f>+'[2]LLA 04-99'!J1436</f>
        <v>810.5</v>
      </c>
      <c r="I29" s="435">
        <f>+'[2]LLA 04-99'!K1436</f>
        <v>822.2</v>
      </c>
      <c r="J29" s="435">
        <f>+'[2]LLA 04-99'!L1436</f>
        <v>828</v>
      </c>
      <c r="K29" s="435">
        <f>+'[2]LLA 04-99'!M1436</f>
        <v>744</v>
      </c>
      <c r="L29" s="435">
        <f>+'[2]LLA 04-99'!N1436</f>
        <v>746.3</v>
      </c>
      <c r="M29" s="435">
        <f>+'[2]LLA 04-99'!O1436</f>
        <v>694</v>
      </c>
      <c r="N29" s="435">
        <f>+'[2]LLA 04-99'!P1436</f>
        <v>706</v>
      </c>
    </row>
    <row r="30" spans="1:14" ht="12" customHeight="1" x14ac:dyDescent="0.15">
      <c r="A30" s="248" t="s">
        <v>110</v>
      </c>
      <c r="B30" s="915">
        <f t="shared" si="0"/>
        <v>4695.62</v>
      </c>
      <c r="C30" s="435">
        <f>+'[2]LLA 04-99'!E1439</f>
        <v>420</v>
      </c>
      <c r="D30" s="435">
        <f>+'[2]LLA 04-99'!F1439</f>
        <v>430</v>
      </c>
      <c r="E30" s="435">
        <f>+'[2]LLA 04-99'!G1439</f>
        <v>395.5</v>
      </c>
      <c r="F30" s="435">
        <f>+'[2]LLA 04-99'!H1439</f>
        <v>395</v>
      </c>
      <c r="G30" s="435">
        <f>+'[2]LLA 04-99'!I1439</f>
        <v>378.12</v>
      </c>
      <c r="H30" s="435">
        <f>+'[2]LLA 04-99'!J1439</f>
        <v>390.5</v>
      </c>
      <c r="I30" s="435">
        <f>+'[2]LLA 04-99'!K1439</f>
        <v>410.2</v>
      </c>
      <c r="J30" s="435">
        <f>+'[2]LLA 04-99'!L1439</f>
        <v>420</v>
      </c>
      <c r="K30" s="435">
        <f>+'[2]LLA 04-99'!M1439</f>
        <v>329</v>
      </c>
      <c r="L30" s="435">
        <f>+'[2]LLA 04-99'!N1439</f>
        <v>345.3</v>
      </c>
      <c r="M30" s="435">
        <f>+'[2]LLA 04-99'!O1439</f>
        <v>387</v>
      </c>
      <c r="N30" s="435">
        <f>+'[2]LLA 04-99'!P1439</f>
        <v>395</v>
      </c>
    </row>
    <row r="31" spans="1:14" ht="12" customHeight="1" x14ac:dyDescent="0.15">
      <c r="A31" s="248" t="s">
        <v>111</v>
      </c>
      <c r="B31" s="915">
        <f t="shared" si="0"/>
        <v>4742</v>
      </c>
      <c r="C31" s="435">
        <f>+'[2]LLA 04-99'!E1442</f>
        <v>420</v>
      </c>
      <c r="D31" s="435">
        <f>+'[2]LLA 04-99'!F1442</f>
        <v>402</v>
      </c>
      <c r="E31" s="435">
        <f>+'[2]LLA 04-99'!G1442</f>
        <v>410</v>
      </c>
      <c r="F31" s="435">
        <f>+'[2]LLA 04-99'!H1442</f>
        <v>426</v>
      </c>
      <c r="G31" s="435">
        <f>+'[2]LLA 04-99'!I1442</f>
        <v>410</v>
      </c>
      <c r="H31" s="435">
        <f>+'[2]LLA 04-99'!J1442</f>
        <v>420</v>
      </c>
      <c r="I31" s="435">
        <f>+'[2]LLA 04-99'!K1442</f>
        <v>412</v>
      </c>
      <c r="J31" s="435">
        <f>+'[2]LLA 04-99'!L1442</f>
        <v>408</v>
      </c>
      <c r="K31" s="435">
        <f>+'[2]LLA 04-99'!M1442</f>
        <v>415</v>
      </c>
      <c r="L31" s="435">
        <f>+'[2]LLA 04-99'!N1442</f>
        <v>401</v>
      </c>
      <c r="M31" s="435">
        <f>+'[2]LLA 04-99'!O1442</f>
        <v>307</v>
      </c>
      <c r="N31" s="435">
        <f>+'[2]LLA 04-99'!P1442</f>
        <v>311</v>
      </c>
    </row>
    <row r="32" spans="1:14" ht="12" customHeight="1" x14ac:dyDescent="0.15">
      <c r="A32" s="246" t="s">
        <v>44</v>
      </c>
      <c r="B32" s="915">
        <f t="shared" si="0"/>
        <v>19393</v>
      </c>
      <c r="C32" s="435">
        <f>+'[2]LLA 04-99'!E1445</f>
        <v>1386</v>
      </c>
      <c r="D32" s="435">
        <f>+'[2]LLA 04-99'!F1445</f>
        <v>1525</v>
      </c>
      <c r="E32" s="435">
        <f>+'[2]LLA 04-99'!G1445</f>
        <v>1617</v>
      </c>
      <c r="F32" s="435">
        <f>+'[2]LLA 04-99'!H1445</f>
        <v>1596</v>
      </c>
      <c r="G32" s="435">
        <f>+'[2]LLA 04-99'!I1445</f>
        <v>1638</v>
      </c>
      <c r="H32" s="435">
        <f>+'[2]LLA 04-99'!J1445</f>
        <v>1812</v>
      </c>
      <c r="I32" s="435">
        <f>+'[2]LLA 04-99'!K1445</f>
        <v>1968</v>
      </c>
      <c r="J32" s="435">
        <f>+'[2]LLA 04-99'!L1445</f>
        <v>1897</v>
      </c>
      <c r="K32" s="435">
        <f>+'[2]LLA 04-99'!M1445</f>
        <v>1718</v>
      </c>
      <c r="L32" s="435">
        <f>+'[2]LLA 04-99'!N1445</f>
        <v>1560</v>
      </c>
      <c r="M32" s="435">
        <f>+'[2]LLA 04-99'!O1445</f>
        <v>1401</v>
      </c>
      <c r="N32" s="435">
        <f>+'[2]LLA 04-99'!P1445</f>
        <v>1275</v>
      </c>
    </row>
    <row r="33" spans="1:14" ht="12" customHeight="1" x14ac:dyDescent="0.15">
      <c r="A33" s="246" t="s">
        <v>45</v>
      </c>
      <c r="B33" s="915">
        <f t="shared" si="0"/>
        <v>39884</v>
      </c>
      <c r="C33" s="435">
        <f>+'[2]LLA 04-99'!E1448</f>
        <v>2575</v>
      </c>
      <c r="D33" s="435">
        <f>+'[2]LLA 04-99'!F1448</f>
        <v>3215</v>
      </c>
      <c r="E33" s="435">
        <f>+'[2]LLA 04-99'!G1448</f>
        <v>3420</v>
      </c>
      <c r="F33" s="435">
        <f>+'[2]LLA 04-99'!H1448</f>
        <v>4595</v>
      </c>
      <c r="G33" s="435">
        <f>+'[2]LLA 04-99'!I1448</f>
        <v>4256</v>
      </c>
      <c r="H33" s="435">
        <f>+'[2]LLA 04-99'!J1448</f>
        <v>4160</v>
      </c>
      <c r="I33" s="435">
        <f>+'[2]LLA 04-99'!K1448</f>
        <v>3681</v>
      </c>
      <c r="J33" s="435">
        <f>+'[2]LLA 04-99'!L1448</f>
        <v>3336</v>
      </c>
      <c r="K33" s="435">
        <f>+'[2]LLA 04-99'!M1448</f>
        <v>3111</v>
      </c>
      <c r="L33" s="435">
        <f>+'[2]LLA 04-99'!N1448</f>
        <v>2565</v>
      </c>
      <c r="M33" s="435">
        <f>+'[2]LLA 04-99'!O1448</f>
        <v>2330</v>
      </c>
      <c r="N33" s="435">
        <f>+'[2]LLA 04-99'!P1448</f>
        <v>2640</v>
      </c>
    </row>
    <row r="34" spans="1:14" ht="12" customHeight="1" x14ac:dyDescent="0.15">
      <c r="A34" s="194" t="s">
        <v>46</v>
      </c>
      <c r="B34" s="915">
        <f t="shared" si="0"/>
        <v>0</v>
      </c>
      <c r="C34" s="435">
        <f>+'[2]LLA 04-99'!E1451</f>
        <v>0</v>
      </c>
      <c r="D34" s="435">
        <f>+'[2]LLA 04-99'!F1451</f>
        <v>0</v>
      </c>
      <c r="E34" s="435">
        <f>+'[2]LLA 04-99'!G1451</f>
        <v>0</v>
      </c>
      <c r="F34" s="435">
        <f>+'[2]LLA 04-99'!H1451</f>
        <v>0</v>
      </c>
      <c r="G34" s="435">
        <f>+'[2]LLA 04-99'!I1451</f>
        <v>0</v>
      </c>
      <c r="H34" s="435">
        <f>+'[2]LLA 04-99'!J1451</f>
        <v>0</v>
      </c>
      <c r="I34" s="435">
        <f>+'[2]LLA 04-99'!K1451</f>
        <v>0</v>
      </c>
      <c r="J34" s="435">
        <f>+'[2]LLA 04-99'!L1451</f>
        <v>0</v>
      </c>
      <c r="K34" s="435">
        <f>+'[2]LLA 04-99'!M1451</f>
        <v>0</v>
      </c>
      <c r="L34" s="435">
        <f>+'[2]LLA 04-99'!N1451</f>
        <v>0</v>
      </c>
      <c r="M34" s="435">
        <f>+'[2]LLA 04-99'!O1451</f>
        <v>0</v>
      </c>
      <c r="N34" s="435">
        <f>+'[2]LLA 04-99'!P1451</f>
        <v>0</v>
      </c>
    </row>
    <row r="35" spans="1:14" ht="12" customHeight="1" x14ac:dyDescent="0.15">
      <c r="A35" s="194" t="s">
        <v>47</v>
      </c>
      <c r="B35" s="915">
        <f t="shared" si="0"/>
        <v>0</v>
      </c>
      <c r="C35" s="435">
        <f>+'[2]LLA 04-99'!E1454</f>
        <v>0</v>
      </c>
      <c r="D35" s="435">
        <f>+'[2]LLA 04-99'!F1454</f>
        <v>0</v>
      </c>
      <c r="E35" s="435">
        <f>+'[2]LLA 04-99'!G1454</f>
        <v>0</v>
      </c>
      <c r="F35" s="435">
        <f>+'[2]LLA 04-99'!H1454</f>
        <v>0</v>
      </c>
      <c r="G35" s="435">
        <f>+'[2]LLA 04-99'!I1454</f>
        <v>0</v>
      </c>
      <c r="H35" s="435">
        <f>+'[2]LLA 04-99'!J1454</f>
        <v>0</v>
      </c>
      <c r="I35" s="435">
        <f>+'[2]LLA 04-99'!K1454</f>
        <v>0</v>
      </c>
      <c r="J35" s="435">
        <f>+'[2]LLA 04-99'!L1454</f>
        <v>0</v>
      </c>
      <c r="K35" s="435">
        <f>+'[2]LLA 04-99'!M1454</f>
        <v>0</v>
      </c>
      <c r="L35" s="435">
        <f>+'[2]LLA 04-99'!N1454</f>
        <v>0</v>
      </c>
      <c r="M35" s="435">
        <f>+'[2]LLA 04-99'!O1454</f>
        <v>0</v>
      </c>
      <c r="N35" s="435">
        <f>+'[2]LLA 04-99'!P1454</f>
        <v>0</v>
      </c>
    </row>
    <row r="36" spans="1:14" ht="12" customHeight="1" x14ac:dyDescent="0.15">
      <c r="A36" s="194" t="s">
        <v>48</v>
      </c>
      <c r="B36" s="915">
        <f t="shared" si="0"/>
        <v>0</v>
      </c>
      <c r="C36" s="435">
        <f>+'[2]LLA 04-99'!E1457</f>
        <v>0</v>
      </c>
      <c r="D36" s="435">
        <f>+'[2]LLA 04-99'!F1457</f>
        <v>0</v>
      </c>
      <c r="E36" s="435">
        <f>+'[2]LLA 04-99'!G1457</f>
        <v>0</v>
      </c>
      <c r="F36" s="435">
        <f>+'[2]LLA 04-99'!H1457</f>
        <v>0</v>
      </c>
      <c r="G36" s="435">
        <f>+'[2]LLA 04-99'!I1457</f>
        <v>0</v>
      </c>
      <c r="H36" s="435">
        <f>+'[2]LLA 04-99'!J1457</f>
        <v>0</v>
      </c>
      <c r="I36" s="435">
        <f>+'[2]LLA 04-99'!K1457</f>
        <v>0</v>
      </c>
      <c r="J36" s="435">
        <f>+'[2]LLA 04-99'!L1457</f>
        <v>0</v>
      </c>
      <c r="K36" s="435">
        <f>+'[2]LLA 04-99'!M1457</f>
        <v>0</v>
      </c>
      <c r="L36" s="435">
        <f>+'[2]LLA 04-99'!N1457</f>
        <v>0</v>
      </c>
      <c r="M36" s="435">
        <f>+'[2]LLA 04-99'!O1457</f>
        <v>0</v>
      </c>
      <c r="N36" s="435">
        <f>+'[2]LLA 04-99'!P1457</f>
        <v>0</v>
      </c>
    </row>
    <row r="37" spans="1:14" ht="12" customHeight="1" thickBot="1" x14ac:dyDescent="0.2">
      <c r="A37" s="249" t="s">
        <v>49</v>
      </c>
      <c r="B37" s="916">
        <f t="shared" si="0"/>
        <v>0</v>
      </c>
      <c r="C37" s="436">
        <f>+'[2]LLA 04-99'!E1460</f>
        <v>0</v>
      </c>
      <c r="D37" s="436">
        <f>+'[2]LLA 04-99'!F1460</f>
        <v>0</v>
      </c>
      <c r="E37" s="436">
        <f>+'[2]LLA 04-99'!G1460</f>
        <v>0</v>
      </c>
      <c r="F37" s="436">
        <f>+'[2]LLA 04-99'!H1460</f>
        <v>0</v>
      </c>
      <c r="G37" s="436">
        <f>+'[2]LLA 04-99'!I1460</f>
        <v>0</v>
      </c>
      <c r="H37" s="436">
        <f>+'[2]LLA 04-99'!J1460</f>
        <v>0</v>
      </c>
      <c r="I37" s="436">
        <f>+'[2]LLA 04-99'!K1460</f>
        <v>0</v>
      </c>
      <c r="J37" s="436">
        <f>+'[2]LLA 04-99'!L1460</f>
        <v>0</v>
      </c>
      <c r="K37" s="436">
        <f>+'[2]LLA 04-99'!M1460</f>
        <v>0</v>
      </c>
      <c r="L37" s="436">
        <f>+'[2]LLA 04-99'!N1460</f>
        <v>0</v>
      </c>
      <c r="M37" s="436">
        <f>+'[2]LLA 04-99'!O1460</f>
        <v>0</v>
      </c>
      <c r="N37" s="436">
        <f>+'[2]LLA 04-99'!P1460</f>
        <v>0</v>
      </c>
    </row>
    <row r="38" spans="1:14" ht="9" customHeight="1" x14ac:dyDescent="0.15">
      <c r="A38" s="28" t="s">
        <v>544</v>
      </c>
      <c r="B38" s="426"/>
      <c r="C38" s="426"/>
      <c r="D38" s="426"/>
      <c r="E38" s="426"/>
      <c r="F38" s="426"/>
      <c r="G38" s="219"/>
      <c r="H38" s="219"/>
      <c r="I38" s="219"/>
      <c r="J38" s="219"/>
      <c r="K38" s="219"/>
      <c r="L38" s="219"/>
      <c r="M38" s="219"/>
      <c r="N38" s="219"/>
    </row>
    <row r="39" spans="1:14" ht="9" customHeight="1" x14ac:dyDescent="0.15">
      <c r="A39" s="28" t="s">
        <v>428</v>
      </c>
      <c r="B39" s="426"/>
      <c r="C39" s="426"/>
      <c r="D39" s="426"/>
      <c r="E39" s="426"/>
      <c r="F39" s="426"/>
      <c r="G39" s="219"/>
      <c r="H39" s="219"/>
      <c r="I39" s="219"/>
      <c r="J39" s="219"/>
      <c r="K39" s="219"/>
      <c r="L39" s="219"/>
      <c r="M39" s="219"/>
      <c r="N39" s="219"/>
    </row>
    <row r="40" spans="1:14" ht="9" customHeight="1" x14ac:dyDescent="0.15">
      <c r="A40" s="40" t="s">
        <v>427</v>
      </c>
      <c r="B40" s="426"/>
      <c r="C40" s="426"/>
      <c r="D40" s="426"/>
      <c r="E40" s="426"/>
      <c r="F40" s="426"/>
      <c r="G40" s="219"/>
      <c r="H40" s="219"/>
      <c r="I40" s="219"/>
      <c r="J40" s="219"/>
      <c r="K40" s="219"/>
      <c r="L40" s="219"/>
      <c r="M40" s="219"/>
      <c r="N40" s="219"/>
    </row>
    <row r="41" spans="1:14" ht="13.05" customHeight="1" x14ac:dyDescent="0.15">
      <c r="A41" s="12"/>
    </row>
    <row r="42" spans="1:14" ht="13.05" customHeight="1" x14ac:dyDescent="0.15">
      <c r="A42" s="119"/>
    </row>
    <row r="43" spans="1:14" ht="13.05" customHeight="1" x14ac:dyDescent="0.15">
      <c r="A43" s="168"/>
    </row>
    <row r="44" spans="1:14" ht="13.05" customHeight="1" x14ac:dyDescent="0.15">
      <c r="A44" s="31"/>
    </row>
    <row r="45" spans="1:14" ht="13.05" customHeight="1" x14ac:dyDescent="0.15">
      <c r="A45" s="58"/>
    </row>
    <row r="46" spans="1:14" ht="13.05" customHeight="1" x14ac:dyDescent="0.15">
      <c r="A46" s="31"/>
    </row>
    <row r="47" spans="1:14" ht="13.05" customHeight="1" x14ac:dyDescent="0.15">
      <c r="A47" s="119"/>
    </row>
    <row r="48" spans="1:14" ht="13.05" customHeight="1" x14ac:dyDescent="0.15">
      <c r="A48" s="119"/>
    </row>
    <row r="49" spans="1:1" ht="13.05" customHeight="1" x14ac:dyDescent="0.15">
      <c r="A49" s="119"/>
    </row>
    <row r="50" spans="1:1" ht="13.05" customHeight="1" x14ac:dyDescent="0.15">
      <c r="A50" s="119"/>
    </row>
    <row r="51" spans="1:1" ht="13.05" customHeight="1" x14ac:dyDescent="0.15">
      <c r="A51" s="119"/>
    </row>
    <row r="52" spans="1:1" ht="13.05" customHeight="1" x14ac:dyDescent="0.15">
      <c r="A52" s="119"/>
    </row>
    <row r="53" spans="1:1" ht="13.05" customHeight="1" x14ac:dyDescent="0.15">
      <c r="A53" s="119"/>
    </row>
    <row r="54" spans="1:1" ht="13.05" customHeight="1" x14ac:dyDescent="0.15">
      <c r="A54" s="119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0">
    <tabColor theme="9" tint="0.59999389629810485"/>
  </sheetPr>
  <dimension ref="A4:P54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1.625" style="190" customWidth="1"/>
    <col min="2" max="2" width="9.625" style="190" customWidth="1"/>
    <col min="3" max="14" width="8.75" style="190" customWidth="1"/>
    <col min="15" max="16384" width="7" style="190"/>
  </cols>
  <sheetData>
    <row r="4" spans="1:16" ht="13.05" customHeight="1" x14ac:dyDescent="0.3">
      <c r="A4" s="419" t="s">
        <v>573</v>
      </c>
      <c r="B4" s="415"/>
    </row>
    <row r="5" spans="1:16" ht="13.05" customHeight="1" x14ac:dyDescent="0.15">
      <c r="A5" s="423" t="s">
        <v>273</v>
      </c>
      <c r="B5" s="416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</row>
    <row r="6" spans="1:16" ht="4.95" customHeight="1" thickBot="1" x14ac:dyDescent="0.2">
      <c r="A6" s="119"/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</row>
    <row r="7" spans="1:16" ht="15" customHeight="1" x14ac:dyDescent="0.15">
      <c r="A7" s="860" t="s">
        <v>18</v>
      </c>
      <c r="B7" s="861" t="s">
        <v>117</v>
      </c>
      <c r="C7" s="860" t="s">
        <v>57</v>
      </c>
      <c r="D7" s="860" t="s">
        <v>58</v>
      </c>
      <c r="E7" s="860" t="s">
        <v>59</v>
      </c>
      <c r="F7" s="860" t="s">
        <v>60</v>
      </c>
      <c r="G7" s="860" t="s">
        <v>61</v>
      </c>
      <c r="H7" s="860" t="s">
        <v>62</v>
      </c>
      <c r="I7" s="860" t="s">
        <v>63</v>
      </c>
      <c r="J7" s="860" t="s">
        <v>64</v>
      </c>
      <c r="K7" s="860" t="s">
        <v>65</v>
      </c>
      <c r="L7" s="860" t="s">
        <v>66</v>
      </c>
      <c r="M7" s="860" t="s">
        <v>67</v>
      </c>
      <c r="N7" s="860" t="s">
        <v>68</v>
      </c>
      <c r="O7" s="251"/>
      <c r="P7" s="251"/>
    </row>
    <row r="8" spans="1:16" ht="15" customHeight="1" x14ac:dyDescent="0.15">
      <c r="A8" s="874" t="s">
        <v>100</v>
      </c>
      <c r="B8" s="883">
        <f t="shared" ref="B8:B37" si="0">SUM(C8:N8)</f>
        <v>3818.3519517499999</v>
      </c>
      <c r="C8" s="883">
        <f t="shared" ref="C8:N8" si="1">(C9+C10+C11+C12+C13+C17+C18+C19+C20+C21+C22+C23+C24+C25+C26+C27+C28+C29+C32+C33+C34+C35+C36+C37)</f>
        <v>269.39210049999997</v>
      </c>
      <c r="D8" s="883">
        <f t="shared" si="1"/>
        <v>308.61304150000001</v>
      </c>
      <c r="E8" s="883">
        <f t="shared" si="1"/>
        <v>322.00654274999994</v>
      </c>
      <c r="F8" s="883">
        <f t="shared" si="1"/>
        <v>359.60536400000001</v>
      </c>
      <c r="G8" s="883">
        <f t="shared" si="1"/>
        <v>346.47366450000004</v>
      </c>
      <c r="H8" s="883">
        <f t="shared" si="1"/>
        <v>361.73253599999998</v>
      </c>
      <c r="I8" s="883">
        <f t="shared" si="1"/>
        <v>353.22220600000003</v>
      </c>
      <c r="J8" s="883">
        <f t="shared" si="1"/>
        <v>328.99651649999998</v>
      </c>
      <c r="K8" s="883">
        <f t="shared" si="1"/>
        <v>301.248783</v>
      </c>
      <c r="L8" s="883">
        <f t="shared" si="1"/>
        <v>284.44054799999992</v>
      </c>
      <c r="M8" s="883">
        <f t="shared" si="1"/>
        <v>276.72933399999999</v>
      </c>
      <c r="N8" s="883">
        <f t="shared" si="1"/>
        <v>305.89131499999996</v>
      </c>
    </row>
    <row r="9" spans="1:16" ht="12" customHeight="1" x14ac:dyDescent="0.15">
      <c r="A9" s="246" t="s">
        <v>21</v>
      </c>
      <c r="B9" s="881">
        <f t="shared" si="0"/>
        <v>0</v>
      </c>
      <c r="C9" s="435">
        <f>+'[2]LLA 04-99'!E1377</f>
        <v>0</v>
      </c>
      <c r="D9" s="435">
        <f>+'[2]LLA 04-99'!F1377</f>
        <v>0</v>
      </c>
      <c r="E9" s="435">
        <f>+'[2]LLA 04-99'!G1377</f>
        <v>0</v>
      </c>
      <c r="F9" s="435">
        <f>+'[2]LLA 04-99'!H1377</f>
        <v>0</v>
      </c>
      <c r="G9" s="435">
        <f>+'[2]LLA 04-99'!I1377</f>
        <v>0</v>
      </c>
      <c r="H9" s="435">
        <f>+'[2]LLA 04-99'!J1377</f>
        <v>0</v>
      </c>
      <c r="I9" s="435">
        <f>+'[2]LLA 04-99'!K1377</f>
        <v>0</v>
      </c>
      <c r="J9" s="435">
        <f>+'[2]LLA 04-99'!L1377</f>
        <v>0</v>
      </c>
      <c r="K9" s="435">
        <f>+'[2]LLA 04-99'!M1377</f>
        <v>0</v>
      </c>
      <c r="L9" s="435">
        <f>+'[2]LLA 04-99'!N1377</f>
        <v>0</v>
      </c>
      <c r="M9" s="435">
        <f>+'[2]LLA 04-99'!O1377</f>
        <v>0</v>
      </c>
      <c r="N9" s="435">
        <f>+'[2]LLA 04-99'!P1377</f>
        <v>0</v>
      </c>
    </row>
    <row r="10" spans="1:16" ht="12" customHeight="1" x14ac:dyDescent="0.15">
      <c r="A10" s="246" t="s">
        <v>22</v>
      </c>
      <c r="B10" s="881">
        <f t="shared" si="0"/>
        <v>0</v>
      </c>
      <c r="C10" s="435">
        <f>+'[2]LLA 04-99'!E1380</f>
        <v>0</v>
      </c>
      <c r="D10" s="435">
        <f>+'[2]LLA 04-99'!F1380</f>
        <v>0</v>
      </c>
      <c r="E10" s="435">
        <f>+'[2]LLA 04-99'!G1380</f>
        <v>0</v>
      </c>
      <c r="F10" s="435">
        <f>+'[2]LLA 04-99'!H1380</f>
        <v>0</v>
      </c>
      <c r="G10" s="435">
        <f>+'[2]LLA 04-99'!I1380</f>
        <v>0</v>
      </c>
      <c r="H10" s="435">
        <f>+'[2]LLA 04-99'!J1380</f>
        <v>0</v>
      </c>
      <c r="I10" s="435">
        <f>+'[2]LLA 04-99'!K1380</f>
        <v>0</v>
      </c>
      <c r="J10" s="435">
        <f>+'[2]LLA 04-99'!L1380</f>
        <v>0</v>
      </c>
      <c r="K10" s="435">
        <f>+'[2]LLA 04-99'!M1380</f>
        <v>0</v>
      </c>
      <c r="L10" s="435">
        <f>+'[2]LLA 04-99'!N1380</f>
        <v>0</v>
      </c>
      <c r="M10" s="435">
        <f>+'[2]LLA 04-99'!O1380</f>
        <v>0</v>
      </c>
      <c r="N10" s="435">
        <f>+'[2]LLA 04-99'!P1380</f>
        <v>0</v>
      </c>
    </row>
    <row r="11" spans="1:16" ht="12" customHeight="1" x14ac:dyDescent="0.15">
      <c r="A11" s="246" t="s">
        <v>23</v>
      </c>
      <c r="B11" s="881">
        <f t="shared" si="0"/>
        <v>0</v>
      </c>
      <c r="C11" s="435">
        <f>+'[2]LLA 04-99'!E1383</f>
        <v>0</v>
      </c>
      <c r="D11" s="435">
        <f>+'[2]LLA 04-99'!F1383</f>
        <v>0</v>
      </c>
      <c r="E11" s="435">
        <f>+'[2]LLA 04-99'!G1383</f>
        <v>0</v>
      </c>
      <c r="F11" s="435">
        <f>+'[2]LLA 04-99'!H1383</f>
        <v>0</v>
      </c>
      <c r="G11" s="435">
        <f>+'[2]LLA 04-99'!I1383</f>
        <v>0</v>
      </c>
      <c r="H11" s="435">
        <f>+'[2]LLA 04-99'!J1383</f>
        <v>0</v>
      </c>
      <c r="I11" s="435">
        <f>+'[2]LLA 04-99'!K1383</f>
        <v>0</v>
      </c>
      <c r="J11" s="435">
        <f>+'[2]LLA 04-99'!L1383</f>
        <v>0</v>
      </c>
      <c r="K11" s="435">
        <f>+'[2]LLA 04-99'!M1383</f>
        <v>0</v>
      </c>
      <c r="L11" s="435">
        <f>+'[2]LLA 04-99'!N1383</f>
        <v>0</v>
      </c>
      <c r="M11" s="435">
        <f>+'[2]LLA 04-99'!O1383</f>
        <v>0</v>
      </c>
      <c r="N11" s="435">
        <f>+'[2]LLA 04-99'!P1383</f>
        <v>0</v>
      </c>
    </row>
    <row r="12" spans="1:16" ht="12" customHeight="1" x14ac:dyDescent="0.15">
      <c r="A12" s="194" t="s">
        <v>24</v>
      </c>
      <c r="B12" s="881">
        <f t="shared" si="0"/>
        <v>0</v>
      </c>
      <c r="C12" s="435">
        <f>+'[2]LLA 04-99'!E1386</f>
        <v>0</v>
      </c>
      <c r="D12" s="435">
        <f>+'[2]LLA 04-99'!F1386</f>
        <v>0</v>
      </c>
      <c r="E12" s="435">
        <f>+'[2]LLA 04-99'!G1386</f>
        <v>0</v>
      </c>
      <c r="F12" s="435">
        <f>+'[2]LLA 04-99'!H1386</f>
        <v>0</v>
      </c>
      <c r="G12" s="435">
        <f>+'[2]LLA 04-99'!I1386</f>
        <v>0</v>
      </c>
      <c r="H12" s="435">
        <f>+'[2]LLA 04-99'!J1386</f>
        <v>0</v>
      </c>
      <c r="I12" s="435">
        <f>+'[2]LLA 04-99'!K1386</f>
        <v>0</v>
      </c>
      <c r="J12" s="435">
        <f>+'[2]LLA 04-99'!L1386</f>
        <v>0</v>
      </c>
      <c r="K12" s="435">
        <f>+'[2]LLA 04-99'!M1386</f>
        <v>0</v>
      </c>
      <c r="L12" s="435">
        <f>+'[2]LLA 04-99'!N1386</f>
        <v>0</v>
      </c>
      <c r="M12" s="435">
        <f>+'[2]LLA 04-99'!O1386</f>
        <v>0</v>
      </c>
      <c r="N12" s="435">
        <f>+'[2]LLA 04-99'!P1386</f>
        <v>0</v>
      </c>
    </row>
    <row r="13" spans="1:16" ht="12" customHeight="1" x14ac:dyDescent="0.15">
      <c r="A13" s="194" t="s">
        <v>25</v>
      </c>
      <c r="B13" s="881">
        <f t="shared" si="0"/>
        <v>0</v>
      </c>
      <c r="C13" s="435">
        <f>+'[2]LLA 04-99'!E1389</f>
        <v>0</v>
      </c>
      <c r="D13" s="435">
        <f>+'[2]LLA 04-99'!F1389</f>
        <v>0</v>
      </c>
      <c r="E13" s="435">
        <f>+'[2]LLA 04-99'!G1389</f>
        <v>0</v>
      </c>
      <c r="F13" s="435">
        <f>+'[2]LLA 04-99'!H1389</f>
        <v>0</v>
      </c>
      <c r="G13" s="435">
        <f>+'[2]LLA 04-99'!I1389</f>
        <v>0</v>
      </c>
      <c r="H13" s="435">
        <f>+'[2]LLA 04-99'!J1389</f>
        <v>0</v>
      </c>
      <c r="I13" s="435">
        <f>+'[2]LLA 04-99'!K1389</f>
        <v>0</v>
      </c>
      <c r="J13" s="435">
        <f>+'[2]LLA 04-99'!L1389</f>
        <v>0</v>
      </c>
      <c r="K13" s="435">
        <f>+'[2]LLA 04-99'!M1389</f>
        <v>0</v>
      </c>
      <c r="L13" s="435">
        <f>+'[2]LLA 04-99'!N1389</f>
        <v>0</v>
      </c>
      <c r="M13" s="435">
        <f>+'[2]LLA 04-99'!O1389</f>
        <v>0</v>
      </c>
      <c r="N13" s="435">
        <f>+'[2]LLA 04-99'!P1389</f>
        <v>0</v>
      </c>
    </row>
    <row r="14" spans="1:16" ht="12" customHeight="1" x14ac:dyDescent="0.15">
      <c r="A14" s="248" t="s">
        <v>107</v>
      </c>
      <c r="B14" s="881">
        <f t="shared" si="0"/>
        <v>0</v>
      </c>
      <c r="C14" s="435">
        <f>+'[2]LLA 04-99'!E1392</f>
        <v>0</v>
      </c>
      <c r="D14" s="435">
        <f>+'[2]LLA 04-99'!F1392</f>
        <v>0</v>
      </c>
      <c r="E14" s="435">
        <f>+'[2]LLA 04-99'!G1392</f>
        <v>0</v>
      </c>
      <c r="F14" s="435">
        <f>+'[2]LLA 04-99'!H1392</f>
        <v>0</v>
      </c>
      <c r="G14" s="435">
        <f>+'[2]LLA 04-99'!I1392</f>
        <v>0</v>
      </c>
      <c r="H14" s="435">
        <f>+'[2]LLA 04-99'!J1392</f>
        <v>0</v>
      </c>
      <c r="I14" s="435">
        <f>+'[2]LLA 04-99'!K1392</f>
        <v>0</v>
      </c>
      <c r="J14" s="435">
        <f>+'[2]LLA 04-99'!L1392</f>
        <v>0</v>
      </c>
      <c r="K14" s="435">
        <f>+'[2]LLA 04-99'!M1392</f>
        <v>0</v>
      </c>
      <c r="L14" s="435">
        <f>+'[2]LLA 04-99'!N1392</f>
        <v>0</v>
      </c>
      <c r="M14" s="435">
        <f>+'[2]LLA 04-99'!O1392</f>
        <v>0</v>
      </c>
      <c r="N14" s="435">
        <f>+'[2]LLA 04-99'!P1392</f>
        <v>0</v>
      </c>
    </row>
    <row r="15" spans="1:16" ht="12" customHeight="1" x14ac:dyDescent="0.15">
      <c r="A15" s="248" t="s">
        <v>108</v>
      </c>
      <c r="B15" s="881">
        <f t="shared" si="0"/>
        <v>0</v>
      </c>
      <c r="C15" s="435">
        <f>+'[2]LLA 04-99'!E1395</f>
        <v>0</v>
      </c>
      <c r="D15" s="435">
        <f>+'[2]LLA 04-99'!F1395</f>
        <v>0</v>
      </c>
      <c r="E15" s="435">
        <f>+'[2]LLA 04-99'!G1395</f>
        <v>0</v>
      </c>
      <c r="F15" s="435">
        <f>+'[2]LLA 04-99'!H1395</f>
        <v>0</v>
      </c>
      <c r="G15" s="435">
        <f>+'[2]LLA 04-99'!I1395</f>
        <v>0</v>
      </c>
      <c r="H15" s="435">
        <f>+'[2]LLA 04-99'!J1395</f>
        <v>0</v>
      </c>
      <c r="I15" s="435">
        <f>+'[2]LLA 04-99'!K1395</f>
        <v>0</v>
      </c>
      <c r="J15" s="435">
        <f>+'[2]LLA 04-99'!L1395</f>
        <v>0</v>
      </c>
      <c r="K15" s="435">
        <f>+'[2]LLA 04-99'!M1395</f>
        <v>0</v>
      </c>
      <c r="L15" s="435">
        <f>+'[2]LLA 04-99'!N1395</f>
        <v>0</v>
      </c>
      <c r="M15" s="435">
        <f>+'[2]LLA 04-99'!O1395</f>
        <v>0</v>
      </c>
      <c r="N15" s="435">
        <f>+'[2]LLA 04-99'!P1395</f>
        <v>0</v>
      </c>
    </row>
    <row r="16" spans="1:16" ht="12" customHeight="1" x14ac:dyDescent="0.15">
      <c r="A16" s="248" t="s">
        <v>109</v>
      </c>
      <c r="B16" s="881">
        <f t="shared" si="0"/>
        <v>0</v>
      </c>
      <c r="C16" s="435">
        <f>+'[2]LLA 04-99'!E1398</f>
        <v>0</v>
      </c>
      <c r="D16" s="435">
        <f>+'[2]LLA 04-99'!F1398</f>
        <v>0</v>
      </c>
      <c r="E16" s="435">
        <f>+'[2]LLA 04-99'!G1398</f>
        <v>0</v>
      </c>
      <c r="F16" s="435">
        <f>+'[2]LLA 04-99'!H1398</f>
        <v>0</v>
      </c>
      <c r="G16" s="435">
        <f>+'[2]LLA 04-99'!I1398</f>
        <v>0</v>
      </c>
      <c r="H16" s="435">
        <f>+'[2]LLA 04-99'!J1398</f>
        <v>0</v>
      </c>
      <c r="I16" s="435">
        <f>+'[2]LLA 04-99'!K1398</f>
        <v>0</v>
      </c>
      <c r="J16" s="435">
        <f>+'[2]LLA 04-99'!L1398</f>
        <v>0</v>
      </c>
      <c r="K16" s="435">
        <f>+'[2]LLA 04-99'!M1398</f>
        <v>0</v>
      </c>
      <c r="L16" s="435">
        <f>+'[2]LLA 04-99'!N1398</f>
        <v>0</v>
      </c>
      <c r="M16" s="435">
        <f>+'[2]LLA 04-99'!O1398</f>
        <v>0</v>
      </c>
      <c r="N16" s="435">
        <f>+'[2]LLA 04-99'!P1398</f>
        <v>0</v>
      </c>
    </row>
    <row r="17" spans="1:14" ht="12" customHeight="1" x14ac:dyDescent="0.15">
      <c r="A17" s="246" t="s">
        <v>29</v>
      </c>
      <c r="B17" s="881">
        <f t="shared" si="0"/>
        <v>0</v>
      </c>
      <c r="C17" s="435">
        <f>+'[2]LLA 04-99'!E1401</f>
        <v>0</v>
      </c>
      <c r="D17" s="435">
        <f>+'[2]LLA 04-99'!F1401</f>
        <v>0</v>
      </c>
      <c r="E17" s="435">
        <f>+'[2]LLA 04-99'!G1401</f>
        <v>0</v>
      </c>
      <c r="F17" s="435">
        <f>+'[2]LLA 04-99'!H1401</f>
        <v>0</v>
      </c>
      <c r="G17" s="435">
        <f>+'[2]LLA 04-99'!I1401</f>
        <v>0</v>
      </c>
      <c r="H17" s="435">
        <f>+'[2]LLA 04-99'!J1401</f>
        <v>0</v>
      </c>
      <c r="I17" s="435">
        <f>+'[2]LLA 04-99'!K1401</f>
        <v>0</v>
      </c>
      <c r="J17" s="435">
        <f>+'[2]LLA 04-99'!L1401</f>
        <v>0</v>
      </c>
      <c r="K17" s="435">
        <f>+'[2]LLA 04-99'!M1401</f>
        <v>0</v>
      </c>
      <c r="L17" s="435">
        <f>+'[2]LLA 04-99'!N1401</f>
        <v>0</v>
      </c>
      <c r="M17" s="435">
        <f>+'[2]LLA 04-99'!O1401</f>
        <v>0</v>
      </c>
      <c r="N17" s="435">
        <f>+'[2]LLA 04-99'!P1401</f>
        <v>0</v>
      </c>
    </row>
    <row r="18" spans="1:14" ht="12" customHeight="1" x14ac:dyDescent="0.15">
      <c r="A18" s="194" t="s">
        <v>30</v>
      </c>
      <c r="B18" s="881">
        <f t="shared" si="0"/>
        <v>0</v>
      </c>
      <c r="C18" s="435">
        <f>+'[2]LLA 04-99'!E1404</f>
        <v>0</v>
      </c>
      <c r="D18" s="435">
        <f>+'[2]LLA 04-99'!F1404</f>
        <v>0</v>
      </c>
      <c r="E18" s="435">
        <f>+'[2]LLA 04-99'!G1404</f>
        <v>0</v>
      </c>
      <c r="F18" s="435">
        <f>+'[2]LLA 04-99'!H1404</f>
        <v>0</v>
      </c>
      <c r="G18" s="435">
        <f>+'[2]LLA 04-99'!I1404</f>
        <v>0</v>
      </c>
      <c r="H18" s="435">
        <f>+'[2]LLA 04-99'!J1404</f>
        <v>0</v>
      </c>
      <c r="I18" s="435">
        <f>+'[2]LLA 04-99'!K1404</f>
        <v>0</v>
      </c>
      <c r="J18" s="435">
        <f>+'[2]LLA 04-99'!L1404</f>
        <v>0</v>
      </c>
      <c r="K18" s="435">
        <f>+'[2]LLA 04-99'!M1404</f>
        <v>0</v>
      </c>
      <c r="L18" s="435">
        <f>+'[2]LLA 04-99'!N1404</f>
        <v>0</v>
      </c>
      <c r="M18" s="435">
        <f>+'[2]LLA 04-99'!O1404</f>
        <v>0</v>
      </c>
      <c r="N18" s="435">
        <f>+'[2]LLA 04-99'!P1404</f>
        <v>0</v>
      </c>
    </row>
    <row r="19" spans="1:14" ht="12" customHeight="1" x14ac:dyDescent="0.15">
      <c r="A19" s="194" t="s">
        <v>31</v>
      </c>
      <c r="B19" s="881">
        <f t="shared" si="0"/>
        <v>68.831774999999993</v>
      </c>
      <c r="C19" s="435">
        <f>+'[2]LLA 04-99'!E1407</f>
        <v>6.4759500000000001</v>
      </c>
      <c r="D19" s="435">
        <f>+'[2]LLA 04-99'!F1407</f>
        <v>6.3032849999999998</v>
      </c>
      <c r="E19" s="435">
        <f>+'[2]LLA 04-99'!G1407</f>
        <v>7.0015499999999999</v>
      </c>
      <c r="F19" s="435">
        <f>+'[2]LLA 04-99'!H1407</f>
        <v>6.1442099999999993</v>
      </c>
      <c r="G19" s="435">
        <f>+'[2]LLA 04-99'!I1407</f>
        <v>4.345740000000001</v>
      </c>
      <c r="H19" s="435">
        <f>+'[2]LLA 04-99'!J1407</f>
        <v>4.8899249999999999</v>
      </c>
      <c r="I19" s="435">
        <f>+'[2]LLA 04-99'!K1407</f>
        <v>7.6720499999999996</v>
      </c>
      <c r="J19" s="435">
        <f>+'[2]LLA 04-99'!L1407</f>
        <v>6.2475300000000002</v>
      </c>
      <c r="K19" s="435">
        <f>+'[2]LLA 04-99'!M1407</f>
        <v>3.5995499999999998</v>
      </c>
      <c r="L19" s="435">
        <f>+'[2]LLA 04-99'!N1407</f>
        <v>4.8244949999999998</v>
      </c>
      <c r="M19" s="435">
        <f>+'[2]LLA 04-99'!O1407</f>
        <v>5.0708250000000001</v>
      </c>
      <c r="N19" s="435">
        <f>+'[2]LLA 04-99'!P1407</f>
        <v>6.2566650000000008</v>
      </c>
    </row>
    <row r="20" spans="1:14" ht="12" customHeight="1" x14ac:dyDescent="0.15">
      <c r="A20" s="246" t="s">
        <v>32</v>
      </c>
      <c r="B20" s="881">
        <f t="shared" si="0"/>
        <v>0</v>
      </c>
      <c r="C20" s="435">
        <f>+'[2]LLA 04-99'!E1410</f>
        <v>0</v>
      </c>
      <c r="D20" s="435">
        <f>+'[2]LLA 04-99'!F1410</f>
        <v>0</v>
      </c>
      <c r="E20" s="435">
        <f>+'[2]LLA 04-99'!G1410</f>
        <v>0</v>
      </c>
      <c r="F20" s="435">
        <f>+'[2]LLA 04-99'!H1410</f>
        <v>0</v>
      </c>
      <c r="G20" s="435">
        <f>+'[2]LLA 04-99'!I1410</f>
        <v>0</v>
      </c>
      <c r="H20" s="435">
        <f>+'[2]LLA 04-99'!J1410</f>
        <v>0</v>
      </c>
      <c r="I20" s="435">
        <f>+'[2]LLA 04-99'!K1410</f>
        <v>0</v>
      </c>
      <c r="J20" s="435">
        <f>+'[2]LLA 04-99'!L1410</f>
        <v>0</v>
      </c>
      <c r="K20" s="435">
        <f>+'[2]LLA 04-99'!M1410</f>
        <v>0</v>
      </c>
      <c r="L20" s="435">
        <f>+'[2]LLA 04-99'!N1410</f>
        <v>0</v>
      </c>
      <c r="M20" s="435">
        <f>+'[2]LLA 04-99'!O1410</f>
        <v>0</v>
      </c>
      <c r="N20" s="435">
        <f>+'[2]LLA 04-99'!P1410</f>
        <v>0</v>
      </c>
    </row>
    <row r="21" spans="1:14" ht="12" customHeight="1" x14ac:dyDescent="0.15">
      <c r="A21" s="246" t="s">
        <v>33</v>
      </c>
      <c r="B21" s="881">
        <f t="shared" si="0"/>
        <v>0</v>
      </c>
      <c r="C21" s="435">
        <f>+'[2]LLA 04-99'!E1413</f>
        <v>0</v>
      </c>
      <c r="D21" s="435">
        <f>+'[2]LLA 04-99'!F1413</f>
        <v>0</v>
      </c>
      <c r="E21" s="435">
        <f>+'[2]LLA 04-99'!G1413</f>
        <v>0</v>
      </c>
      <c r="F21" s="435">
        <f>+'[2]LLA 04-99'!H1413</f>
        <v>0</v>
      </c>
      <c r="G21" s="435">
        <f>+'[2]LLA 04-99'!I1413</f>
        <v>0</v>
      </c>
      <c r="H21" s="435">
        <f>+'[2]LLA 04-99'!J1413</f>
        <v>0</v>
      </c>
      <c r="I21" s="435">
        <f>+'[2]LLA 04-99'!K1413</f>
        <v>0</v>
      </c>
      <c r="J21" s="435">
        <f>+'[2]LLA 04-99'!L1413</f>
        <v>0</v>
      </c>
      <c r="K21" s="435">
        <f>+'[2]LLA 04-99'!M1413</f>
        <v>0</v>
      </c>
      <c r="L21" s="435">
        <f>+'[2]LLA 04-99'!N1413</f>
        <v>0</v>
      </c>
      <c r="M21" s="435">
        <f>+'[2]LLA 04-99'!O1413</f>
        <v>0</v>
      </c>
      <c r="N21" s="435">
        <f>+'[2]LLA 04-99'!P1413</f>
        <v>0</v>
      </c>
    </row>
    <row r="22" spans="1:14" ht="12" customHeight="1" x14ac:dyDescent="0.15">
      <c r="A22" s="246" t="s">
        <v>34</v>
      </c>
      <c r="B22" s="881">
        <f t="shared" si="0"/>
        <v>107.91896650000001</v>
      </c>
      <c r="C22" s="435">
        <f>+'[2]LLA 04-99'!E1416</f>
        <v>5.6587500000000004</v>
      </c>
      <c r="D22" s="435">
        <f>+'[2]LLA 04-99'!F1416</f>
        <v>6.3275400000000008</v>
      </c>
      <c r="E22" s="435">
        <f>+'[2]LLA 04-99'!G1416</f>
        <v>7.4981204999999997</v>
      </c>
      <c r="F22" s="435">
        <f>+'[2]LLA 04-99'!H1416</f>
        <v>10.037573999999999</v>
      </c>
      <c r="G22" s="435">
        <f>+'[2]LLA 04-99'!I1416</f>
        <v>11.034184500000002</v>
      </c>
      <c r="H22" s="435">
        <f>+'[2]LLA 04-99'!J1416</f>
        <v>11.913560999999998</v>
      </c>
      <c r="I22" s="435">
        <f>+'[2]LLA 04-99'!K1416</f>
        <v>12.703985999999999</v>
      </c>
      <c r="J22" s="435">
        <f>+'[2]LLA 04-99'!L1416</f>
        <v>9.3063465000000001</v>
      </c>
      <c r="K22" s="435">
        <f>+'[2]LLA 04-99'!M1416</f>
        <v>5.3964630000000007</v>
      </c>
      <c r="L22" s="435">
        <f>+'[2]LLA 04-99'!N1416</f>
        <v>7.3261529999999997</v>
      </c>
      <c r="M22" s="435">
        <f>+'[2]LLA 04-99'!O1416</f>
        <v>9.3114450000000009</v>
      </c>
      <c r="N22" s="435">
        <f>+'[2]LLA 04-99'!P1416</f>
        <v>11.404843</v>
      </c>
    </row>
    <row r="23" spans="1:14" ht="12" customHeight="1" x14ac:dyDescent="0.15">
      <c r="A23" s="246" t="s">
        <v>35</v>
      </c>
      <c r="B23" s="881">
        <f t="shared" si="0"/>
        <v>199.6704</v>
      </c>
      <c r="C23" s="435">
        <f>+'[2]LLA 04-99'!E1419</f>
        <v>17.568000000000001</v>
      </c>
      <c r="D23" s="435">
        <f>+'[2]LLA 04-99'!F1419</f>
        <v>18.113400000000002</v>
      </c>
      <c r="E23" s="435">
        <f>+'[2]LLA 04-99'!G1419</f>
        <v>15.781049999999992</v>
      </c>
      <c r="F23" s="435">
        <f>+'[2]LLA 04-99'!H1419</f>
        <v>8.1688500000000008</v>
      </c>
      <c r="G23" s="435">
        <f>+'[2]LLA 04-99'!I1419</f>
        <v>10.711799999999998</v>
      </c>
      <c r="H23" s="435">
        <f>+'[2]LLA 04-99'!J1419</f>
        <v>13.734449999999997</v>
      </c>
      <c r="I23" s="435">
        <f>+'[2]LLA 04-99'!K1419</f>
        <v>17.476650000000003</v>
      </c>
      <c r="J23" s="435">
        <f>+'[2]LLA 04-99'!L1419</f>
        <v>18.031499999999998</v>
      </c>
      <c r="K23" s="435">
        <f>+'[2]LLA 04-99'!M1419</f>
        <v>17.081099999999999</v>
      </c>
      <c r="L23" s="435">
        <f>+'[2]LLA 04-99'!N1419</f>
        <v>18.019800000000004</v>
      </c>
      <c r="M23" s="435">
        <f>+'[2]LLA 04-99'!O1419</f>
        <v>21.78125</v>
      </c>
      <c r="N23" s="435">
        <f>+'[2]LLA 04-99'!P1419</f>
        <v>23.202549999999999</v>
      </c>
    </row>
    <row r="24" spans="1:14" ht="12" customHeight="1" x14ac:dyDescent="0.15">
      <c r="A24" s="246" t="s">
        <v>36</v>
      </c>
      <c r="B24" s="881">
        <f t="shared" si="0"/>
        <v>258.67530325000001</v>
      </c>
      <c r="C24" s="435">
        <f>+'[2]LLA 04-99'!E1422</f>
        <v>17.769750500000001</v>
      </c>
      <c r="D24" s="435">
        <f>+'[2]LLA 04-99'!F1422</f>
        <v>18.894766499999999</v>
      </c>
      <c r="E24" s="435">
        <f>+'[2]LLA 04-99'!G1422</f>
        <v>18.870272249999999</v>
      </c>
      <c r="F24" s="435">
        <f>+'[2]LLA 04-99'!H1422</f>
        <v>21.564699999999998</v>
      </c>
      <c r="G24" s="435">
        <f>+'[2]LLA 04-99'!I1422</f>
        <v>21.46584</v>
      </c>
      <c r="H24" s="435">
        <f>+'[2]LLA 04-99'!J1422</f>
        <v>22.321449999999999</v>
      </c>
      <c r="I24" s="435">
        <f>+'[2]LLA 04-99'!K1422</f>
        <v>18.68788</v>
      </c>
      <c r="J24" s="435">
        <f>+'[2]LLA 04-99'!L1422</f>
        <v>20.1524</v>
      </c>
      <c r="K24" s="435">
        <f>+'[2]LLA 04-99'!M1422</f>
        <v>21.862300000000001</v>
      </c>
      <c r="L24" s="435">
        <f>+'[2]LLA 04-99'!N1422</f>
        <v>25.718399999999999</v>
      </c>
      <c r="M24" s="435">
        <f>+'[2]LLA 04-99'!O1422</f>
        <v>25.403544000000011</v>
      </c>
      <c r="N24" s="435">
        <f>+'[2]LLA 04-99'!P1422</f>
        <v>25.963999999999999</v>
      </c>
    </row>
    <row r="25" spans="1:14" ht="12" customHeight="1" x14ac:dyDescent="0.15">
      <c r="A25" s="194" t="s">
        <v>37</v>
      </c>
      <c r="B25" s="881">
        <f t="shared" si="0"/>
        <v>380.53530000000001</v>
      </c>
      <c r="C25" s="435">
        <f>+'[2]LLA 04-99'!E1425</f>
        <v>32.4328</v>
      </c>
      <c r="D25" s="435">
        <f>+'[2]LLA 04-99'!F1425</f>
        <v>37.831300000000006</v>
      </c>
      <c r="E25" s="435">
        <f>+'[2]LLA 04-99'!G1425</f>
        <v>38.433000000000007</v>
      </c>
      <c r="F25" s="435">
        <f>+'[2]LLA 04-99'!H1425</f>
        <v>30.155500000000004</v>
      </c>
      <c r="G25" s="435">
        <f>+'[2]LLA 04-99'!I1425</f>
        <v>28.035000000000004</v>
      </c>
      <c r="H25" s="435">
        <f>+'[2]LLA 04-99'!J1425</f>
        <v>29.295000000000005</v>
      </c>
      <c r="I25" s="435">
        <f>+'[2]LLA 04-99'!K1425</f>
        <v>29.715000000000003</v>
      </c>
      <c r="J25" s="435">
        <f>+'[2]LLA 04-99'!L1425</f>
        <v>30.364099999999997</v>
      </c>
      <c r="K25" s="435">
        <f>+'[2]LLA 04-99'!M1425</f>
        <v>28.566100000000006</v>
      </c>
      <c r="L25" s="435">
        <f>+'[2]LLA 04-99'!N1425</f>
        <v>30.818099999999998</v>
      </c>
      <c r="M25" s="435">
        <f>+'[2]LLA 04-99'!O1425</f>
        <v>31.701400000000007</v>
      </c>
      <c r="N25" s="435">
        <f>+'[2]LLA 04-99'!P1425</f>
        <v>33.188000000000002</v>
      </c>
    </row>
    <row r="26" spans="1:14" ht="12" customHeight="1" x14ac:dyDescent="0.15">
      <c r="A26" s="246" t="s">
        <v>38</v>
      </c>
      <c r="B26" s="881">
        <f t="shared" si="0"/>
        <v>55.839510000000011</v>
      </c>
      <c r="C26" s="435">
        <f>+'[2]LLA 04-99'!E1428</f>
        <v>5.2879500000000004</v>
      </c>
      <c r="D26" s="435">
        <f>+'[2]LLA 04-99'!F1428</f>
        <v>4.5481500000000006</v>
      </c>
      <c r="E26" s="435">
        <f>+'[2]LLA 04-99'!G1428</f>
        <v>4.8739499999999998</v>
      </c>
      <c r="F26" s="435">
        <f>+'[2]LLA 04-99'!H1428</f>
        <v>3.8123999999999998</v>
      </c>
      <c r="G26" s="435">
        <f>+'[2]LLA 04-99'!I1428</f>
        <v>3.2400000000000007</v>
      </c>
      <c r="H26" s="435">
        <f>+'[2]LLA 04-99'!J1428</f>
        <v>3.9743999999999997</v>
      </c>
      <c r="I26" s="435">
        <f>+'[2]LLA 04-99'!K1428</f>
        <v>4.6696399999999993</v>
      </c>
      <c r="J26" s="435">
        <f>+'[2]LLA 04-99'!L1428</f>
        <v>4.5465900000000001</v>
      </c>
      <c r="K26" s="435">
        <f>+'[2]LLA 04-99'!M1428</f>
        <v>4.5047800000000002</v>
      </c>
      <c r="L26" s="435">
        <f>+'[2]LLA 04-99'!N1428</f>
        <v>5.0162999999999993</v>
      </c>
      <c r="M26" s="435">
        <f>+'[2]LLA 04-99'!O1428</f>
        <v>5.7487500000000002</v>
      </c>
      <c r="N26" s="435">
        <f>+'[2]LLA 04-99'!P1428</f>
        <v>5.6166</v>
      </c>
    </row>
    <row r="27" spans="1:14" ht="12" customHeight="1" x14ac:dyDescent="0.15">
      <c r="A27" s="246" t="s">
        <v>39</v>
      </c>
      <c r="B27" s="881">
        <f t="shared" si="0"/>
        <v>137.09700000000001</v>
      </c>
      <c r="C27" s="435">
        <f>+'[2]LLA 04-99'!E1431</f>
        <v>9.1440000000000001</v>
      </c>
      <c r="D27" s="435">
        <f>+'[2]LLA 04-99'!F1431</f>
        <v>9.368999999999998</v>
      </c>
      <c r="E27" s="435">
        <f>+'[2]LLA 04-99'!G1431</f>
        <v>9.8955000000000002</v>
      </c>
      <c r="F27" s="435">
        <f>+'[2]LLA 04-99'!H1431</f>
        <v>9.99</v>
      </c>
      <c r="G27" s="435">
        <f>+'[2]LLA 04-99'!I1431</f>
        <v>10.98</v>
      </c>
      <c r="H27" s="435">
        <f>+'[2]LLA 04-99'!J1431</f>
        <v>12.469499999999998</v>
      </c>
      <c r="I27" s="435">
        <f>+'[2]LLA 04-99'!K1431</f>
        <v>12.613499999999998</v>
      </c>
      <c r="J27" s="435">
        <f>+'[2]LLA 04-99'!L1431</f>
        <v>12.7125</v>
      </c>
      <c r="K27" s="435">
        <f>+'[2]LLA 04-99'!M1431</f>
        <v>12.465000000000002</v>
      </c>
      <c r="L27" s="435">
        <f>+'[2]LLA 04-99'!N1431</f>
        <v>12.496500000000001</v>
      </c>
      <c r="M27" s="435">
        <f>+'[2]LLA 04-99'!O1431</f>
        <v>11.052</v>
      </c>
      <c r="N27" s="435">
        <f>+'[2]LLA 04-99'!P1431</f>
        <v>13.9095</v>
      </c>
    </row>
    <row r="28" spans="1:14" ht="12" customHeight="1" x14ac:dyDescent="0.15">
      <c r="A28" s="246" t="s">
        <v>40</v>
      </c>
      <c r="B28" s="881">
        <f t="shared" si="0"/>
        <v>206.29370700000001</v>
      </c>
      <c r="C28" s="435">
        <f>+'[2]LLA 04-99'!E1434</f>
        <v>11.036700000000002</v>
      </c>
      <c r="D28" s="435">
        <f>+'[2]LLA 04-99'!F1434</f>
        <v>14.1066</v>
      </c>
      <c r="E28" s="435">
        <f>+'[2]LLA 04-99'!G1434</f>
        <v>15.805800000000001</v>
      </c>
      <c r="F28" s="435">
        <f>+'[2]LLA 04-99'!H1434</f>
        <v>16.061399999999999</v>
      </c>
      <c r="G28" s="435">
        <f>+'[2]LLA 04-99'!I1434</f>
        <v>15.08985</v>
      </c>
      <c r="H28" s="435">
        <f>+'[2]LLA 04-99'!J1434</f>
        <v>18.688500000000001</v>
      </c>
      <c r="I28" s="435">
        <f>+'[2]LLA 04-99'!K1434</f>
        <v>21.855600000000003</v>
      </c>
      <c r="J28" s="435">
        <f>+'[2]LLA 04-99'!L1434</f>
        <v>17.70975</v>
      </c>
      <c r="K28" s="435">
        <f>+'[2]LLA 04-99'!M1434</f>
        <v>17.156700000000001</v>
      </c>
      <c r="L28" s="435">
        <f>+'[2]LLA 04-99'!N1434</f>
        <v>14.701499999999999</v>
      </c>
      <c r="M28" s="435">
        <f>+'[2]LLA 04-99'!O1434</f>
        <v>15.682499999999999</v>
      </c>
      <c r="N28" s="435">
        <f>+'[2]LLA 04-99'!P1434</f>
        <v>28.398807000000001</v>
      </c>
    </row>
    <row r="29" spans="1:14" ht="12" customHeight="1" x14ac:dyDescent="0.15">
      <c r="A29" s="194" t="s">
        <v>41</v>
      </c>
      <c r="B29" s="881">
        <f t="shared" si="0"/>
        <v>283.57673999999997</v>
      </c>
      <c r="C29" s="435">
        <f>+'[2]LLA 04-99'!E1437</f>
        <v>24.651</v>
      </c>
      <c r="D29" s="435">
        <f>+'[2]LLA 04-99'!F1437</f>
        <v>24.454000000000001</v>
      </c>
      <c r="E29" s="435">
        <f>+'[2]LLA 04-99'!G1437</f>
        <v>24.7775</v>
      </c>
      <c r="F29" s="435">
        <f>+'[2]LLA 04-99'!H1437</f>
        <v>24.996980000000001</v>
      </c>
      <c r="G29" s="435">
        <f>+'[2]LLA 04-99'!I1437</f>
        <v>24.213450000000002</v>
      </c>
      <c r="H29" s="435">
        <f>+'[2]LLA 04-99'!J1437</f>
        <v>24.307200000000002</v>
      </c>
      <c r="I29" s="435">
        <f>+'[2]LLA 04-99'!K1437</f>
        <v>24.677849999999999</v>
      </c>
      <c r="J29" s="435">
        <f>+'[2]LLA 04-99'!L1437</f>
        <v>24.079000000000001</v>
      </c>
      <c r="K29" s="435">
        <f>+'[2]LLA 04-99'!M1437</f>
        <v>22.290240000000001</v>
      </c>
      <c r="L29" s="435">
        <f>+'[2]LLA 04-99'!N1437</f>
        <v>22.527000000000001</v>
      </c>
      <c r="M29" s="435">
        <f>+'[2]LLA 04-99'!O1437</f>
        <v>21.154520000000002</v>
      </c>
      <c r="N29" s="435">
        <f>+'[2]LLA 04-99'!P1437</f>
        <v>21.448</v>
      </c>
    </row>
    <row r="30" spans="1:14" ht="12" customHeight="1" x14ac:dyDescent="0.15">
      <c r="A30" s="248" t="s">
        <v>110</v>
      </c>
      <c r="B30" s="881">
        <f t="shared" si="0"/>
        <v>144.88681999999997</v>
      </c>
      <c r="C30" s="435">
        <f>+'[2]LLA 04-99'!E1440</f>
        <v>11.795</v>
      </c>
      <c r="D30" s="435">
        <f>+'[2]LLA 04-99'!F1440</f>
        <v>12.13</v>
      </c>
      <c r="E30" s="435">
        <f>+'[2]LLA 04-99'!G1440</f>
        <v>12.353999999999999</v>
      </c>
      <c r="F30" s="435">
        <f>+'[2]LLA 04-99'!H1440</f>
        <v>12.332979999999999</v>
      </c>
      <c r="G30" s="435">
        <f>+'[2]LLA 04-99'!I1440</f>
        <v>12.2013</v>
      </c>
      <c r="H30" s="435">
        <f>+'[2]LLA 04-99'!J1440</f>
        <v>12.305999999999999</v>
      </c>
      <c r="I30" s="435">
        <f>+'[2]LLA 04-99'!K1440</f>
        <v>12.5542</v>
      </c>
      <c r="J30" s="435">
        <f>+'[2]LLA 04-99'!L1440</f>
        <v>12.125</v>
      </c>
      <c r="K30" s="435">
        <f>+'[2]LLA 04-99'!M1440</f>
        <v>10.72124</v>
      </c>
      <c r="L30" s="435">
        <f>+'[2]LLA 04-99'!N1440</f>
        <v>11.045</v>
      </c>
      <c r="M30" s="435">
        <f>+'[2]LLA 04-99'!O1440</f>
        <v>12.556100000000001</v>
      </c>
      <c r="N30" s="435">
        <f>+'[2]LLA 04-99'!P1440</f>
        <v>12.766</v>
      </c>
    </row>
    <row r="31" spans="1:14" ht="12" customHeight="1" x14ac:dyDescent="0.15">
      <c r="A31" s="248" t="s">
        <v>111</v>
      </c>
      <c r="B31" s="881">
        <f t="shared" si="0"/>
        <v>138.68991999999997</v>
      </c>
      <c r="C31" s="435">
        <f>+'[2]LLA 04-99'!E1443</f>
        <v>12.856</v>
      </c>
      <c r="D31" s="435">
        <f>+'[2]LLA 04-99'!F1443</f>
        <v>12.324</v>
      </c>
      <c r="E31" s="435">
        <f>+'[2]LLA 04-99'!G1443</f>
        <v>12.423500000000001</v>
      </c>
      <c r="F31" s="435">
        <f>+'[2]LLA 04-99'!H1443</f>
        <v>12.664</v>
      </c>
      <c r="G31" s="435">
        <f>+'[2]LLA 04-99'!I1443</f>
        <v>12.01215</v>
      </c>
      <c r="H31" s="435">
        <f>+'[2]LLA 04-99'!J1443</f>
        <v>12.001200000000001</v>
      </c>
      <c r="I31" s="435">
        <f>+'[2]LLA 04-99'!K1443</f>
        <v>12.12365</v>
      </c>
      <c r="J31" s="435">
        <f>+'[2]LLA 04-99'!L1443</f>
        <v>11.954000000000001</v>
      </c>
      <c r="K31" s="435">
        <f>+'[2]LLA 04-99'!M1443</f>
        <v>11.569000000000001</v>
      </c>
      <c r="L31" s="435">
        <f>+'[2]LLA 04-99'!N1443</f>
        <v>11.481999999999999</v>
      </c>
      <c r="M31" s="435">
        <f>+'[2]LLA 04-99'!O1443</f>
        <v>8.5984200000000008</v>
      </c>
      <c r="N31" s="435">
        <f>+'[2]LLA 04-99'!P1443</f>
        <v>8.6820000000000004</v>
      </c>
    </row>
    <row r="32" spans="1:14" ht="12" customHeight="1" x14ac:dyDescent="0.15">
      <c r="A32" s="246" t="s">
        <v>44</v>
      </c>
      <c r="B32" s="881">
        <f t="shared" si="0"/>
        <v>574.89974999999993</v>
      </c>
      <c r="C32" s="435">
        <f>+'[2]LLA 04-99'!E1446</f>
        <v>40.147199999999984</v>
      </c>
      <c r="D32" s="435">
        <f>+'[2]LLA 04-99'!F1446</f>
        <v>44.122499999999981</v>
      </c>
      <c r="E32" s="435">
        <f>+'[2]LLA 04-99'!G1446</f>
        <v>46.945799999999977</v>
      </c>
      <c r="F32" s="435">
        <f>+'[2]LLA 04-99'!H1446</f>
        <v>45.753749999999997</v>
      </c>
      <c r="G32" s="435">
        <f>+'[2]LLA 04-99'!I1446</f>
        <v>46.999799999999993</v>
      </c>
      <c r="H32" s="435">
        <f>+'[2]LLA 04-99'!J1446</f>
        <v>53.198549999999997</v>
      </c>
      <c r="I32" s="435">
        <f>+'[2]LLA 04-99'!K1446</f>
        <v>60.322049999999976</v>
      </c>
      <c r="J32" s="435">
        <f>+'[2]LLA 04-99'!L1446</f>
        <v>57.89879999999998</v>
      </c>
      <c r="K32" s="435">
        <f>+'[2]LLA 04-99'!M1446</f>
        <v>51.623550000000002</v>
      </c>
      <c r="L32" s="435">
        <f>+'[2]LLA 04-99'!N1446</f>
        <v>47.472299999999976</v>
      </c>
      <c r="M32" s="435">
        <f>+'[2]LLA 04-99'!O1446</f>
        <v>43.07309999999999</v>
      </c>
      <c r="N32" s="435">
        <f>+'[2]LLA 04-99'!P1446</f>
        <v>37.342349999999989</v>
      </c>
    </row>
    <row r="33" spans="1:14" ht="12" customHeight="1" x14ac:dyDescent="0.15">
      <c r="A33" s="246" t="s">
        <v>45</v>
      </c>
      <c r="B33" s="881">
        <f t="shared" si="0"/>
        <v>1545.0135</v>
      </c>
      <c r="C33" s="435">
        <f>+'[2]LLA 04-99'!E1449</f>
        <v>99.22</v>
      </c>
      <c r="D33" s="435">
        <f>+'[2]LLA 04-99'!F1449</f>
        <v>124.54249999999999</v>
      </c>
      <c r="E33" s="435">
        <f>+'[2]LLA 04-99'!G1449</f>
        <v>132.12399999999997</v>
      </c>
      <c r="F33" s="435">
        <f>+'[2]LLA 04-99'!H1449</f>
        <v>182.92000000000002</v>
      </c>
      <c r="G33" s="435">
        <f>+'[2]LLA 04-99'!I1449</f>
        <v>170.358</v>
      </c>
      <c r="H33" s="435">
        <f>+'[2]LLA 04-99'!J1449</f>
        <v>166.94000000000003</v>
      </c>
      <c r="I33" s="435">
        <f>+'[2]LLA 04-99'!K1449</f>
        <v>142.828</v>
      </c>
      <c r="J33" s="435">
        <f>+'[2]LLA 04-99'!L1449</f>
        <v>127.94800000000001</v>
      </c>
      <c r="K33" s="435">
        <f>+'[2]LLA 04-99'!M1449</f>
        <v>116.70300000000002</v>
      </c>
      <c r="L33" s="435">
        <f>+'[2]LLA 04-99'!N1449</f>
        <v>95.52</v>
      </c>
      <c r="M33" s="435">
        <f>+'[2]LLA 04-99'!O1449</f>
        <v>86.749999999999986</v>
      </c>
      <c r="N33" s="435">
        <f>+'[2]LLA 04-99'!P1449</f>
        <v>99.16</v>
      </c>
    </row>
    <row r="34" spans="1:14" ht="12" customHeight="1" x14ac:dyDescent="0.15">
      <c r="A34" s="194" t="s">
        <v>46</v>
      </c>
      <c r="B34" s="881">
        <f t="shared" si="0"/>
        <v>0</v>
      </c>
      <c r="C34" s="435">
        <f>+'[2]LLA 04-99'!E1452</f>
        <v>0</v>
      </c>
      <c r="D34" s="435">
        <f>+'[2]LLA 04-99'!F1452</f>
        <v>0</v>
      </c>
      <c r="E34" s="435">
        <f>+'[2]LLA 04-99'!G1452</f>
        <v>0</v>
      </c>
      <c r="F34" s="435">
        <f>+'[2]LLA 04-99'!H1452</f>
        <v>0</v>
      </c>
      <c r="G34" s="435">
        <f>+'[2]LLA 04-99'!I1452</f>
        <v>0</v>
      </c>
      <c r="H34" s="435">
        <f>+'[2]LLA 04-99'!J1452</f>
        <v>0</v>
      </c>
      <c r="I34" s="435">
        <f>+'[2]LLA 04-99'!K1452</f>
        <v>0</v>
      </c>
      <c r="J34" s="435">
        <f>+'[2]LLA 04-99'!L1452</f>
        <v>0</v>
      </c>
      <c r="K34" s="435">
        <f>+'[2]LLA 04-99'!M1452</f>
        <v>0</v>
      </c>
      <c r="L34" s="435">
        <f>+'[2]LLA 04-99'!N1452</f>
        <v>0</v>
      </c>
      <c r="M34" s="435">
        <f>+'[2]LLA 04-99'!O1452</f>
        <v>0</v>
      </c>
      <c r="N34" s="435">
        <f>+'[2]LLA 04-99'!P1452</f>
        <v>0</v>
      </c>
    </row>
    <row r="35" spans="1:14" ht="12" customHeight="1" x14ac:dyDescent="0.15">
      <c r="A35" s="194" t="s">
        <v>47</v>
      </c>
      <c r="B35" s="881">
        <f t="shared" si="0"/>
        <v>0</v>
      </c>
      <c r="C35" s="435">
        <f>+'[2]LLA 04-99'!E1455</f>
        <v>0</v>
      </c>
      <c r="D35" s="435">
        <f>+'[2]LLA 04-99'!F1455</f>
        <v>0</v>
      </c>
      <c r="E35" s="435">
        <f>+'[2]LLA 04-99'!G1455</f>
        <v>0</v>
      </c>
      <c r="F35" s="435">
        <f>+'[2]LLA 04-99'!H1455</f>
        <v>0</v>
      </c>
      <c r="G35" s="435">
        <f>+'[2]LLA 04-99'!I1455</f>
        <v>0</v>
      </c>
      <c r="H35" s="435">
        <f>+'[2]LLA 04-99'!J1455</f>
        <v>0</v>
      </c>
      <c r="I35" s="435">
        <f>+'[2]LLA 04-99'!K1455</f>
        <v>0</v>
      </c>
      <c r="J35" s="435">
        <f>+'[2]LLA 04-99'!L1455</f>
        <v>0</v>
      </c>
      <c r="K35" s="435">
        <f>+'[2]LLA 04-99'!M1455</f>
        <v>0</v>
      </c>
      <c r="L35" s="435">
        <f>+'[2]LLA 04-99'!N1455</f>
        <v>0</v>
      </c>
      <c r="M35" s="435">
        <f>+'[2]LLA 04-99'!O1455</f>
        <v>0</v>
      </c>
      <c r="N35" s="435">
        <f>+'[2]LLA 04-99'!P1455</f>
        <v>0</v>
      </c>
    </row>
    <row r="36" spans="1:14" ht="12" customHeight="1" x14ac:dyDescent="0.15">
      <c r="A36" s="194" t="s">
        <v>48</v>
      </c>
      <c r="B36" s="881">
        <f t="shared" si="0"/>
        <v>0</v>
      </c>
      <c r="C36" s="435">
        <f>+'[2]LLA 04-99'!E1458</f>
        <v>0</v>
      </c>
      <c r="D36" s="435">
        <f>+'[2]LLA 04-99'!F1458</f>
        <v>0</v>
      </c>
      <c r="E36" s="435">
        <f>+'[2]LLA 04-99'!G1458</f>
        <v>0</v>
      </c>
      <c r="F36" s="435">
        <f>+'[2]LLA 04-99'!H1458</f>
        <v>0</v>
      </c>
      <c r="G36" s="435">
        <f>+'[2]LLA 04-99'!I1458</f>
        <v>0</v>
      </c>
      <c r="H36" s="435">
        <f>+'[2]LLA 04-99'!J1458</f>
        <v>0</v>
      </c>
      <c r="I36" s="435">
        <f>+'[2]LLA 04-99'!K1458</f>
        <v>0</v>
      </c>
      <c r="J36" s="435">
        <f>+'[2]LLA 04-99'!L1458</f>
        <v>0</v>
      </c>
      <c r="K36" s="435">
        <f>+'[2]LLA 04-99'!M1458</f>
        <v>0</v>
      </c>
      <c r="L36" s="435">
        <f>+'[2]LLA 04-99'!N1458</f>
        <v>0</v>
      </c>
      <c r="M36" s="435">
        <f>+'[2]LLA 04-99'!O1458</f>
        <v>0</v>
      </c>
      <c r="N36" s="435">
        <f>+'[2]LLA 04-99'!P1458</f>
        <v>0</v>
      </c>
    </row>
    <row r="37" spans="1:14" ht="12" customHeight="1" thickBot="1" x14ac:dyDescent="0.2">
      <c r="A37" s="249" t="s">
        <v>49</v>
      </c>
      <c r="B37" s="919">
        <f t="shared" si="0"/>
        <v>0</v>
      </c>
      <c r="C37" s="436">
        <f>+'[2]LLA 04-99'!E1461</f>
        <v>0</v>
      </c>
      <c r="D37" s="436">
        <f>+'[2]LLA 04-99'!F1461</f>
        <v>0</v>
      </c>
      <c r="E37" s="436">
        <f>+'[2]LLA 04-99'!G1461</f>
        <v>0</v>
      </c>
      <c r="F37" s="436">
        <f>+'[2]LLA 04-99'!H1461</f>
        <v>0</v>
      </c>
      <c r="G37" s="436">
        <f>+'[2]LLA 04-99'!I1461</f>
        <v>0</v>
      </c>
      <c r="H37" s="436">
        <f>+'[2]LLA 04-99'!J1461</f>
        <v>0</v>
      </c>
      <c r="I37" s="436">
        <f>+'[2]LLA 04-99'!K1461</f>
        <v>0</v>
      </c>
      <c r="J37" s="436">
        <f>+'[2]LLA 04-99'!L1461</f>
        <v>0</v>
      </c>
      <c r="K37" s="436">
        <f>+'[2]LLA 04-99'!M1461</f>
        <v>0</v>
      </c>
      <c r="L37" s="436">
        <f>+'[2]LLA 04-99'!N1461</f>
        <v>0</v>
      </c>
      <c r="M37" s="436">
        <f>+'[2]LLA 04-99'!O1461</f>
        <v>0</v>
      </c>
      <c r="N37" s="436">
        <f>+'[2]LLA 04-99'!P1461</f>
        <v>0</v>
      </c>
    </row>
    <row r="38" spans="1:14" ht="9" customHeight="1" x14ac:dyDescent="0.15">
      <c r="A38" s="28" t="s">
        <v>544</v>
      </c>
      <c r="B38" s="426"/>
      <c r="C38" s="426"/>
      <c r="D38" s="426"/>
      <c r="E38" s="426"/>
      <c r="F38" s="426"/>
      <c r="G38" s="219"/>
      <c r="H38" s="219"/>
      <c r="I38" s="219"/>
      <c r="J38" s="219"/>
      <c r="K38" s="219"/>
      <c r="L38" s="219"/>
      <c r="M38" s="219"/>
      <c r="N38" s="219"/>
    </row>
    <row r="39" spans="1:14" ht="9" customHeight="1" x14ac:dyDescent="0.15">
      <c r="A39" s="28" t="s">
        <v>428</v>
      </c>
      <c r="B39" s="426"/>
      <c r="C39" s="426"/>
      <c r="D39" s="426"/>
      <c r="E39" s="426"/>
      <c r="F39" s="426"/>
      <c r="G39" s="219"/>
      <c r="H39" s="219"/>
      <c r="I39" s="219"/>
      <c r="J39" s="219"/>
      <c r="K39" s="219"/>
      <c r="L39" s="219"/>
      <c r="M39" s="219"/>
      <c r="N39" s="219"/>
    </row>
    <row r="40" spans="1:14" ht="9" customHeight="1" x14ac:dyDescent="0.15">
      <c r="A40" s="40" t="s">
        <v>427</v>
      </c>
      <c r="B40" s="426"/>
      <c r="C40" s="426"/>
      <c r="D40" s="426"/>
      <c r="E40" s="426"/>
      <c r="F40" s="426"/>
      <c r="G40" s="219"/>
      <c r="H40" s="219"/>
      <c r="I40" s="219"/>
      <c r="J40" s="219"/>
      <c r="K40" s="219"/>
      <c r="L40" s="219"/>
      <c r="M40" s="219"/>
      <c r="N40" s="219"/>
    </row>
    <row r="41" spans="1:14" ht="13.05" customHeight="1" x14ac:dyDescent="0.15">
      <c r="A41" s="12"/>
    </row>
    <row r="42" spans="1:14" ht="13.05" customHeight="1" x14ac:dyDescent="0.15">
      <c r="A42" s="119"/>
    </row>
    <row r="43" spans="1:14" ht="13.05" customHeight="1" x14ac:dyDescent="0.15">
      <c r="A43" s="168"/>
    </row>
    <row r="44" spans="1:14" ht="13.05" customHeight="1" x14ac:dyDescent="0.15">
      <c r="A44" s="31"/>
    </row>
    <row r="45" spans="1:14" ht="13.05" customHeight="1" x14ac:dyDescent="0.15">
      <c r="A45" s="58"/>
    </row>
    <row r="46" spans="1:14" ht="13.05" customHeight="1" x14ac:dyDescent="0.15">
      <c r="A46" s="31"/>
    </row>
    <row r="47" spans="1:14" ht="13.05" customHeight="1" x14ac:dyDescent="0.15">
      <c r="A47" s="119"/>
    </row>
    <row r="48" spans="1:14" ht="13.05" customHeight="1" x14ac:dyDescent="0.15">
      <c r="A48" s="119"/>
    </row>
    <row r="49" spans="1:1" ht="13.05" customHeight="1" x14ac:dyDescent="0.15">
      <c r="A49" s="119"/>
    </row>
    <row r="50" spans="1:1" ht="13.05" customHeight="1" x14ac:dyDescent="0.15">
      <c r="A50" s="119"/>
    </row>
    <row r="51" spans="1:1" ht="13.05" customHeight="1" x14ac:dyDescent="0.15">
      <c r="A51" s="119"/>
    </row>
    <row r="52" spans="1:1" ht="13.05" customHeight="1" x14ac:dyDescent="0.15">
      <c r="A52" s="119"/>
    </row>
    <row r="53" spans="1:1" ht="13.05" customHeight="1" x14ac:dyDescent="0.15">
      <c r="A53" s="119"/>
    </row>
    <row r="54" spans="1:1" ht="13.05" customHeight="1" x14ac:dyDescent="0.15">
      <c r="A54" s="119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1">
    <tabColor theme="9" tint="0.59999389629810485"/>
  </sheetPr>
  <dimension ref="A4:O54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1.625" style="190" customWidth="1"/>
    <col min="2" max="2" width="9.625" style="190" customWidth="1"/>
    <col min="3" max="14" width="8.75" style="190" customWidth="1"/>
    <col min="15" max="16384" width="7" style="190"/>
  </cols>
  <sheetData>
    <row r="4" spans="1:15" ht="13.05" customHeight="1" x14ac:dyDescent="0.3">
      <c r="A4" s="419" t="s">
        <v>574</v>
      </c>
      <c r="B4" s="415"/>
    </row>
    <row r="5" spans="1:15" ht="13.05" customHeight="1" x14ac:dyDescent="0.15">
      <c r="A5" s="422" t="s">
        <v>425</v>
      </c>
      <c r="B5" s="415"/>
    </row>
    <row r="6" spans="1:15" ht="4.95" customHeight="1" thickBot="1" x14ac:dyDescent="0.2"/>
    <row r="7" spans="1:15" ht="15" customHeight="1" x14ac:dyDescent="0.15">
      <c r="A7" s="860" t="s">
        <v>18</v>
      </c>
      <c r="B7" s="861" t="s">
        <v>117</v>
      </c>
      <c r="C7" s="860" t="s">
        <v>57</v>
      </c>
      <c r="D7" s="860" t="s">
        <v>58</v>
      </c>
      <c r="E7" s="860" t="s">
        <v>59</v>
      </c>
      <c r="F7" s="860" t="s">
        <v>60</v>
      </c>
      <c r="G7" s="860" t="s">
        <v>61</v>
      </c>
      <c r="H7" s="860" t="s">
        <v>62</v>
      </c>
      <c r="I7" s="860" t="s">
        <v>63</v>
      </c>
      <c r="J7" s="860" t="s">
        <v>64</v>
      </c>
      <c r="K7" s="860" t="s">
        <v>65</v>
      </c>
      <c r="L7" s="860" t="s">
        <v>66</v>
      </c>
      <c r="M7" s="860" t="s">
        <v>67</v>
      </c>
      <c r="N7" s="860" t="s">
        <v>68</v>
      </c>
      <c r="O7" s="251"/>
    </row>
    <row r="8" spans="1:15" ht="15" customHeight="1" x14ac:dyDescent="0.15">
      <c r="A8" s="874" t="s">
        <v>100</v>
      </c>
      <c r="B8" s="884">
        <f>'C-69'!B8/'C-68'!B8*1000</f>
        <v>33.586980076523403</v>
      </c>
      <c r="C8" s="884">
        <f>'C-69'!C8/'C-68'!C8*1000</f>
        <v>33.221371377481809</v>
      </c>
      <c r="D8" s="884">
        <f>('C-69'!D8/'C-68'!D8)*1000</f>
        <v>33.31315214810018</v>
      </c>
      <c r="E8" s="884">
        <f>('C-69'!E8/'C-68'!E8)*1000</f>
        <v>33.085696660672994</v>
      </c>
      <c r="F8" s="884">
        <f>('C-69'!F8/'C-68'!F8)*1000</f>
        <v>34.82523377881077</v>
      </c>
      <c r="G8" s="884">
        <f>('C-69'!G8/'C-68'!G8)*1000</f>
        <v>34.577795924599712</v>
      </c>
      <c r="H8" s="884">
        <f>('C-69'!H8/'C-68'!H8)*1000</f>
        <v>34.379274308056971</v>
      </c>
      <c r="I8" s="884">
        <f>('C-69'!I8/'C-68'!I8)*1000</f>
        <v>33.826416463963533</v>
      </c>
      <c r="J8" s="884">
        <f>('C-69'!J8/'C-68'!J8)*1000</f>
        <v>33.450582747857204</v>
      </c>
      <c r="K8" s="884">
        <f>('C-69'!K8/'C-68'!K8)*1000</f>
        <v>33.434937069922306</v>
      </c>
      <c r="L8" s="884">
        <f>('C-69'!L8/'C-68'!L8)*1000</f>
        <v>33.607751366449484</v>
      </c>
      <c r="M8" s="884">
        <f>('C-69'!M8/'C-68'!M8)*1000</f>
        <v>32.495224753405353</v>
      </c>
      <c r="N8" s="884">
        <f>('C-69'!N8/'C-68'!N8)*1000</f>
        <v>32.386587083112751</v>
      </c>
    </row>
    <row r="9" spans="1:15" ht="12" customHeight="1" x14ac:dyDescent="0.15">
      <c r="A9" s="246" t="s">
        <v>21</v>
      </c>
      <c r="B9" s="912">
        <v>0</v>
      </c>
      <c r="C9" s="437">
        <v>0</v>
      </c>
      <c r="D9" s="437">
        <v>0</v>
      </c>
      <c r="E9" s="437">
        <v>0</v>
      </c>
      <c r="F9" s="437">
        <v>0</v>
      </c>
      <c r="G9" s="437">
        <v>0</v>
      </c>
      <c r="H9" s="437">
        <v>0</v>
      </c>
      <c r="I9" s="437">
        <v>0</v>
      </c>
      <c r="J9" s="437">
        <v>0</v>
      </c>
      <c r="K9" s="437">
        <v>0</v>
      </c>
      <c r="L9" s="437">
        <v>0</v>
      </c>
      <c r="M9" s="437">
        <v>0</v>
      </c>
      <c r="N9" s="437">
        <v>0</v>
      </c>
    </row>
    <row r="10" spans="1:15" ht="12" customHeight="1" x14ac:dyDescent="0.15">
      <c r="A10" s="246" t="s">
        <v>22</v>
      </c>
      <c r="B10" s="912">
        <v>0</v>
      </c>
      <c r="C10" s="437">
        <v>0</v>
      </c>
      <c r="D10" s="437">
        <v>0</v>
      </c>
      <c r="E10" s="437">
        <v>0</v>
      </c>
      <c r="F10" s="437">
        <v>0</v>
      </c>
      <c r="G10" s="437">
        <v>0</v>
      </c>
      <c r="H10" s="437">
        <v>0</v>
      </c>
      <c r="I10" s="437">
        <v>0</v>
      </c>
      <c r="J10" s="437">
        <v>0</v>
      </c>
      <c r="K10" s="437">
        <v>0</v>
      </c>
      <c r="L10" s="437">
        <v>0</v>
      </c>
      <c r="M10" s="437">
        <v>0</v>
      </c>
      <c r="N10" s="437">
        <v>0</v>
      </c>
    </row>
    <row r="11" spans="1:15" ht="12" customHeight="1" x14ac:dyDescent="0.15">
      <c r="A11" s="246" t="s">
        <v>23</v>
      </c>
      <c r="B11" s="912">
        <v>0</v>
      </c>
      <c r="C11" s="437">
        <v>0</v>
      </c>
      <c r="D11" s="437">
        <v>0</v>
      </c>
      <c r="E11" s="437">
        <v>0</v>
      </c>
      <c r="F11" s="437">
        <v>0</v>
      </c>
      <c r="G11" s="437">
        <v>0</v>
      </c>
      <c r="H11" s="437">
        <v>0</v>
      </c>
      <c r="I11" s="437">
        <v>0</v>
      </c>
      <c r="J11" s="437">
        <v>0</v>
      </c>
      <c r="K11" s="437">
        <v>0</v>
      </c>
      <c r="L11" s="437">
        <v>0</v>
      </c>
      <c r="M11" s="437">
        <v>0</v>
      </c>
      <c r="N11" s="437">
        <v>0</v>
      </c>
    </row>
    <row r="12" spans="1:15" ht="12" customHeight="1" x14ac:dyDescent="0.15">
      <c r="A12" s="194" t="s">
        <v>24</v>
      </c>
      <c r="B12" s="912">
        <v>0</v>
      </c>
      <c r="C12" s="437">
        <v>0</v>
      </c>
      <c r="D12" s="437">
        <v>0</v>
      </c>
      <c r="E12" s="437">
        <v>0</v>
      </c>
      <c r="F12" s="437">
        <v>0</v>
      </c>
      <c r="G12" s="437">
        <v>0</v>
      </c>
      <c r="H12" s="437">
        <v>0</v>
      </c>
      <c r="I12" s="437">
        <v>0</v>
      </c>
      <c r="J12" s="437">
        <v>0</v>
      </c>
      <c r="K12" s="437">
        <v>0</v>
      </c>
      <c r="L12" s="437">
        <v>0</v>
      </c>
      <c r="M12" s="437">
        <v>0</v>
      </c>
      <c r="N12" s="437">
        <v>0</v>
      </c>
    </row>
    <row r="13" spans="1:15" ht="12" customHeight="1" x14ac:dyDescent="0.15">
      <c r="A13" s="194" t="s">
        <v>25</v>
      </c>
      <c r="B13" s="912">
        <v>0</v>
      </c>
      <c r="C13" s="437">
        <v>0</v>
      </c>
      <c r="D13" s="437">
        <v>0</v>
      </c>
      <c r="E13" s="437">
        <v>0</v>
      </c>
      <c r="F13" s="437">
        <v>0</v>
      </c>
      <c r="G13" s="437">
        <v>0</v>
      </c>
      <c r="H13" s="437">
        <v>0</v>
      </c>
      <c r="I13" s="437">
        <v>0</v>
      </c>
      <c r="J13" s="437">
        <v>0</v>
      </c>
      <c r="K13" s="437">
        <v>0</v>
      </c>
      <c r="L13" s="437">
        <v>0</v>
      </c>
      <c r="M13" s="437">
        <v>0</v>
      </c>
      <c r="N13" s="437">
        <v>0</v>
      </c>
    </row>
    <row r="14" spans="1:15" ht="12" customHeight="1" x14ac:dyDescent="0.15">
      <c r="A14" s="248" t="s">
        <v>107</v>
      </c>
      <c r="B14" s="912">
        <v>0</v>
      </c>
      <c r="C14" s="437">
        <v>0</v>
      </c>
      <c r="D14" s="437">
        <v>0</v>
      </c>
      <c r="E14" s="437">
        <v>0</v>
      </c>
      <c r="F14" s="437">
        <v>0</v>
      </c>
      <c r="G14" s="437">
        <v>0</v>
      </c>
      <c r="H14" s="437">
        <v>0</v>
      </c>
      <c r="I14" s="437">
        <v>0</v>
      </c>
      <c r="J14" s="437">
        <v>0</v>
      </c>
      <c r="K14" s="437">
        <v>0</v>
      </c>
      <c r="L14" s="437">
        <v>0</v>
      </c>
      <c r="M14" s="437">
        <v>0</v>
      </c>
      <c r="N14" s="437">
        <v>0</v>
      </c>
    </row>
    <row r="15" spans="1:15" ht="12" customHeight="1" x14ac:dyDescent="0.15">
      <c r="A15" s="248" t="s">
        <v>108</v>
      </c>
      <c r="B15" s="912">
        <v>0</v>
      </c>
      <c r="C15" s="437">
        <v>0</v>
      </c>
      <c r="D15" s="437">
        <v>0</v>
      </c>
      <c r="E15" s="437">
        <v>0</v>
      </c>
      <c r="F15" s="437">
        <v>0</v>
      </c>
      <c r="G15" s="437">
        <v>0</v>
      </c>
      <c r="H15" s="437">
        <v>0</v>
      </c>
      <c r="I15" s="437">
        <v>0</v>
      </c>
      <c r="J15" s="437">
        <v>0</v>
      </c>
      <c r="K15" s="437">
        <v>0</v>
      </c>
      <c r="L15" s="437">
        <v>0</v>
      </c>
      <c r="M15" s="437">
        <v>0</v>
      </c>
      <c r="N15" s="437">
        <v>0</v>
      </c>
    </row>
    <row r="16" spans="1:15" ht="12" customHeight="1" x14ac:dyDescent="0.15">
      <c r="A16" s="248" t="s">
        <v>109</v>
      </c>
      <c r="B16" s="912">
        <v>0</v>
      </c>
      <c r="C16" s="437">
        <v>0</v>
      </c>
      <c r="D16" s="437">
        <v>0</v>
      </c>
      <c r="E16" s="437">
        <v>0</v>
      </c>
      <c r="F16" s="437">
        <v>0</v>
      </c>
      <c r="G16" s="437">
        <v>0</v>
      </c>
      <c r="H16" s="437">
        <v>0</v>
      </c>
      <c r="I16" s="437">
        <v>0</v>
      </c>
      <c r="J16" s="437">
        <v>0</v>
      </c>
      <c r="K16" s="437">
        <v>0</v>
      </c>
      <c r="L16" s="437">
        <v>0</v>
      </c>
      <c r="M16" s="437">
        <v>0</v>
      </c>
      <c r="N16" s="437">
        <v>0</v>
      </c>
    </row>
    <row r="17" spans="1:14" ht="12" customHeight="1" x14ac:dyDescent="0.15">
      <c r="A17" s="246" t="s">
        <v>29</v>
      </c>
      <c r="B17" s="912">
        <v>0</v>
      </c>
      <c r="C17" s="437">
        <v>0</v>
      </c>
      <c r="D17" s="437">
        <v>0</v>
      </c>
      <c r="E17" s="437">
        <v>0</v>
      </c>
      <c r="F17" s="437">
        <v>0</v>
      </c>
      <c r="G17" s="437">
        <v>0</v>
      </c>
      <c r="H17" s="437">
        <v>0</v>
      </c>
      <c r="I17" s="437">
        <v>0</v>
      </c>
      <c r="J17" s="437">
        <v>0</v>
      </c>
      <c r="K17" s="437">
        <v>0</v>
      </c>
      <c r="L17" s="437">
        <v>0</v>
      </c>
      <c r="M17" s="437">
        <v>0</v>
      </c>
      <c r="N17" s="437">
        <v>0</v>
      </c>
    </row>
    <row r="18" spans="1:14" ht="12" customHeight="1" x14ac:dyDescent="0.15">
      <c r="A18" s="194" t="s">
        <v>30</v>
      </c>
      <c r="B18" s="912">
        <v>0</v>
      </c>
      <c r="C18" s="437">
        <v>0</v>
      </c>
      <c r="D18" s="437">
        <v>0</v>
      </c>
      <c r="E18" s="437">
        <v>0</v>
      </c>
      <c r="F18" s="437">
        <v>0</v>
      </c>
      <c r="G18" s="437">
        <v>0</v>
      </c>
      <c r="H18" s="437">
        <v>0</v>
      </c>
      <c r="I18" s="437">
        <v>0</v>
      </c>
      <c r="J18" s="437">
        <v>0</v>
      </c>
      <c r="K18" s="437">
        <v>0</v>
      </c>
      <c r="L18" s="437">
        <v>0</v>
      </c>
      <c r="M18" s="437">
        <v>0</v>
      </c>
      <c r="N18" s="437">
        <v>0</v>
      </c>
    </row>
    <row r="19" spans="1:14" ht="12" customHeight="1" x14ac:dyDescent="0.15">
      <c r="A19" s="194" t="s">
        <v>31</v>
      </c>
      <c r="B19" s="912">
        <f>('C-69'!B19/'C-68'!B19)*1000</f>
        <v>29.978996080139368</v>
      </c>
      <c r="C19" s="437">
        <f>('C-69'!C19/'C-68'!C19)*1000</f>
        <v>28.5284140969163</v>
      </c>
      <c r="D19" s="437">
        <f>('C-69'!D19/'C-68'!D19)*1000</f>
        <v>29.454602803738315</v>
      </c>
      <c r="E19" s="437">
        <f>('C-69'!E19/'C-68'!E19)*1000</f>
        <v>29.667584745762714</v>
      </c>
      <c r="F19" s="437">
        <f>('C-69'!F19/'C-68'!F19)*1000</f>
        <v>31.508769230769229</v>
      </c>
      <c r="G19" s="437">
        <f>('C-69'!G19/'C-68'!G19)*1000</f>
        <v>27.8573076923077</v>
      </c>
      <c r="H19" s="437">
        <f>('C-69'!H19/'C-68'!H19)*1000</f>
        <v>30.754245283018868</v>
      </c>
      <c r="I19" s="437">
        <f>('C-69'!I19/'C-68'!I19)*1000</f>
        <v>31.572222222222223</v>
      </c>
      <c r="J19" s="437">
        <f>('C-69'!J19/'C-68'!J19)*1000</f>
        <v>30.928366336633665</v>
      </c>
      <c r="K19" s="437">
        <f>('C-69'!K19/'C-68'!K19)*1000</f>
        <v>26.467279411764707</v>
      </c>
      <c r="L19" s="437">
        <f>('C-69'!L19/'C-68'!L19)*1000</f>
        <v>31.532647058823528</v>
      </c>
      <c r="M19" s="437">
        <f>('C-69'!M19/'C-68'!M19)*1000</f>
        <v>29.481540697674419</v>
      </c>
      <c r="N19" s="437">
        <f>('C-69'!N19/'C-68'!N19)*1000</f>
        <v>30.821009852216751</v>
      </c>
    </row>
    <row r="20" spans="1:14" ht="12" customHeight="1" x14ac:dyDescent="0.15">
      <c r="A20" s="246" t="s">
        <v>32</v>
      </c>
      <c r="B20" s="912">
        <v>0</v>
      </c>
      <c r="C20" s="437">
        <v>0</v>
      </c>
      <c r="D20" s="437">
        <v>0</v>
      </c>
      <c r="E20" s="437">
        <v>0</v>
      </c>
      <c r="F20" s="437">
        <v>0</v>
      </c>
      <c r="G20" s="437">
        <v>0</v>
      </c>
      <c r="H20" s="437">
        <v>0</v>
      </c>
      <c r="I20" s="437">
        <v>0</v>
      </c>
      <c r="J20" s="437">
        <v>0</v>
      </c>
      <c r="K20" s="437">
        <v>0</v>
      </c>
      <c r="L20" s="437">
        <v>0</v>
      </c>
      <c r="M20" s="437">
        <v>0</v>
      </c>
      <c r="N20" s="437">
        <v>0</v>
      </c>
    </row>
    <row r="21" spans="1:14" ht="12" customHeight="1" x14ac:dyDescent="0.15">
      <c r="A21" s="246" t="s">
        <v>33</v>
      </c>
      <c r="B21" s="912">
        <v>0</v>
      </c>
      <c r="C21" s="437">
        <v>0</v>
      </c>
      <c r="D21" s="437">
        <v>0</v>
      </c>
      <c r="E21" s="437">
        <v>0</v>
      </c>
      <c r="F21" s="437">
        <v>0</v>
      </c>
      <c r="G21" s="437">
        <v>0</v>
      </c>
      <c r="H21" s="437">
        <v>0</v>
      </c>
      <c r="I21" s="437">
        <v>0</v>
      </c>
      <c r="J21" s="437">
        <v>0</v>
      </c>
      <c r="K21" s="437">
        <v>0</v>
      </c>
      <c r="L21" s="437">
        <v>0</v>
      </c>
      <c r="M21" s="437">
        <v>0</v>
      </c>
      <c r="N21" s="437">
        <v>0</v>
      </c>
    </row>
    <row r="22" spans="1:14" ht="12" customHeight="1" x14ac:dyDescent="0.15">
      <c r="A22" s="246" t="s">
        <v>34</v>
      </c>
      <c r="B22" s="912">
        <f>('C-69'!B22/'C-68'!B22)*1000</f>
        <v>27.987283843360999</v>
      </c>
      <c r="C22" s="437">
        <f>('C-69'!C22/'C-68'!C22)*1000</f>
        <v>28.579545454545457</v>
      </c>
      <c r="D22" s="437">
        <f>('C-69'!D22/'C-68'!D22)*1000</f>
        <v>28.502432432432435</v>
      </c>
      <c r="E22" s="437">
        <f>('C-69'!E22/'C-68'!E22)*1000</f>
        <v>28.950272200772201</v>
      </c>
      <c r="F22" s="437">
        <f>('C-69'!F22/'C-68'!F22)*1000</f>
        <v>28.926726224783859</v>
      </c>
      <c r="G22" s="437">
        <f>('C-69'!G22/'C-68'!G22)*1000</f>
        <v>28.809881201044391</v>
      </c>
      <c r="H22" s="437">
        <f>('C-69'!H22/'C-68'!H22)*1000</f>
        <v>28.031908235294111</v>
      </c>
      <c r="I22" s="437">
        <f>('C-69'!I22/'C-68'!I22)*1000</f>
        <v>28.168483370288246</v>
      </c>
      <c r="J22" s="437">
        <f>('C-69'!J22/'C-68'!J22)*1000</f>
        <v>27.863312874251498</v>
      </c>
      <c r="K22" s="437">
        <f>('C-69'!K22/'C-68'!K22)*1000</f>
        <v>27.816819587628867</v>
      </c>
      <c r="L22" s="437">
        <f>('C-69'!L22/'C-68'!L22)*1000</f>
        <v>28.286305019305019</v>
      </c>
      <c r="M22" s="437">
        <f>('C-69'!M22/'C-68'!M22)*1000</f>
        <v>28.739027777777778</v>
      </c>
      <c r="N22" s="437">
        <f>('C-69'!N22/'C-68'!N22)*1000</f>
        <v>24.793136956521739</v>
      </c>
    </row>
    <row r="23" spans="1:14" ht="12" customHeight="1" x14ac:dyDescent="0.15">
      <c r="A23" s="246" t="s">
        <v>35</v>
      </c>
      <c r="B23" s="912">
        <f>('C-69'!B23/'C-68'!B23)*1000</f>
        <v>27.55214571546847</v>
      </c>
      <c r="C23" s="437">
        <f>('C-69'!C23/'C-68'!C23)*1000</f>
        <v>27.579277864992154</v>
      </c>
      <c r="D23" s="437">
        <f>('C-69'!D23/'C-68'!D23)*1000</f>
        <v>27.361631419939581</v>
      </c>
      <c r="E23" s="437">
        <f>('C-69'!E23/'C-68'!E23)*1000</f>
        <v>27.022345890410946</v>
      </c>
      <c r="F23" s="437">
        <f>('C-69'!F23/'C-68'!F23)*1000</f>
        <v>26.09856230031949</v>
      </c>
      <c r="G23" s="437">
        <f>('C-69'!G23/'C-68'!G23)*1000</f>
        <v>25.565155131264913</v>
      </c>
      <c r="H23" s="437">
        <f>('C-69'!H23/'C-68'!H23)*1000</f>
        <v>28.086809815950915</v>
      </c>
      <c r="I23" s="437">
        <f>('C-69'!I23/'C-68'!I23)*1000</f>
        <v>28.371185064935073</v>
      </c>
      <c r="J23" s="437">
        <f>('C-69'!J23/'C-68'!J23)*1000</f>
        <v>28.174218749999998</v>
      </c>
      <c r="K23" s="437">
        <f>('C-69'!K23/'C-68'!K23)*1000</f>
        <v>28.326865671641791</v>
      </c>
      <c r="L23" s="437">
        <f>('C-69'!L23/'C-68'!L23)*1000</f>
        <v>27.894427244582047</v>
      </c>
      <c r="M23" s="437">
        <f>('C-69'!M23/'C-68'!M23)*1000</f>
        <v>25.960965435041718</v>
      </c>
      <c r="N23" s="437">
        <f>('C-69'!N23/'C-68'!N23)*1000</f>
        <v>29.039486858573216</v>
      </c>
    </row>
    <row r="24" spans="1:14" ht="12" customHeight="1" x14ac:dyDescent="0.15">
      <c r="A24" s="246" t="s">
        <v>36</v>
      </c>
      <c r="B24" s="912">
        <f>('C-69'!B24/'C-68'!B24)*1000</f>
        <v>33.978728526467059</v>
      </c>
      <c r="C24" s="437">
        <f>('C-69'!C24/'C-68'!C24)*1000</f>
        <v>35.971154858299599</v>
      </c>
      <c r="D24" s="437">
        <f>('C-69'!D24/'C-68'!D24)*1000</f>
        <v>31.755910084033612</v>
      </c>
      <c r="E24" s="437">
        <f>('C-69'!E24/'C-68'!E24)*1000</f>
        <v>33.636848930481278</v>
      </c>
      <c r="F24" s="437">
        <f>('C-69'!F24/'C-68'!F24)*1000</f>
        <v>33.176461538461538</v>
      </c>
      <c r="G24" s="437">
        <f>('C-69'!G24/'C-68'!G24)*1000</f>
        <v>33.540374999999997</v>
      </c>
      <c r="H24" s="437">
        <f>('C-69'!H24/'C-68'!H24)*1000</f>
        <v>32.570842817953654</v>
      </c>
      <c r="I24" s="437">
        <f>('C-69'!I24/'C-68'!I24)*1000</f>
        <v>34.226886446886446</v>
      </c>
      <c r="J24" s="437">
        <f>('C-69'!J24/'C-68'!J24)*1000</f>
        <v>33.852511338820761</v>
      </c>
      <c r="K24" s="437">
        <f>('C-69'!K24/'C-68'!K24)*1000</f>
        <v>37.693620689655177</v>
      </c>
      <c r="L24" s="437">
        <f>('C-69'!L24/'C-68'!L24)*1000</f>
        <v>37.807832529695396</v>
      </c>
      <c r="M24" s="437">
        <f>('C-69'!M24/'C-68'!M24)*1000</f>
        <v>32.906145077720225</v>
      </c>
      <c r="N24" s="437">
        <f>('C-69'!N24/'C-68'!N24)*1000</f>
        <v>31.896805896805894</v>
      </c>
    </row>
    <row r="25" spans="1:14" ht="12" customHeight="1" x14ac:dyDescent="0.15">
      <c r="A25" s="194" t="s">
        <v>37</v>
      </c>
      <c r="B25" s="912">
        <f>('C-69'!B25/'C-68'!B25)*1000</f>
        <v>34.490646243088918</v>
      </c>
      <c r="C25" s="437">
        <f>('C-69'!C25/'C-68'!C25)*1000</f>
        <v>33.925523012552297</v>
      </c>
      <c r="D25" s="437">
        <f>('C-69'!D25/'C-68'!D25)*1000</f>
        <v>34.020953237410076</v>
      </c>
      <c r="E25" s="437">
        <f>('C-69'!E25/'C-68'!E25)*1000</f>
        <v>34.5</v>
      </c>
      <c r="F25" s="437">
        <f>('C-69'!F25/'C-68'!F25)*1000</f>
        <v>34.983178654292345</v>
      </c>
      <c r="G25" s="437">
        <f>('C-69'!G25/'C-68'!G25)*1000</f>
        <v>35</v>
      </c>
      <c r="H25" s="437">
        <f>('C-69'!H25/'C-68'!H25)*1000</f>
        <v>35</v>
      </c>
      <c r="I25" s="437">
        <f>('C-69'!I25/'C-68'!I25)*1000</f>
        <v>35</v>
      </c>
      <c r="J25" s="437">
        <f>('C-69'!J25/'C-68'!J25)*1000</f>
        <v>34.821215596330269</v>
      </c>
      <c r="K25" s="437">
        <f>('C-69'!K25/'C-68'!K25)*1000</f>
        <v>34.541837968561069</v>
      </c>
      <c r="L25" s="437">
        <f>('C-69'!L25/'C-68'!L25)*1000</f>
        <v>34.356856187290965</v>
      </c>
      <c r="M25" s="437">
        <f>('C-69'!M25/'C-68'!M25)*1000</f>
        <v>34.087526881720443</v>
      </c>
      <c r="N25" s="437">
        <f>('C-69'!N25/'C-68'!N25)*1000</f>
        <v>34.004098360655739</v>
      </c>
    </row>
    <row r="26" spans="1:14" ht="12" customHeight="1" x14ac:dyDescent="0.15">
      <c r="A26" s="246" t="s">
        <v>38</v>
      </c>
      <c r="B26" s="912">
        <f>('C-69'!B26/'C-68'!B26)*1000</f>
        <v>42.8217101226994</v>
      </c>
      <c r="C26" s="437">
        <f>('C-69'!C26/'C-68'!C26)*1000</f>
        <v>43.702066115702479</v>
      </c>
      <c r="D26" s="437">
        <f>('C-69'!D26/'C-68'!D26)*1000</f>
        <v>41.726146788990832</v>
      </c>
      <c r="E26" s="437">
        <f>('C-69'!E26/'C-68'!E26)*1000</f>
        <v>42.753947368421052</v>
      </c>
      <c r="F26" s="437">
        <f>('C-69'!F26/'C-68'!F26)*1000</f>
        <v>40.130526315789467</v>
      </c>
      <c r="G26" s="437">
        <f>('C-69'!G26/'C-68'!G26)*1000</f>
        <v>40.500000000000007</v>
      </c>
      <c r="H26" s="437">
        <f>('C-69'!H26/'C-68'!H26)*1000</f>
        <v>41.4</v>
      </c>
      <c r="I26" s="437">
        <f>('C-69'!I26/'C-68'!I26)*1000</f>
        <v>42.840733944954124</v>
      </c>
      <c r="J26" s="437">
        <f>('C-69'!J26/'C-68'!J26)*1000</f>
        <v>44.574411764705886</v>
      </c>
      <c r="K26" s="437">
        <f>('C-69'!K26/'C-68'!K26)*1000</f>
        <v>43.735728155339807</v>
      </c>
      <c r="L26" s="437">
        <f>('C-69'!L26/'C-68'!L26)*1000</f>
        <v>44.788392857142853</v>
      </c>
      <c r="M26" s="437">
        <f>('C-69'!M26/'C-68'!M26)*1000</f>
        <v>44.221153846153847</v>
      </c>
      <c r="N26" s="437">
        <f>('C-69'!N26/'C-68'!N26)*1000</f>
        <v>42.230075187969923</v>
      </c>
    </row>
    <row r="27" spans="1:14" ht="12" customHeight="1" x14ac:dyDescent="0.15">
      <c r="A27" s="246" t="s">
        <v>39</v>
      </c>
      <c r="B27" s="912">
        <f>('C-69'!B27/'C-68'!B27)*1000</f>
        <v>29.445231958762886</v>
      </c>
      <c r="C27" s="437">
        <f>('C-69'!C27/'C-68'!C27)*1000</f>
        <v>29.592233009708739</v>
      </c>
      <c r="D27" s="437">
        <f>('C-69'!D27/'C-68'!D27)*1000</f>
        <v>29.278124999999996</v>
      </c>
      <c r="E27" s="437">
        <f>('C-69'!E27/'C-68'!E27)*1000</f>
        <v>29.986363636363638</v>
      </c>
      <c r="F27" s="437">
        <f>('C-69'!F27/'C-68'!F27)*1000</f>
        <v>29.910179640718564</v>
      </c>
      <c r="G27" s="437">
        <f>('C-69'!G27/'C-68'!G27)*1000</f>
        <v>29.28</v>
      </c>
      <c r="H27" s="437">
        <f>('C-69'!H27/'C-68'!H27)*1000</f>
        <v>29.409198113207541</v>
      </c>
      <c r="I27" s="437">
        <f>('C-69'!I27/'C-68'!I27)*1000</f>
        <v>29.470794392523359</v>
      </c>
      <c r="J27" s="437">
        <f>('C-69'!J27/'C-68'!J27)*1000</f>
        <v>29.157110091743121</v>
      </c>
      <c r="K27" s="437">
        <f>('C-69'!K27/'C-68'!K27)*1000</f>
        <v>29.329411764705885</v>
      </c>
      <c r="L27" s="437">
        <f>('C-69'!L27/'C-68'!L27)*1000</f>
        <v>29.403529411764708</v>
      </c>
      <c r="M27" s="437">
        <f>('C-69'!M27/'C-68'!M27)*1000</f>
        <v>29.393617021276594</v>
      </c>
      <c r="N27" s="437">
        <f>('C-69'!N27/'C-68'!N27)*1000</f>
        <v>29.344936708860757</v>
      </c>
    </row>
    <row r="28" spans="1:14" ht="12" customHeight="1" x14ac:dyDescent="0.15">
      <c r="A28" s="246" t="s">
        <v>40</v>
      </c>
      <c r="B28" s="912">
        <f>('C-69'!B28/'C-68'!B28)*1000</f>
        <v>29.614370801033594</v>
      </c>
      <c r="C28" s="437">
        <f>('C-69'!C28/'C-68'!C28)*1000</f>
        <v>30.154918032786892</v>
      </c>
      <c r="D28" s="437">
        <f>('C-69'!D28/'C-68'!D28)*1000</f>
        <v>30.800436681222706</v>
      </c>
      <c r="E28" s="437">
        <f>('C-69'!E28/'C-68'!E28)*1000</f>
        <v>22.840751445086706</v>
      </c>
      <c r="F28" s="437">
        <f>('C-69'!F28/'C-68'!F28)*1000</f>
        <v>31.006563706563703</v>
      </c>
      <c r="G28" s="437">
        <f>('C-69'!G28/'C-68'!G28)*1000</f>
        <v>31.17737603305785</v>
      </c>
      <c r="H28" s="437">
        <f>('C-69'!H28/'C-68'!H28)*1000</f>
        <v>29.949519230769234</v>
      </c>
      <c r="I28" s="437">
        <f>('C-69'!I28/'C-68'!I28)*1000</f>
        <v>29.980246913580253</v>
      </c>
      <c r="J28" s="437">
        <f>('C-69'!J28/'C-68'!J28)*1000</f>
        <v>29.864671163575043</v>
      </c>
      <c r="K28" s="437">
        <f>('C-69'!K28/'C-68'!K28)*1000</f>
        <v>30.152372583479789</v>
      </c>
      <c r="L28" s="437">
        <f>('C-69'!L28/'C-68'!L28)*1000</f>
        <v>35.003571428571426</v>
      </c>
      <c r="M28" s="437">
        <f>('C-69'!M28/'C-68'!M28)*1000</f>
        <v>28.617700729927009</v>
      </c>
      <c r="N28" s="437">
        <f>('C-69'!N28/'C-68'!N28)*1000</f>
        <v>29.428815544041452</v>
      </c>
    </row>
    <row r="29" spans="1:14" ht="12" customHeight="1" x14ac:dyDescent="0.15">
      <c r="A29" s="194" t="s">
        <v>41</v>
      </c>
      <c r="B29" s="912">
        <f>('C-69'!B29/'C-68'!B29)*1000</f>
        <v>30.047484429337057</v>
      </c>
      <c r="C29" s="437">
        <f>('C-69'!C29/'C-68'!C29)*1000</f>
        <v>29.346428571428572</v>
      </c>
      <c r="D29" s="437">
        <f>('C-69'!D29/'C-68'!D29)*1000</f>
        <v>29.391826923076923</v>
      </c>
      <c r="E29" s="437">
        <f>('C-69'!E29/'C-68'!E29)*1000</f>
        <v>30.760397268777158</v>
      </c>
      <c r="F29" s="437">
        <f>('C-69'!F29/'C-68'!F29)*1000</f>
        <v>30.446991473812425</v>
      </c>
      <c r="G29" s="437">
        <f>('C-69'!G29/'C-68'!G29)*1000</f>
        <v>30.723049789372176</v>
      </c>
      <c r="H29" s="437">
        <f>('C-69'!H29/'C-68'!H29)*1000</f>
        <v>29.990376310919189</v>
      </c>
      <c r="I29" s="437">
        <f>('C-69'!I29/'C-68'!I29)*1000</f>
        <v>30.014412551690583</v>
      </c>
      <c r="J29" s="437">
        <f>('C-69'!J29/'C-68'!J29)*1000</f>
        <v>29.080917874396135</v>
      </c>
      <c r="K29" s="437">
        <f>('C-69'!K29/'C-68'!K29)*1000</f>
        <v>29.96</v>
      </c>
      <c r="L29" s="437">
        <f>('C-69'!L29/'C-68'!L29)*1000</f>
        <v>30.184912233686191</v>
      </c>
      <c r="M29" s="437">
        <f>('C-69'!M29/'C-68'!M29)*1000</f>
        <v>30.482017291066285</v>
      </c>
      <c r="N29" s="437">
        <f>('C-69'!N29/'C-68'!N29)*1000</f>
        <v>30.379603399433428</v>
      </c>
    </row>
    <row r="30" spans="1:14" ht="12" customHeight="1" x14ac:dyDescent="0.15">
      <c r="A30" s="248" t="s">
        <v>110</v>
      </c>
      <c r="B30" s="912">
        <f>('C-69'!B30/'C-68'!B30)*1000</f>
        <v>30.855737900426348</v>
      </c>
      <c r="C30" s="437">
        <f>('C-69'!C30/'C-68'!C30)*1000</f>
        <v>28.083333333333332</v>
      </c>
      <c r="D30" s="437">
        <f>('C-69'!D30/'C-68'!D30)*1000</f>
        <v>28.209302325581397</v>
      </c>
      <c r="E30" s="437">
        <f>('C-69'!E30/'C-68'!E30)*1000</f>
        <v>31.236409608091023</v>
      </c>
      <c r="F30" s="437">
        <f>('C-69'!F30/'C-68'!F30)*1000</f>
        <v>31.222734177215187</v>
      </c>
      <c r="G30" s="437">
        <f>('C-69'!G30/'C-68'!G30)*1000</f>
        <v>32.268327515074581</v>
      </c>
      <c r="H30" s="437">
        <f>('C-69'!H30/'C-68'!H30)*1000</f>
        <v>31.513444302176694</v>
      </c>
      <c r="I30" s="437">
        <f>('C-69'!I30/'C-68'!I30)*1000</f>
        <v>30.605070697220871</v>
      </c>
      <c r="J30" s="437">
        <f>('C-69'!J30/'C-68'!J30)*1000</f>
        <v>28.86904761904762</v>
      </c>
      <c r="K30" s="437">
        <f>('C-69'!K30/'C-68'!K30)*1000</f>
        <v>32.587355623100308</v>
      </c>
      <c r="L30" s="437">
        <f>('C-69'!L30/'C-68'!L30)*1000</f>
        <v>31.986678250796409</v>
      </c>
      <c r="M30" s="437">
        <f>('C-69'!M30/'C-68'!M30)*1000</f>
        <v>32.444702842377261</v>
      </c>
      <c r="N30" s="437">
        <f>('C-69'!N30/'C-68'!N30)*1000</f>
        <v>32.31898734177215</v>
      </c>
    </row>
    <row r="31" spans="1:14" ht="12" customHeight="1" x14ac:dyDescent="0.15">
      <c r="A31" s="248" t="s">
        <v>111</v>
      </c>
      <c r="B31" s="912">
        <f>('C-69'!B31/'C-68'!B31)*1000</f>
        <v>29.24713622943905</v>
      </c>
      <c r="C31" s="437">
        <f>('C-69'!C31/'C-68'!C31)*1000</f>
        <v>30.609523809523807</v>
      </c>
      <c r="D31" s="437">
        <f>('C-69'!D31/'C-68'!D31)*1000</f>
        <v>30.656716417910445</v>
      </c>
      <c r="E31" s="437">
        <f>('C-69'!E31/'C-68'!E31)*1000</f>
        <v>30.301219512195125</v>
      </c>
      <c r="F31" s="437">
        <f>('C-69'!F31/'C-68'!F31)*1000</f>
        <v>29.727699530516432</v>
      </c>
      <c r="G31" s="437">
        <f>('C-69'!G31/'C-68'!G31)*1000</f>
        <v>29.297926829268292</v>
      </c>
      <c r="H31" s="437">
        <f>('C-69'!H31/'C-68'!H31)*1000</f>
        <v>28.574285714285715</v>
      </c>
      <c r="I31" s="437">
        <f>('C-69'!I31/'C-68'!I31)*1000</f>
        <v>29.426334951456308</v>
      </c>
      <c r="J31" s="437">
        <f>('C-69'!J31/'C-68'!J31)*1000</f>
        <v>29.299019607843139</v>
      </c>
      <c r="K31" s="437">
        <f>('C-69'!K31/'C-68'!K31)*1000</f>
        <v>27.877108433734943</v>
      </c>
      <c r="L31" s="437">
        <f>('C-69'!L31/'C-68'!L31)*1000</f>
        <v>28.633416458852867</v>
      </c>
      <c r="M31" s="437">
        <f>('C-69'!M31/'C-68'!M31)*1000</f>
        <v>28.007882736156358</v>
      </c>
      <c r="N31" s="437">
        <f>('C-69'!N31/'C-68'!N31)*1000</f>
        <v>27.916398713826368</v>
      </c>
    </row>
    <row r="32" spans="1:14" ht="12" customHeight="1" x14ac:dyDescent="0.15">
      <c r="A32" s="246" t="s">
        <v>44</v>
      </c>
      <c r="B32" s="912">
        <f>('C-69'!B32/'C-68'!B32)*1000</f>
        <v>29.644704274738302</v>
      </c>
      <c r="C32" s="437">
        <f>('C-69'!C32/'C-68'!C32)*1000</f>
        <v>28.966233766233753</v>
      </c>
      <c r="D32" s="437">
        <f>('C-69'!D32/'C-68'!D32)*1000</f>
        <v>28.932786885245889</v>
      </c>
      <c r="E32" s="437">
        <f>('C-69'!E32/'C-68'!E32)*1000</f>
        <v>29.032653061224476</v>
      </c>
      <c r="F32" s="437">
        <f>('C-69'!F32/'C-68'!F32)*1000</f>
        <v>28.667763157894733</v>
      </c>
      <c r="G32" s="437">
        <f>('C-69'!G32/'C-68'!G32)*1000</f>
        <v>28.693406593406589</v>
      </c>
      <c r="H32" s="437">
        <f>('C-69'!H32/'C-68'!H32)*1000</f>
        <v>29.359023178807945</v>
      </c>
      <c r="I32" s="437">
        <f>('C-69'!I32/'C-68'!I32)*1000</f>
        <v>30.651448170731694</v>
      </c>
      <c r="J32" s="437">
        <f>('C-69'!J32/'C-68'!J32)*1000</f>
        <v>30.521244069583542</v>
      </c>
      <c r="K32" s="437">
        <f>('C-69'!K32/'C-68'!K32)*1000</f>
        <v>30.048632130384167</v>
      </c>
      <c r="L32" s="437">
        <f>('C-69'!L32/'C-68'!L32)*1000</f>
        <v>30.430961538461521</v>
      </c>
      <c r="M32" s="437">
        <f>('C-69'!M32/'C-68'!M32)*1000</f>
        <v>30.74453961456102</v>
      </c>
      <c r="N32" s="437">
        <f>('C-69'!N32/'C-68'!N32)*1000</f>
        <v>29.288117647058815</v>
      </c>
    </row>
    <row r="33" spans="1:14" ht="12" customHeight="1" x14ac:dyDescent="0.15">
      <c r="A33" s="246" t="s">
        <v>45</v>
      </c>
      <c r="B33" s="912">
        <f>('C-69'!B33/'C-68'!B33)*1000</f>
        <v>38.737676762611578</v>
      </c>
      <c r="C33" s="437">
        <f>('C-69'!C33/'C-68'!C33)*1000</f>
        <v>38.53203883495145</v>
      </c>
      <c r="D33" s="437">
        <f>('C-69'!D33/'C-68'!D33)*1000</f>
        <v>38.737947122861584</v>
      </c>
      <c r="E33" s="437">
        <f>('C-69'!E33/'C-68'!E33)*1000</f>
        <v>38.632748538011683</v>
      </c>
      <c r="F33" s="437">
        <f>('C-69'!F33/'C-68'!F33)*1000</f>
        <v>39.808487486398263</v>
      </c>
      <c r="G33" s="437">
        <f>('C-69'!G33/'C-68'!G33)*1000</f>
        <v>40.027725563909776</v>
      </c>
      <c r="H33" s="437">
        <f>('C-69'!H33/'C-68'!H33)*1000</f>
        <v>40.129807692307701</v>
      </c>
      <c r="I33" s="437">
        <f>('C-69'!I33/'C-68'!I33)*1000</f>
        <v>38.801412659603372</v>
      </c>
      <c r="J33" s="437">
        <f>('C-69'!J33/'C-68'!J33)*1000</f>
        <v>38.353717026378902</v>
      </c>
      <c r="K33" s="437">
        <f>('C-69'!K33/'C-68'!K33)*1000</f>
        <v>37.513018322082942</v>
      </c>
      <c r="L33" s="437">
        <f>('C-69'!L33/'C-68'!L33)*1000</f>
        <v>37.239766081871345</v>
      </c>
      <c r="M33" s="437">
        <f>('C-69'!M33/'C-68'!M33)*1000</f>
        <v>37.231759656652351</v>
      </c>
      <c r="N33" s="437">
        <f>('C-69'!N33/'C-68'!N33)*1000</f>
        <v>37.560606060606055</v>
      </c>
    </row>
    <row r="34" spans="1:14" ht="12" customHeight="1" x14ac:dyDescent="0.15">
      <c r="A34" s="194" t="s">
        <v>46</v>
      </c>
      <c r="B34" s="912">
        <v>0</v>
      </c>
      <c r="C34" s="437">
        <v>0</v>
      </c>
      <c r="D34" s="437">
        <v>0</v>
      </c>
      <c r="E34" s="437">
        <v>0</v>
      </c>
      <c r="F34" s="437">
        <v>0</v>
      </c>
      <c r="G34" s="437">
        <v>0</v>
      </c>
      <c r="H34" s="437">
        <v>0</v>
      </c>
      <c r="I34" s="437">
        <v>0</v>
      </c>
      <c r="J34" s="437">
        <v>0</v>
      </c>
      <c r="K34" s="437">
        <v>0</v>
      </c>
      <c r="L34" s="437">
        <v>0</v>
      </c>
      <c r="M34" s="437">
        <v>0</v>
      </c>
      <c r="N34" s="437">
        <v>0</v>
      </c>
    </row>
    <row r="35" spans="1:14" ht="12" customHeight="1" x14ac:dyDescent="0.15">
      <c r="A35" s="194" t="s">
        <v>47</v>
      </c>
      <c r="B35" s="912">
        <v>0</v>
      </c>
      <c r="C35" s="437">
        <v>0</v>
      </c>
      <c r="D35" s="437">
        <v>0</v>
      </c>
      <c r="E35" s="437">
        <v>0</v>
      </c>
      <c r="F35" s="437">
        <v>0</v>
      </c>
      <c r="G35" s="437">
        <v>0</v>
      </c>
      <c r="H35" s="437">
        <v>0</v>
      </c>
      <c r="I35" s="437">
        <v>0</v>
      </c>
      <c r="J35" s="437">
        <v>0</v>
      </c>
      <c r="K35" s="437">
        <v>0</v>
      </c>
      <c r="L35" s="437">
        <v>0</v>
      </c>
      <c r="M35" s="437">
        <v>0</v>
      </c>
      <c r="N35" s="437">
        <v>0</v>
      </c>
    </row>
    <row r="36" spans="1:14" ht="12" customHeight="1" x14ac:dyDescent="0.15">
      <c r="A36" s="194" t="s">
        <v>48</v>
      </c>
      <c r="B36" s="912">
        <v>0</v>
      </c>
      <c r="C36" s="437">
        <v>0</v>
      </c>
      <c r="D36" s="437">
        <v>0</v>
      </c>
      <c r="E36" s="437">
        <v>0</v>
      </c>
      <c r="F36" s="437">
        <v>0</v>
      </c>
      <c r="G36" s="437">
        <v>0</v>
      </c>
      <c r="H36" s="437">
        <v>0</v>
      </c>
      <c r="I36" s="437">
        <v>0</v>
      </c>
      <c r="J36" s="437">
        <v>0</v>
      </c>
      <c r="K36" s="437">
        <v>0</v>
      </c>
      <c r="L36" s="437">
        <v>0</v>
      </c>
      <c r="M36" s="437">
        <v>0</v>
      </c>
      <c r="N36" s="437">
        <v>0</v>
      </c>
    </row>
    <row r="37" spans="1:14" ht="12" customHeight="1" thickBot="1" x14ac:dyDescent="0.2">
      <c r="A37" s="249" t="s">
        <v>49</v>
      </c>
      <c r="B37" s="913">
        <v>0</v>
      </c>
      <c r="C37" s="438">
        <v>0</v>
      </c>
      <c r="D37" s="438">
        <v>0</v>
      </c>
      <c r="E37" s="438">
        <v>0</v>
      </c>
      <c r="F37" s="438">
        <v>0</v>
      </c>
      <c r="G37" s="438">
        <v>0</v>
      </c>
      <c r="H37" s="438">
        <v>0</v>
      </c>
      <c r="I37" s="438">
        <v>0</v>
      </c>
      <c r="J37" s="438">
        <v>0</v>
      </c>
      <c r="K37" s="438">
        <v>0</v>
      </c>
      <c r="L37" s="438">
        <v>0</v>
      </c>
      <c r="M37" s="438">
        <v>0</v>
      </c>
      <c r="N37" s="438">
        <v>0</v>
      </c>
    </row>
    <row r="38" spans="1:14" ht="9" customHeight="1" x14ac:dyDescent="0.15">
      <c r="A38" s="28" t="s">
        <v>544</v>
      </c>
      <c r="B38" s="425"/>
      <c r="C38" s="425"/>
      <c r="D38" s="425"/>
      <c r="E38" s="425"/>
      <c r="F38" s="425"/>
    </row>
    <row r="39" spans="1:14" ht="9" customHeight="1" x14ac:dyDescent="0.15">
      <c r="A39" s="28" t="s">
        <v>428</v>
      </c>
      <c r="B39" s="425"/>
      <c r="C39" s="425"/>
      <c r="D39" s="425"/>
      <c r="E39" s="425"/>
      <c r="F39" s="425"/>
    </row>
    <row r="40" spans="1:14" ht="9" customHeight="1" x14ac:dyDescent="0.15">
      <c r="A40" s="40" t="s">
        <v>427</v>
      </c>
      <c r="B40" s="425"/>
      <c r="C40" s="425"/>
      <c r="D40" s="425"/>
      <c r="E40" s="425"/>
      <c r="F40" s="425"/>
    </row>
    <row r="41" spans="1:14" ht="13.05" customHeight="1" x14ac:dyDescent="0.15">
      <c r="A41" s="12"/>
    </row>
    <row r="42" spans="1:14" ht="13.05" customHeight="1" x14ac:dyDescent="0.15">
      <c r="A42" s="119"/>
    </row>
    <row r="43" spans="1:14" ht="13.05" customHeight="1" x14ac:dyDescent="0.15">
      <c r="A43" s="168"/>
    </row>
    <row r="44" spans="1:14" ht="13.05" customHeight="1" x14ac:dyDescent="0.15">
      <c r="A44" s="31"/>
    </row>
    <row r="45" spans="1:14" ht="13.05" customHeight="1" x14ac:dyDescent="0.15">
      <c r="A45" s="58"/>
    </row>
    <row r="46" spans="1:14" ht="13.05" customHeight="1" x14ac:dyDescent="0.15">
      <c r="A46" s="31"/>
    </row>
    <row r="47" spans="1:14" ht="13.05" customHeight="1" x14ac:dyDescent="0.15">
      <c r="A47" s="119"/>
    </row>
    <row r="48" spans="1:14" ht="13.05" customHeight="1" x14ac:dyDescent="0.15">
      <c r="A48" s="119"/>
    </row>
    <row r="49" spans="1:1" ht="13.05" customHeight="1" x14ac:dyDescent="0.15">
      <c r="A49" s="119"/>
    </row>
    <row r="50" spans="1:1" ht="13.05" customHeight="1" x14ac:dyDescent="0.15">
      <c r="A50" s="119"/>
    </row>
    <row r="51" spans="1:1" ht="13.05" customHeight="1" x14ac:dyDescent="0.15">
      <c r="A51" s="119"/>
    </row>
    <row r="52" spans="1:1" ht="13.05" customHeight="1" x14ac:dyDescent="0.15">
      <c r="A52" s="119"/>
    </row>
    <row r="53" spans="1:1" ht="13.05" customHeight="1" x14ac:dyDescent="0.15">
      <c r="A53" s="119"/>
    </row>
    <row r="54" spans="1:1" ht="13.05" customHeight="1" x14ac:dyDescent="0.15">
      <c r="A54" s="119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2">
    <tabColor theme="9" tint="0.59999389629810485"/>
  </sheetPr>
  <dimension ref="A4:N54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1.625" style="190" customWidth="1"/>
    <col min="2" max="2" width="9.625" style="190" customWidth="1"/>
    <col min="3" max="14" width="8.75" style="190" customWidth="1"/>
    <col min="15" max="16384" width="7" style="190"/>
  </cols>
  <sheetData>
    <row r="4" spans="1:14" ht="13.05" customHeight="1" x14ac:dyDescent="0.3">
      <c r="A4" s="419" t="s">
        <v>575</v>
      </c>
      <c r="B4" s="415"/>
    </row>
    <row r="5" spans="1:14" ht="13.05" customHeight="1" x14ac:dyDescent="0.15">
      <c r="A5" s="423" t="s">
        <v>276</v>
      </c>
      <c r="B5" s="416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</row>
    <row r="6" spans="1:14" ht="4.95" customHeight="1" thickBot="1" x14ac:dyDescent="0.2">
      <c r="A6" s="120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</row>
    <row r="7" spans="1:14" ht="15" customHeight="1" x14ac:dyDescent="0.15">
      <c r="A7" s="863" t="s">
        <v>18</v>
      </c>
      <c r="B7" s="862" t="s">
        <v>117</v>
      </c>
      <c r="C7" s="863" t="s">
        <v>57</v>
      </c>
      <c r="D7" s="863" t="s">
        <v>58</v>
      </c>
      <c r="E7" s="863" t="s">
        <v>59</v>
      </c>
      <c r="F7" s="863" t="s">
        <v>60</v>
      </c>
      <c r="G7" s="863" t="s">
        <v>61</v>
      </c>
      <c r="H7" s="863" t="s">
        <v>62</v>
      </c>
      <c r="I7" s="863" t="s">
        <v>63</v>
      </c>
      <c r="J7" s="863" t="s">
        <v>64</v>
      </c>
      <c r="K7" s="863" t="s">
        <v>65</v>
      </c>
      <c r="L7" s="863" t="s">
        <v>66</v>
      </c>
      <c r="M7" s="863" t="s">
        <v>67</v>
      </c>
      <c r="N7" s="863" t="s">
        <v>68</v>
      </c>
    </row>
    <row r="8" spans="1:14" ht="15" customHeight="1" x14ac:dyDescent="0.15">
      <c r="A8" s="874" t="s">
        <v>100</v>
      </c>
      <c r="B8" s="878">
        <f>(B9+B10+B11+B12+B13+B17+B18+B19+B20+B21+B22+B23+B24+B25+B26+B27+B28+B29+B32+B33+B34+B35+B36+B37)</f>
        <v>29325848.572396819</v>
      </c>
      <c r="C8" s="886">
        <f>(C9+C10+C11+C12+C13+C17+C18+C19+C20+C21+C22+C23+C24+C25+C26+C27+C28+C29+C32+C33+C34+C35+C36+C37)</f>
        <v>29009930.286177099</v>
      </c>
      <c r="D8" s="886">
        <f>(D9+D10+D11+D12+D13+D17+D18+D19+D20+D21+D22+D23+D24+D25+D26+D27+D28+D29+D32+D33+D34+D35+D36+D37)</f>
        <v>29457299.758915737</v>
      </c>
      <c r="E8" s="886">
        <f t="shared" ref="E8:N8" si="0">(E9+E10+E11+E12+E13+E17+E18+E19+E20+E21+E22+E23+E24+E25+E26+E27+E28+E29+E32+E33+E34+E35+E36+E37)</f>
        <v>29523973.963907696</v>
      </c>
      <c r="F8" s="886">
        <f t="shared" si="0"/>
        <v>29855957.367073357</v>
      </c>
      <c r="G8" s="886">
        <f t="shared" si="0"/>
        <v>29507050.294852097</v>
      </c>
      <c r="H8" s="886">
        <f t="shared" si="0"/>
        <v>29344647.080623597</v>
      </c>
      <c r="I8" s="886">
        <f t="shared" si="0"/>
        <v>29166058.378400005</v>
      </c>
      <c r="J8" s="886">
        <f t="shared" si="0"/>
        <v>29107939.523999993</v>
      </c>
      <c r="K8" s="886">
        <f t="shared" si="0"/>
        <v>28900238.166000001</v>
      </c>
      <c r="L8" s="886">
        <f t="shared" si="0"/>
        <v>29682652.888967305</v>
      </c>
      <c r="M8" s="886">
        <f t="shared" si="0"/>
        <v>29199903.749844886</v>
      </c>
      <c r="N8" s="886">
        <f t="shared" si="0"/>
        <v>29154531.41</v>
      </c>
    </row>
    <row r="9" spans="1:14" ht="12" customHeight="1" x14ac:dyDescent="0.15">
      <c r="A9" s="246" t="s">
        <v>21</v>
      </c>
      <c r="B9" s="903">
        <f t="shared" ref="B9:B37" si="1">AVERAGE(C9:N9)</f>
        <v>15260.654588500889</v>
      </c>
      <c r="C9" s="219">
        <v>13294.141268666868</v>
      </c>
      <c r="D9" s="219">
        <v>13653.442384036232</v>
      </c>
      <c r="E9" s="219">
        <v>13852.27757</v>
      </c>
      <c r="F9" s="219">
        <v>13780.657999999999</v>
      </c>
      <c r="G9" s="219">
        <v>14480.236000000001</v>
      </c>
      <c r="H9" s="219">
        <v>20770.25402</v>
      </c>
      <c r="I9" s="219">
        <v>15840.2</v>
      </c>
      <c r="J9" s="219">
        <v>15245.2</v>
      </c>
      <c r="K9" s="219">
        <v>15780.3</v>
      </c>
      <c r="L9" s="219">
        <v>15734.845819307568</v>
      </c>
      <c r="M9" s="219">
        <v>15236.1</v>
      </c>
      <c r="N9" s="219">
        <v>15460.2</v>
      </c>
    </row>
    <row r="10" spans="1:14" ht="12" customHeight="1" x14ac:dyDescent="0.15">
      <c r="A10" s="246" t="s">
        <v>22</v>
      </c>
      <c r="B10" s="903">
        <f t="shared" si="1"/>
        <v>391273.1570455273</v>
      </c>
      <c r="C10" s="219">
        <v>349065.87323521898</v>
      </c>
      <c r="D10" s="219">
        <v>411951.13224400731</v>
      </c>
      <c r="E10" s="219">
        <v>408451.6</v>
      </c>
      <c r="F10" s="219">
        <v>365458.234</v>
      </c>
      <c r="G10" s="219">
        <v>375656.52</v>
      </c>
      <c r="H10" s="219">
        <v>369458.21299999999</v>
      </c>
      <c r="I10" s="219">
        <v>370458.321</v>
      </c>
      <c r="J10" s="219">
        <v>401752.32000000001</v>
      </c>
      <c r="K10" s="219">
        <v>405658.47</v>
      </c>
      <c r="L10" s="219">
        <v>420431.00106710102</v>
      </c>
      <c r="M10" s="219">
        <v>415680</v>
      </c>
      <c r="N10" s="219">
        <v>401256.2</v>
      </c>
    </row>
    <row r="11" spans="1:14" ht="12" customHeight="1" x14ac:dyDescent="0.15">
      <c r="A11" s="246" t="s">
        <v>23</v>
      </c>
      <c r="B11" s="903">
        <f t="shared" si="1"/>
        <v>499455.72101116745</v>
      </c>
      <c r="C11" s="219">
        <v>495044.80306366301</v>
      </c>
      <c r="D11" s="219">
        <v>470341.08415572002</v>
      </c>
      <c r="E11" s="219">
        <v>465598.54471549997</v>
      </c>
      <c r="F11" s="219">
        <v>484326.32500000001</v>
      </c>
      <c r="G11" s="219">
        <v>484568.56685210002</v>
      </c>
      <c r="H11" s="219">
        <v>518456.25</v>
      </c>
      <c r="I11" s="219">
        <v>460158.32</v>
      </c>
      <c r="J11" s="219">
        <v>508456.28</v>
      </c>
      <c r="K11" s="219">
        <v>500458.9</v>
      </c>
      <c r="L11" s="219">
        <v>498838.47834702599</v>
      </c>
      <c r="M11" s="219">
        <v>501987.4</v>
      </c>
      <c r="N11" s="219">
        <v>605233.69999999995</v>
      </c>
    </row>
    <row r="12" spans="1:14" ht="12" customHeight="1" x14ac:dyDescent="0.15">
      <c r="A12" s="194" t="s">
        <v>24</v>
      </c>
      <c r="B12" s="903">
        <f t="shared" si="1"/>
        <v>4899576.2892059432</v>
      </c>
      <c r="C12" s="219">
        <v>4722767.4749826901</v>
      </c>
      <c r="D12" s="219">
        <v>4784204.1399312699</v>
      </c>
      <c r="E12" s="219">
        <v>4775459.3402000004</v>
      </c>
      <c r="F12" s="219">
        <v>4574730.3566973899</v>
      </c>
      <c r="G12" s="219">
        <v>4392456.4587700004</v>
      </c>
      <c r="H12" s="219">
        <v>4730456.2300000004</v>
      </c>
      <c r="I12" s="219">
        <v>4887095.3211000003</v>
      </c>
      <c r="J12" s="219">
        <v>5149857.28</v>
      </c>
      <c r="K12" s="219">
        <v>5041236</v>
      </c>
      <c r="L12" s="219">
        <v>5160852.3687899699</v>
      </c>
      <c r="M12" s="219">
        <v>5325364</v>
      </c>
      <c r="N12" s="219">
        <v>5250436.5</v>
      </c>
    </row>
    <row r="13" spans="1:14" ht="12" customHeight="1" x14ac:dyDescent="0.15">
      <c r="A13" s="194" t="s">
        <v>25</v>
      </c>
      <c r="B13" s="903">
        <f t="shared" si="1"/>
        <v>425471.92995457124</v>
      </c>
      <c r="C13" s="219">
        <f>SUM(C14:C16)</f>
        <v>408662.84151406121</v>
      </c>
      <c r="D13" s="219">
        <f t="shared" ref="D13:N13" si="2">SUM(D14:D16)</f>
        <v>417853.70632992394</v>
      </c>
      <c r="E13" s="219">
        <f t="shared" si="2"/>
        <v>424727.32880000002</v>
      </c>
      <c r="F13" s="219">
        <f t="shared" si="2"/>
        <v>443676.44200000004</v>
      </c>
      <c r="G13" s="219">
        <f t="shared" si="2"/>
        <v>453769.81894999999</v>
      </c>
      <c r="H13" s="219">
        <f t="shared" si="2"/>
        <v>463414.96712000004</v>
      </c>
      <c r="I13" s="219">
        <f t="shared" si="2"/>
        <v>434351.24</v>
      </c>
      <c r="J13" s="219">
        <f t="shared" si="2"/>
        <v>431003.37</v>
      </c>
      <c r="K13" s="219">
        <f t="shared" si="2"/>
        <v>434126.24</v>
      </c>
      <c r="L13" s="219">
        <f t="shared" si="2"/>
        <v>397149.27489598177</v>
      </c>
      <c r="M13" s="219">
        <f t="shared" si="2"/>
        <v>409944.42984488799</v>
      </c>
      <c r="N13" s="219">
        <f t="shared" si="2"/>
        <v>386983.5</v>
      </c>
    </row>
    <row r="14" spans="1:14" ht="12" customHeight="1" x14ac:dyDescent="0.15">
      <c r="A14" s="248" t="s">
        <v>107</v>
      </c>
      <c r="B14" s="903">
        <f t="shared" si="1"/>
        <v>206410.29424489161</v>
      </c>
      <c r="C14" s="219">
        <v>197405.184625194</v>
      </c>
      <c r="D14" s="219">
        <v>203001.48320992399</v>
      </c>
      <c r="E14" s="219">
        <v>207457.549</v>
      </c>
      <c r="F14" s="219">
        <v>220325.231</v>
      </c>
      <c r="G14" s="219">
        <v>222458.23657000001</v>
      </c>
      <c r="H14" s="219">
        <v>223546.25831999999</v>
      </c>
      <c r="I14" s="219">
        <v>191750.23</v>
      </c>
      <c r="J14" s="219">
        <v>193421.25</v>
      </c>
      <c r="K14" s="219">
        <v>220456.8</v>
      </c>
      <c r="L14" s="219">
        <v>194518.50821358099</v>
      </c>
      <c r="M14" s="219">
        <v>210458.7</v>
      </c>
      <c r="N14" s="219">
        <v>192124.1</v>
      </c>
    </row>
    <row r="15" spans="1:14" ht="12" customHeight="1" x14ac:dyDescent="0.15">
      <c r="A15" s="248" t="s">
        <v>108</v>
      </c>
      <c r="B15" s="903">
        <f t="shared" si="1"/>
        <v>143234.26453877208</v>
      </c>
      <c r="C15" s="219">
        <v>128636.24393797647</v>
      </c>
      <c r="D15" s="219">
        <v>136001.48300000001</v>
      </c>
      <c r="E15" s="219">
        <v>140478.97560000001</v>
      </c>
      <c r="F15" s="219">
        <v>148326.98000000001</v>
      </c>
      <c r="G15" s="219">
        <v>156326.12539999999</v>
      </c>
      <c r="H15" s="219">
        <v>165698.25</v>
      </c>
      <c r="I15" s="219">
        <v>167540.78</v>
      </c>
      <c r="J15" s="219">
        <v>162457.79999999999</v>
      </c>
      <c r="K15" s="219">
        <v>138980.44</v>
      </c>
      <c r="L15" s="219">
        <v>129400.36668240077</v>
      </c>
      <c r="M15" s="219">
        <v>125505.52984488795</v>
      </c>
      <c r="N15" s="219">
        <v>119458.2</v>
      </c>
    </row>
    <row r="16" spans="1:14" ht="12" customHeight="1" x14ac:dyDescent="0.15">
      <c r="A16" s="248" t="s">
        <v>109</v>
      </c>
      <c r="B16" s="903">
        <f t="shared" si="1"/>
        <v>75827.371170907558</v>
      </c>
      <c r="C16" s="219">
        <v>82621.412950890706</v>
      </c>
      <c r="D16" s="219">
        <v>78850.740120000002</v>
      </c>
      <c r="E16" s="219">
        <v>76790.804199999999</v>
      </c>
      <c r="F16" s="219">
        <v>75024.231</v>
      </c>
      <c r="G16" s="219">
        <v>74985.456980000003</v>
      </c>
      <c r="H16" s="219">
        <v>74170.458799999993</v>
      </c>
      <c r="I16" s="219">
        <v>75060.23</v>
      </c>
      <c r="J16" s="219">
        <v>75124.320000000007</v>
      </c>
      <c r="K16" s="219">
        <v>74689</v>
      </c>
      <c r="L16" s="219">
        <v>73230.399999999994</v>
      </c>
      <c r="M16" s="219">
        <v>73980.2</v>
      </c>
      <c r="N16" s="219">
        <v>75401.2</v>
      </c>
    </row>
    <row r="17" spans="1:14" ht="12" customHeight="1" x14ac:dyDescent="0.15">
      <c r="A17" s="246" t="s">
        <v>29</v>
      </c>
      <c r="B17" s="903">
        <f t="shared" si="1"/>
        <v>129176.52623322983</v>
      </c>
      <c r="C17" s="219">
        <v>162652.98310000001</v>
      </c>
      <c r="D17" s="219">
        <v>147811.49732875801</v>
      </c>
      <c r="E17" s="219">
        <v>162687.68747</v>
      </c>
      <c r="F17" s="219">
        <v>149237.98000000001</v>
      </c>
      <c r="G17" s="219">
        <v>147356.2145</v>
      </c>
      <c r="H17" s="219">
        <v>145897.5214</v>
      </c>
      <c r="I17" s="219">
        <v>145789.321</v>
      </c>
      <c r="J17" s="219">
        <v>109125.2</v>
      </c>
      <c r="K17" s="219">
        <v>97469.7</v>
      </c>
      <c r="L17" s="219">
        <v>93978.21</v>
      </c>
      <c r="M17" s="219">
        <v>94458</v>
      </c>
      <c r="N17" s="219">
        <v>93654</v>
      </c>
    </row>
    <row r="18" spans="1:14" ht="12" customHeight="1" x14ac:dyDescent="0.15">
      <c r="A18" s="194" t="s">
        <v>30</v>
      </c>
      <c r="B18" s="903">
        <f t="shared" si="1"/>
        <v>207275.47436786105</v>
      </c>
      <c r="C18" s="219">
        <v>204989.87545805931</v>
      </c>
      <c r="D18" s="219">
        <v>206441.40342627317</v>
      </c>
      <c r="E18" s="219">
        <v>205459.53693</v>
      </c>
      <c r="F18" s="219">
        <v>210236.23139999999</v>
      </c>
      <c r="G18" s="219">
        <v>212125.23264999999</v>
      </c>
      <c r="H18" s="219">
        <v>211790.23254999999</v>
      </c>
      <c r="I18" s="219">
        <v>205523.24</v>
      </c>
      <c r="J18" s="219">
        <v>206458.23999999999</v>
      </c>
      <c r="K18" s="219">
        <v>205453.2</v>
      </c>
      <c r="L18" s="219">
        <v>204236.5</v>
      </c>
      <c r="M18" s="219">
        <v>201546.8</v>
      </c>
      <c r="N18" s="219">
        <v>213045.2</v>
      </c>
    </row>
    <row r="19" spans="1:14" ht="12" customHeight="1" x14ac:dyDescent="0.15">
      <c r="A19" s="194" t="s">
        <v>31</v>
      </c>
      <c r="B19" s="903">
        <f t="shared" si="1"/>
        <v>7463067.2991200713</v>
      </c>
      <c r="C19" s="219">
        <v>7874630.3525621099</v>
      </c>
      <c r="D19" s="219">
        <v>7681863.7290424686</v>
      </c>
      <c r="E19" s="219">
        <v>7635066.8975362601</v>
      </c>
      <c r="F19" s="219">
        <v>7620459.2249999996</v>
      </c>
      <c r="G19" s="219">
        <v>7601426.2569000004</v>
      </c>
      <c r="H19" s="219">
        <v>7400235.2324000001</v>
      </c>
      <c r="I19" s="219">
        <v>7385425.3200000003</v>
      </c>
      <c r="J19" s="219">
        <v>7250124.3200000003</v>
      </c>
      <c r="K19" s="219">
        <v>7290564.4560000002</v>
      </c>
      <c r="L19" s="219">
        <v>7265665.2000000002</v>
      </c>
      <c r="M19" s="219">
        <v>7270456.2000000002</v>
      </c>
      <c r="N19" s="219">
        <v>7280890.4000000004</v>
      </c>
    </row>
    <row r="20" spans="1:14" ht="12" customHeight="1" x14ac:dyDescent="0.15">
      <c r="A20" s="246" t="s">
        <v>32</v>
      </c>
      <c r="B20" s="903">
        <f t="shared" si="1"/>
        <v>10644513.236400209</v>
      </c>
      <c r="C20" s="219">
        <v>10197171.632798299</v>
      </c>
      <c r="D20" s="219">
        <v>10674426.723428</v>
      </c>
      <c r="E20" s="219">
        <v>10670420.02</v>
      </c>
      <c r="F20" s="219">
        <v>11251658.9272826</v>
      </c>
      <c r="G20" s="219">
        <v>11190058.45872</v>
      </c>
      <c r="H20" s="219">
        <v>10653952.429573599</v>
      </c>
      <c r="I20" s="219">
        <v>10538425.23</v>
      </c>
      <c r="J20" s="219">
        <v>10272798.414999999</v>
      </c>
      <c r="K20" s="219">
        <v>10274236.4</v>
      </c>
      <c r="L20" s="219">
        <v>11092325.300000001</v>
      </c>
      <c r="M20" s="219">
        <v>10518364.199999999</v>
      </c>
      <c r="N20" s="219">
        <v>10400321.1</v>
      </c>
    </row>
    <row r="21" spans="1:14" ht="12" customHeight="1" x14ac:dyDescent="0.15">
      <c r="A21" s="246" t="s">
        <v>33</v>
      </c>
      <c r="B21" s="903">
        <f t="shared" si="1"/>
        <v>199020.42197449031</v>
      </c>
      <c r="C21" s="219">
        <v>199607.779776496</v>
      </c>
      <c r="D21" s="219">
        <v>200641.42332738801</v>
      </c>
      <c r="E21" s="219">
        <v>202792.03810000001</v>
      </c>
      <c r="F21" s="219">
        <v>180235.33300000001</v>
      </c>
      <c r="G21" s="219">
        <v>184425.32657999999</v>
      </c>
      <c r="H21" s="219">
        <v>194568.23991</v>
      </c>
      <c r="I21" s="219">
        <v>190213.245</v>
      </c>
      <c r="J21" s="219">
        <v>210235.27799999999</v>
      </c>
      <c r="K21" s="219">
        <v>212456.5</v>
      </c>
      <c r="L21" s="219">
        <v>211153.4</v>
      </c>
      <c r="M21" s="219">
        <v>199458.2</v>
      </c>
      <c r="N21" s="219">
        <v>202458.3</v>
      </c>
    </row>
    <row r="22" spans="1:14" ht="12" customHeight="1" x14ac:dyDescent="0.15">
      <c r="A22" s="246" t="s">
        <v>34</v>
      </c>
      <c r="B22" s="903">
        <f t="shared" si="1"/>
        <v>37310.777750563771</v>
      </c>
      <c r="C22" s="219">
        <v>31781.041479365202</v>
      </c>
      <c r="D22" s="219">
        <v>31291.404573</v>
      </c>
      <c r="E22" s="219">
        <v>34050.394954399999</v>
      </c>
      <c r="F22" s="219">
        <v>32256.215</v>
      </c>
      <c r="G22" s="219">
        <v>35450</v>
      </c>
      <c r="H22" s="219">
        <v>38850.216999999997</v>
      </c>
      <c r="I22" s="219">
        <v>40123.25</v>
      </c>
      <c r="J22" s="219">
        <v>41250.300000000003</v>
      </c>
      <c r="K22" s="219">
        <v>40326.199999999997</v>
      </c>
      <c r="L22" s="219">
        <v>38970.5</v>
      </c>
      <c r="M22" s="219">
        <v>37489.410000000003</v>
      </c>
      <c r="N22" s="219">
        <v>45890.400000000001</v>
      </c>
    </row>
    <row r="23" spans="1:14" ht="12" customHeight="1" x14ac:dyDescent="0.15">
      <c r="A23" s="246" t="s">
        <v>35</v>
      </c>
      <c r="B23" s="903">
        <f t="shared" si="1"/>
        <v>166681.13112423854</v>
      </c>
      <c r="C23" s="219">
        <v>164771.20068541192</v>
      </c>
      <c r="D23" s="219">
        <v>167443.10262108245</v>
      </c>
      <c r="E23" s="219">
        <v>180457.007725</v>
      </c>
      <c r="F23" s="219">
        <v>160303.17985936801</v>
      </c>
      <c r="G23" s="219">
        <v>168450.23560000001</v>
      </c>
      <c r="H23" s="219">
        <v>178546.23199999999</v>
      </c>
      <c r="I23" s="219">
        <v>173456.32500000001</v>
      </c>
      <c r="J23" s="219">
        <v>160894.20000000001</v>
      </c>
      <c r="K23" s="219">
        <v>161458.29999999999</v>
      </c>
      <c r="L23" s="219">
        <v>160578.45000000001</v>
      </c>
      <c r="M23" s="219">
        <v>162457.14000000001</v>
      </c>
      <c r="N23" s="219">
        <v>161358.20000000001</v>
      </c>
    </row>
    <row r="24" spans="1:14" ht="12" customHeight="1" x14ac:dyDescent="0.15">
      <c r="A24" s="246" t="s">
        <v>36</v>
      </c>
      <c r="B24" s="903">
        <f t="shared" si="1"/>
        <v>142651.29283440878</v>
      </c>
      <c r="C24" s="219">
        <v>142659.896712905</v>
      </c>
      <c r="D24" s="219">
        <v>148305.046</v>
      </c>
      <c r="E24" s="219">
        <v>147896.07920000001</v>
      </c>
      <c r="F24" s="219">
        <v>145689.247</v>
      </c>
      <c r="G24" s="219">
        <v>144345.23250000001</v>
      </c>
      <c r="H24" s="219">
        <v>145125.23259999999</v>
      </c>
      <c r="I24" s="219">
        <v>145260.32</v>
      </c>
      <c r="J24" s="219">
        <v>140856.56</v>
      </c>
      <c r="K24" s="219">
        <v>141236.5</v>
      </c>
      <c r="L24" s="219">
        <v>141289.5</v>
      </c>
      <c r="M24" s="219">
        <v>135897.1</v>
      </c>
      <c r="N24" s="219">
        <v>133254.79999999999</v>
      </c>
    </row>
    <row r="25" spans="1:14" ht="12" customHeight="1" x14ac:dyDescent="0.15">
      <c r="A25" s="194" t="s">
        <v>37</v>
      </c>
      <c r="B25" s="903">
        <f t="shared" si="1"/>
        <v>1068907.6291021174</v>
      </c>
      <c r="C25" s="219">
        <v>1084826.7041403099</v>
      </c>
      <c r="D25" s="219">
        <v>1154162.1114691</v>
      </c>
      <c r="E25" s="219">
        <v>1068905.281</v>
      </c>
      <c r="F25" s="219">
        <v>1050465.8950799999</v>
      </c>
      <c r="G25" s="219">
        <v>1003869.170536</v>
      </c>
      <c r="H25" s="219">
        <v>1124659.2560000001</v>
      </c>
      <c r="I25" s="219">
        <v>1099890.321</v>
      </c>
      <c r="J25" s="219">
        <v>1100562.31</v>
      </c>
      <c r="K25" s="219">
        <v>1057698.3999999999</v>
      </c>
      <c r="L25" s="219">
        <v>1050698.7</v>
      </c>
      <c r="M25" s="219">
        <v>1010695.2</v>
      </c>
      <c r="N25" s="219">
        <v>1020458.2</v>
      </c>
    </row>
    <row r="26" spans="1:14" ht="12" customHeight="1" x14ac:dyDescent="0.15">
      <c r="A26" s="246" t="s">
        <v>38</v>
      </c>
      <c r="B26" s="903">
        <f t="shared" si="1"/>
        <v>32126.915333006906</v>
      </c>
      <c r="C26" s="219">
        <v>32487.401756161798</v>
      </c>
      <c r="D26" s="219">
        <v>28005.031859920993</v>
      </c>
      <c r="E26" s="219">
        <v>33478.639000000003</v>
      </c>
      <c r="F26" s="219">
        <v>32456.214800000002</v>
      </c>
      <c r="G26" s="219">
        <v>30456</v>
      </c>
      <c r="H26" s="219">
        <v>29564.23258</v>
      </c>
      <c r="I26" s="219">
        <v>28150.124</v>
      </c>
      <c r="J26" s="219">
        <v>29780.240000000002</v>
      </c>
      <c r="K26" s="219">
        <v>31568.7</v>
      </c>
      <c r="L26" s="219">
        <v>37360.199999999997</v>
      </c>
      <c r="M26" s="219">
        <v>36748</v>
      </c>
      <c r="N26" s="219">
        <v>35468.199999999997</v>
      </c>
    </row>
    <row r="27" spans="1:14" ht="12" customHeight="1" x14ac:dyDescent="0.15">
      <c r="A27" s="246" t="s">
        <v>39</v>
      </c>
      <c r="B27" s="903">
        <f t="shared" si="1"/>
        <v>332799.43885711377</v>
      </c>
      <c r="C27" s="219">
        <v>314239.28025085764</v>
      </c>
      <c r="D27" s="219">
        <v>326108.15152450692</v>
      </c>
      <c r="E27" s="219">
        <v>328507.40707000002</v>
      </c>
      <c r="F27" s="219">
        <v>375458.897</v>
      </c>
      <c r="G27" s="219">
        <v>336478.25599999999</v>
      </c>
      <c r="H27" s="219">
        <v>352312.25443999999</v>
      </c>
      <c r="I27" s="219">
        <v>345620.32</v>
      </c>
      <c r="J27" s="219">
        <v>325456.2</v>
      </c>
      <c r="K27" s="219">
        <v>320458.3</v>
      </c>
      <c r="L27" s="219">
        <v>330458.7</v>
      </c>
      <c r="M27" s="219">
        <v>312450.2</v>
      </c>
      <c r="N27" s="219">
        <v>326045.3</v>
      </c>
    </row>
    <row r="28" spans="1:14" ht="12" customHeight="1" x14ac:dyDescent="0.15">
      <c r="A28" s="246" t="s">
        <v>40</v>
      </c>
      <c r="B28" s="903">
        <f t="shared" si="1"/>
        <v>160716.26916148851</v>
      </c>
      <c r="C28" s="219">
        <v>94326.549591545903</v>
      </c>
      <c r="D28" s="219">
        <v>106822.12652838924</v>
      </c>
      <c r="E28" s="219">
        <v>180412.55455999999</v>
      </c>
      <c r="F28" s="219">
        <v>183256.24900000001</v>
      </c>
      <c r="G28" s="219">
        <v>215786.45800000001</v>
      </c>
      <c r="H28" s="219">
        <v>219280.23220999999</v>
      </c>
      <c r="I28" s="219">
        <v>192452.3</v>
      </c>
      <c r="J28" s="219">
        <v>170898.24</v>
      </c>
      <c r="K28" s="219">
        <v>140256.70000000001</v>
      </c>
      <c r="L28" s="219">
        <v>139778.720047927</v>
      </c>
      <c r="M28" s="219">
        <v>140124</v>
      </c>
      <c r="N28" s="219">
        <v>145201.1</v>
      </c>
    </row>
    <row r="29" spans="1:14" ht="12" customHeight="1" x14ac:dyDescent="0.15">
      <c r="A29" s="194" t="s">
        <v>41</v>
      </c>
      <c r="B29" s="903">
        <f t="shared" si="1"/>
        <v>114091.31034391485</v>
      </c>
      <c r="C29" s="219">
        <f>SUM(C30:C31)</f>
        <v>119727.5903358786</v>
      </c>
      <c r="D29" s="219">
        <f t="shared" ref="D29:N29" si="3">SUM(D30:D31)</f>
        <v>122760.58739999999</v>
      </c>
      <c r="E29" s="219">
        <f t="shared" si="3"/>
        <v>123506.4082811</v>
      </c>
      <c r="F29" s="219">
        <f t="shared" si="3"/>
        <v>122685.467</v>
      </c>
      <c r="G29" s="219">
        <f t="shared" si="3"/>
        <v>122619.56</v>
      </c>
      <c r="H29" s="219">
        <f t="shared" si="3"/>
        <v>120092.25010999999</v>
      </c>
      <c r="I29" s="219">
        <f t="shared" si="3"/>
        <v>111830.68100000001</v>
      </c>
      <c r="J29" s="219">
        <f t="shared" si="3"/>
        <v>107682.22</v>
      </c>
      <c r="K29" s="219">
        <f t="shared" si="3"/>
        <v>103611.9</v>
      </c>
      <c r="L29" s="219">
        <f t="shared" si="3"/>
        <v>104278.9</v>
      </c>
      <c r="M29" s="219">
        <f t="shared" si="3"/>
        <v>104849.65</v>
      </c>
      <c r="N29" s="219">
        <f t="shared" si="3"/>
        <v>105450.51000000001</v>
      </c>
    </row>
    <row r="30" spans="1:14" ht="12" customHeight="1" x14ac:dyDescent="0.15">
      <c r="A30" s="248" t="s">
        <v>110</v>
      </c>
      <c r="B30" s="903">
        <f t="shared" si="1"/>
        <v>57477.445755617002</v>
      </c>
      <c r="C30" s="219">
        <v>60440.244616304211</v>
      </c>
      <c r="D30" s="219">
        <v>63580.241999999998</v>
      </c>
      <c r="E30" s="219">
        <v>64260.450841099999</v>
      </c>
      <c r="F30" s="219">
        <v>63540.231</v>
      </c>
      <c r="G30" s="219">
        <v>64158.324999999997</v>
      </c>
      <c r="H30" s="219">
        <v>62831.995609999998</v>
      </c>
      <c r="I30" s="219">
        <v>57010.36</v>
      </c>
      <c r="J30" s="219">
        <v>54230.1</v>
      </c>
      <c r="K30" s="219">
        <v>51246.5</v>
      </c>
      <c r="L30" s="219">
        <v>50480.7</v>
      </c>
      <c r="M30" s="219">
        <v>50390.1</v>
      </c>
      <c r="N30" s="219">
        <v>47560.1</v>
      </c>
    </row>
    <row r="31" spans="1:14" ht="12" customHeight="1" x14ac:dyDescent="0.15">
      <c r="A31" s="248" t="s">
        <v>111</v>
      </c>
      <c r="B31" s="903">
        <f t="shared" si="1"/>
        <v>56613.864588297874</v>
      </c>
      <c r="C31" s="219">
        <v>59287.345719574383</v>
      </c>
      <c r="D31" s="219">
        <v>59180.345399999998</v>
      </c>
      <c r="E31" s="219">
        <v>59245.957439999998</v>
      </c>
      <c r="F31" s="219">
        <v>59145.235999999997</v>
      </c>
      <c r="G31" s="219">
        <v>58461.235000000001</v>
      </c>
      <c r="H31" s="219">
        <v>57260.254500000003</v>
      </c>
      <c r="I31" s="219">
        <v>54820.321000000004</v>
      </c>
      <c r="J31" s="219">
        <v>53452.12</v>
      </c>
      <c r="K31" s="219">
        <v>52365.4</v>
      </c>
      <c r="L31" s="219">
        <v>53798.2</v>
      </c>
      <c r="M31" s="219">
        <v>54459.55</v>
      </c>
      <c r="N31" s="219">
        <v>57890.41</v>
      </c>
    </row>
    <row r="32" spans="1:14" ht="12" customHeight="1" x14ac:dyDescent="0.15">
      <c r="A32" s="246" t="s">
        <v>44</v>
      </c>
      <c r="B32" s="903">
        <f t="shared" si="1"/>
        <v>237564.57620773965</v>
      </c>
      <c r="C32" s="219">
        <v>222014.77453928199</v>
      </c>
      <c r="D32" s="219">
        <v>221118.919573594</v>
      </c>
      <c r="E32" s="219">
        <v>250420.63018000001</v>
      </c>
      <c r="F32" s="219">
        <v>250320.23</v>
      </c>
      <c r="G32" s="219">
        <v>262356.24579999998</v>
      </c>
      <c r="H32" s="219">
        <v>260780.2334</v>
      </c>
      <c r="I32" s="219">
        <v>262459.21000000002</v>
      </c>
      <c r="J32" s="219">
        <v>249895.231</v>
      </c>
      <c r="K32" s="219">
        <v>219458.12</v>
      </c>
      <c r="L32" s="219">
        <v>215478.3</v>
      </c>
      <c r="M32" s="219">
        <v>216458.22</v>
      </c>
      <c r="N32" s="219">
        <v>220014.8</v>
      </c>
    </row>
    <row r="33" spans="1:14" ht="12" customHeight="1" x14ac:dyDescent="0.15">
      <c r="A33" s="246" t="s">
        <v>45</v>
      </c>
      <c r="B33" s="903">
        <f t="shared" si="1"/>
        <v>379692.31965447025</v>
      </c>
      <c r="C33" s="219">
        <v>345069.82465977682</v>
      </c>
      <c r="D33" s="219">
        <v>360008.88527986599</v>
      </c>
      <c r="E33" s="219">
        <v>394578.45610000001</v>
      </c>
      <c r="F33" s="219">
        <v>392690.04595399997</v>
      </c>
      <c r="G33" s="219">
        <v>415698.23546</v>
      </c>
      <c r="H33" s="219">
        <v>447150.23239999998</v>
      </c>
      <c r="I33" s="219">
        <v>411569.25599999999</v>
      </c>
      <c r="J33" s="219">
        <v>410239.27</v>
      </c>
      <c r="K33" s="219">
        <v>380459.2</v>
      </c>
      <c r="L33" s="219">
        <v>328458.33</v>
      </c>
      <c r="M33" s="219">
        <v>330128</v>
      </c>
      <c r="N33" s="219">
        <v>340258.1</v>
      </c>
    </row>
    <row r="34" spans="1:14" ht="12" customHeight="1" x14ac:dyDescent="0.15">
      <c r="A34" s="194" t="s">
        <v>46</v>
      </c>
      <c r="B34" s="903">
        <f t="shared" si="1"/>
        <v>897041.52856953989</v>
      </c>
      <c r="C34" s="219">
        <v>890735.47243765497</v>
      </c>
      <c r="D34" s="219">
        <v>899956.17072682595</v>
      </c>
      <c r="E34" s="219">
        <v>938545.06845999998</v>
      </c>
      <c r="F34" s="219">
        <v>937865.23600000003</v>
      </c>
      <c r="G34" s="219">
        <v>840365.23199999996</v>
      </c>
      <c r="H34" s="219">
        <v>810236.23221000005</v>
      </c>
      <c r="I34" s="219">
        <v>839480.321</v>
      </c>
      <c r="J34" s="219">
        <v>895475.21</v>
      </c>
      <c r="K34" s="219">
        <v>950456.8</v>
      </c>
      <c r="L34" s="219">
        <v>919784.2</v>
      </c>
      <c r="M34" s="219">
        <v>915478.2</v>
      </c>
      <c r="N34" s="219">
        <v>926120.2</v>
      </c>
    </row>
    <row r="35" spans="1:14" ht="12" customHeight="1" x14ac:dyDescent="0.15">
      <c r="A35" s="194" t="s">
        <v>47</v>
      </c>
      <c r="B35" s="903">
        <f t="shared" si="1"/>
        <v>404396.70484356402</v>
      </c>
      <c r="C35" s="219">
        <v>440640.10158230679</v>
      </c>
      <c r="D35" s="219">
        <v>413800.73227572202</v>
      </c>
      <c r="E35" s="219">
        <v>422453.57245073997</v>
      </c>
      <c r="F35" s="219">
        <v>410259.897</v>
      </c>
      <c r="G35" s="219">
        <v>405625.12121399998</v>
      </c>
      <c r="H35" s="219">
        <v>399562.2536</v>
      </c>
      <c r="I35" s="219">
        <v>390458.32</v>
      </c>
      <c r="J35" s="219">
        <v>398456.85</v>
      </c>
      <c r="K35" s="219">
        <v>391459.6</v>
      </c>
      <c r="L35" s="219">
        <v>395458.21</v>
      </c>
      <c r="M35" s="219">
        <v>390458</v>
      </c>
      <c r="N35" s="219">
        <v>394127.8</v>
      </c>
    </row>
    <row r="36" spans="1:14" ht="12" customHeight="1" x14ac:dyDescent="0.15">
      <c r="A36" s="194" t="s">
        <v>48</v>
      </c>
      <c r="B36" s="903">
        <f t="shared" si="1"/>
        <v>265397.49558177829</v>
      </c>
      <c r="C36" s="219">
        <v>278229.74687964987</v>
      </c>
      <c r="D36" s="219">
        <v>275038.47455528774</v>
      </c>
      <c r="E36" s="219">
        <v>250458.07012640199</v>
      </c>
      <c r="F36" s="219">
        <v>259235.231</v>
      </c>
      <c r="G36" s="219">
        <v>253568.22222</v>
      </c>
      <c r="H36" s="219">
        <v>259365.3222</v>
      </c>
      <c r="I36" s="219">
        <v>251458.65</v>
      </c>
      <c r="J36" s="219">
        <v>281456.23</v>
      </c>
      <c r="K36" s="219">
        <v>276458.5</v>
      </c>
      <c r="L36" s="219">
        <v>267326.2</v>
      </c>
      <c r="M36" s="219">
        <v>265718</v>
      </c>
      <c r="N36" s="219">
        <v>266457.3</v>
      </c>
    </row>
    <row r="37" spans="1:14" ht="12" customHeight="1" thickBot="1" x14ac:dyDescent="0.2">
      <c r="A37" s="249" t="s">
        <v>49</v>
      </c>
      <c r="B37" s="914">
        <f t="shared" si="1"/>
        <v>212380.47313130274</v>
      </c>
      <c r="C37" s="255">
        <v>220532.94336673501</v>
      </c>
      <c r="D37" s="255">
        <v>193290.73293059799</v>
      </c>
      <c r="E37" s="255">
        <v>205789.1234783</v>
      </c>
      <c r="F37" s="255">
        <v>209215.65</v>
      </c>
      <c r="G37" s="255">
        <v>215659.23560000001</v>
      </c>
      <c r="H37" s="255">
        <v>250123.32990000001</v>
      </c>
      <c r="I37" s="255">
        <v>240569.22229999999</v>
      </c>
      <c r="J37" s="255">
        <v>239980.56</v>
      </c>
      <c r="K37" s="255">
        <v>207890.78</v>
      </c>
      <c r="L37" s="255">
        <v>192369.4</v>
      </c>
      <c r="M37" s="255">
        <v>188457.3</v>
      </c>
      <c r="N37" s="255">
        <v>184687.4</v>
      </c>
    </row>
    <row r="38" spans="1:14" ht="9" customHeight="1" x14ac:dyDescent="0.15">
      <c r="A38" s="28" t="s">
        <v>544</v>
      </c>
      <c r="B38" s="426"/>
      <c r="C38" s="426"/>
      <c r="D38" s="426"/>
      <c r="E38" s="426"/>
      <c r="F38" s="426"/>
      <c r="G38" s="219"/>
      <c r="H38" s="219"/>
      <c r="I38" s="219"/>
      <c r="J38" s="219"/>
      <c r="K38" s="219"/>
      <c r="L38" s="219"/>
      <c r="M38" s="219"/>
      <c r="N38" s="219"/>
    </row>
    <row r="39" spans="1:14" ht="9" customHeight="1" x14ac:dyDescent="0.15">
      <c r="A39" s="28" t="s">
        <v>428</v>
      </c>
      <c r="B39" s="426"/>
      <c r="C39" s="426"/>
      <c r="D39" s="426"/>
      <c r="E39" s="426"/>
      <c r="F39" s="426"/>
      <c r="G39" s="219"/>
      <c r="H39" s="219"/>
      <c r="I39" s="219"/>
      <c r="J39" s="219"/>
      <c r="K39" s="219"/>
      <c r="L39" s="219"/>
      <c r="M39" s="219"/>
      <c r="N39" s="219"/>
    </row>
    <row r="40" spans="1:14" ht="9" customHeight="1" x14ac:dyDescent="0.15">
      <c r="A40" s="40" t="s">
        <v>427</v>
      </c>
      <c r="B40" s="426"/>
      <c r="C40" s="426"/>
      <c r="D40" s="426"/>
      <c r="E40" s="426"/>
      <c r="F40" s="426"/>
      <c r="G40" s="219"/>
      <c r="H40" s="219"/>
      <c r="I40" s="219"/>
      <c r="J40" s="219"/>
      <c r="K40" s="219"/>
      <c r="L40" s="219"/>
      <c r="M40" s="219"/>
      <c r="N40" s="219"/>
    </row>
    <row r="41" spans="1:14" ht="13.05" customHeight="1" x14ac:dyDescent="0.15">
      <c r="A41" s="12"/>
    </row>
    <row r="42" spans="1:14" ht="13.05" customHeight="1" x14ac:dyDescent="0.15">
      <c r="A42" s="119"/>
    </row>
    <row r="43" spans="1:14" ht="13.05" customHeight="1" x14ac:dyDescent="0.15">
      <c r="A43" s="168"/>
    </row>
    <row r="44" spans="1:14" ht="13.05" customHeight="1" x14ac:dyDescent="0.15">
      <c r="A44" s="31"/>
    </row>
    <row r="45" spans="1:14" ht="13.05" customHeight="1" x14ac:dyDescent="0.15">
      <c r="A45" s="58"/>
    </row>
    <row r="46" spans="1:14" ht="13.05" customHeight="1" x14ac:dyDescent="0.15">
      <c r="A46" s="31"/>
    </row>
    <row r="47" spans="1:14" ht="13.05" customHeight="1" x14ac:dyDescent="0.15">
      <c r="A47" s="119"/>
    </row>
    <row r="48" spans="1:14" ht="13.05" customHeight="1" x14ac:dyDescent="0.15">
      <c r="A48" s="119"/>
    </row>
    <row r="49" spans="1:1" ht="13.05" customHeight="1" x14ac:dyDescent="0.15">
      <c r="A49" s="119"/>
    </row>
    <row r="50" spans="1:1" ht="13.05" customHeight="1" x14ac:dyDescent="0.15">
      <c r="A50" s="119"/>
    </row>
    <row r="51" spans="1:1" ht="13.05" customHeight="1" x14ac:dyDescent="0.15">
      <c r="A51" s="119"/>
    </row>
    <row r="52" spans="1:1" ht="13.05" customHeight="1" x14ac:dyDescent="0.15">
      <c r="A52" s="119"/>
    </row>
    <row r="53" spans="1:1" ht="13.05" customHeight="1" x14ac:dyDescent="0.15">
      <c r="A53" s="119"/>
    </row>
    <row r="54" spans="1:1" ht="13.05" customHeight="1" x14ac:dyDescent="0.15">
      <c r="A54" s="119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3">
    <tabColor theme="9" tint="0.59999389629810485"/>
  </sheetPr>
  <dimension ref="A4:N54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1.625" style="190" customWidth="1"/>
    <col min="2" max="2" width="9.625" style="200" customWidth="1"/>
    <col min="3" max="14" width="8.75" style="200" customWidth="1"/>
    <col min="15" max="16384" width="7" style="190"/>
  </cols>
  <sheetData>
    <row r="4" spans="1:14" ht="13.05" customHeight="1" x14ac:dyDescent="0.3">
      <c r="A4" s="419" t="s">
        <v>576</v>
      </c>
      <c r="B4" s="415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</row>
    <row r="5" spans="1:14" ht="13.05" customHeight="1" x14ac:dyDescent="0.15">
      <c r="A5" s="423" t="s">
        <v>273</v>
      </c>
      <c r="B5" s="416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</row>
    <row r="6" spans="1:14" ht="4.95" customHeight="1" thickBot="1" x14ac:dyDescent="0.2">
      <c r="A6" s="119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</row>
    <row r="7" spans="1:14" ht="15" customHeight="1" x14ac:dyDescent="0.15">
      <c r="A7" s="860" t="s">
        <v>18</v>
      </c>
      <c r="B7" s="866" t="s">
        <v>117</v>
      </c>
      <c r="C7" s="867" t="s">
        <v>57</v>
      </c>
      <c r="D7" s="867" t="s">
        <v>58</v>
      </c>
      <c r="E7" s="867" t="s">
        <v>59</v>
      </c>
      <c r="F7" s="867" t="s">
        <v>60</v>
      </c>
      <c r="G7" s="867" t="s">
        <v>61</v>
      </c>
      <c r="H7" s="867" t="s">
        <v>62</v>
      </c>
      <c r="I7" s="867" t="s">
        <v>63</v>
      </c>
      <c r="J7" s="867" t="s">
        <v>64</v>
      </c>
      <c r="K7" s="867" t="s">
        <v>65</v>
      </c>
      <c r="L7" s="867" t="s">
        <v>66</v>
      </c>
      <c r="M7" s="867" t="s">
        <v>67</v>
      </c>
      <c r="N7" s="867" t="s">
        <v>68</v>
      </c>
    </row>
    <row r="8" spans="1:14" ht="15" customHeight="1" x14ac:dyDescent="0.15">
      <c r="A8" s="874" t="s">
        <v>100</v>
      </c>
      <c r="B8" s="879">
        <f t="shared" ref="B8:B37" si="0">SUM(C8:N8)</f>
        <v>497525.38752156554</v>
      </c>
      <c r="C8" s="879">
        <f t="shared" ref="C8:N8" si="1">(C9+C10+C11+C12+C13+C17++C18+C19+C20+C21+C22+C23+C24+C25+C26+C27+C28+C29+C32+C33+C34+C35+C36+C37)</f>
        <v>40862.929364171112</v>
      </c>
      <c r="D8" s="879">
        <f t="shared" si="1"/>
        <v>41243.429914630993</v>
      </c>
      <c r="E8" s="879">
        <f t="shared" si="1"/>
        <v>41095.162302735</v>
      </c>
      <c r="F8" s="879">
        <f t="shared" si="1"/>
        <v>41045.588963424227</v>
      </c>
      <c r="G8" s="879">
        <f t="shared" si="1"/>
        <v>41255.119311350012</v>
      </c>
      <c r="H8" s="879">
        <f t="shared" si="1"/>
        <v>41141.449353399999</v>
      </c>
      <c r="I8" s="879">
        <f t="shared" si="1"/>
        <v>41193.183998109984</v>
      </c>
      <c r="J8" s="879">
        <f t="shared" si="1"/>
        <v>41229.490818000013</v>
      </c>
      <c r="K8" s="879">
        <f t="shared" si="1"/>
        <v>41357.598339999997</v>
      </c>
      <c r="L8" s="879">
        <f t="shared" si="1"/>
        <v>41907.411383204213</v>
      </c>
      <c r="M8" s="879">
        <f t="shared" si="1"/>
        <v>42460.704760000001</v>
      </c>
      <c r="N8" s="879">
        <f t="shared" si="1"/>
        <v>42733.31901254</v>
      </c>
    </row>
    <row r="9" spans="1:14" ht="12" customHeight="1" x14ac:dyDescent="0.15">
      <c r="A9" s="246" t="s">
        <v>21</v>
      </c>
      <c r="B9" s="915">
        <f t="shared" si="0"/>
        <v>100.76649840812192</v>
      </c>
      <c r="C9" s="431">
        <v>8.9890557481219293</v>
      </c>
      <c r="D9" s="431">
        <v>7.1887794899999999</v>
      </c>
      <c r="E9" s="431">
        <v>7.3877716299999996</v>
      </c>
      <c r="F9" s="431">
        <v>7.2864880000000003</v>
      </c>
      <c r="G9" s="431">
        <v>7.6256870000000001</v>
      </c>
      <c r="H9" s="431">
        <v>11.325635</v>
      </c>
      <c r="I9" s="431">
        <v>8.7545649999999995</v>
      </c>
      <c r="J9" s="431">
        <v>8.0451999999999995</v>
      </c>
      <c r="K9" s="431">
        <v>8.6589600000000004</v>
      </c>
      <c r="L9" s="431">
        <v>8.4565839999999994</v>
      </c>
      <c r="M9" s="431">
        <v>8.4512599999999996</v>
      </c>
      <c r="N9" s="431">
        <v>8.5965125400000009</v>
      </c>
    </row>
    <row r="10" spans="1:14" ht="12" customHeight="1" x14ac:dyDescent="0.15">
      <c r="A10" s="246" t="s">
        <v>22</v>
      </c>
      <c r="B10" s="915">
        <f t="shared" si="0"/>
        <v>4715.9462252901685</v>
      </c>
      <c r="C10" s="431">
        <v>440.645834592082</v>
      </c>
      <c r="D10" s="431">
        <v>429.62932139808601</v>
      </c>
      <c r="E10" s="431">
        <v>390.21544399999999</v>
      </c>
      <c r="F10" s="431">
        <v>345.23655000000002</v>
      </c>
      <c r="G10" s="431">
        <v>348.54809999999998</v>
      </c>
      <c r="H10" s="431">
        <v>350.54579999999999</v>
      </c>
      <c r="I10" s="431">
        <v>365.42136529999999</v>
      </c>
      <c r="J10" s="431">
        <v>379.52300000000002</v>
      </c>
      <c r="K10" s="431">
        <v>380.24581000000001</v>
      </c>
      <c r="L10" s="431">
        <v>418.23</v>
      </c>
      <c r="M10" s="431">
        <v>459.58</v>
      </c>
      <c r="N10" s="431">
        <v>408.125</v>
      </c>
    </row>
    <row r="11" spans="1:14" ht="12" customHeight="1" x14ac:dyDescent="0.15">
      <c r="A11" s="246" t="s">
        <v>23</v>
      </c>
      <c r="B11" s="915">
        <f t="shared" si="0"/>
        <v>7811.0700939832341</v>
      </c>
      <c r="C11" s="431">
        <v>645.60414363559801</v>
      </c>
      <c r="D11" s="431">
        <v>617.25733934763502</v>
      </c>
      <c r="E11" s="431">
        <v>605.17671099999995</v>
      </c>
      <c r="F11" s="431">
        <v>578.23563000000001</v>
      </c>
      <c r="G11" s="431">
        <v>605.45682999999997</v>
      </c>
      <c r="H11" s="431">
        <v>635.45217000000002</v>
      </c>
      <c r="I11" s="431">
        <v>600.23154</v>
      </c>
      <c r="J11" s="431">
        <v>695.45690000000002</v>
      </c>
      <c r="K11" s="431">
        <v>699.65983000000006</v>
      </c>
      <c r="L11" s="431">
        <v>678.23500000000001</v>
      </c>
      <c r="M11" s="431">
        <v>675.25</v>
      </c>
      <c r="N11" s="431">
        <v>775.05399999999997</v>
      </c>
    </row>
    <row r="12" spans="1:14" ht="12" customHeight="1" x14ac:dyDescent="0.15">
      <c r="A12" s="194" t="s">
        <v>24</v>
      </c>
      <c r="B12" s="915">
        <f t="shared" si="0"/>
        <v>86530.849681476524</v>
      </c>
      <c r="C12" s="431">
        <v>6805.1127820337897</v>
      </c>
      <c r="D12" s="431">
        <v>6880.30478944273</v>
      </c>
      <c r="E12" s="431">
        <v>6810.2259199999999</v>
      </c>
      <c r="F12" s="431">
        <v>6562.3249999999998</v>
      </c>
      <c r="G12" s="431">
        <v>6965.4568900000004</v>
      </c>
      <c r="H12" s="431">
        <v>6960.2312499999998</v>
      </c>
      <c r="I12" s="431">
        <v>7099.2546000000002</v>
      </c>
      <c r="J12" s="431">
        <v>7565.4521000000004</v>
      </c>
      <c r="K12" s="431">
        <v>7221.5263500000001</v>
      </c>
      <c r="L12" s="431">
        <v>7710.25</v>
      </c>
      <c r="M12" s="431">
        <v>8005.4560000000001</v>
      </c>
      <c r="N12" s="431">
        <v>7945.2539999999999</v>
      </c>
    </row>
    <row r="13" spans="1:14" ht="12" customHeight="1" x14ac:dyDescent="0.15">
      <c r="A13" s="194" t="s">
        <v>25</v>
      </c>
      <c r="B13" s="915">
        <f t="shared" si="0"/>
        <v>2364.8412551973993</v>
      </c>
      <c r="C13" s="431">
        <f>SUM(C14:C16)</f>
        <v>185.17221391814974</v>
      </c>
      <c r="D13" s="431">
        <f t="shared" ref="D13:N13" si="2">SUM(D14:D16)</f>
        <v>190.67681867925</v>
      </c>
      <c r="E13" s="431">
        <f t="shared" si="2"/>
        <v>199.15782000000002</v>
      </c>
      <c r="F13" s="431">
        <f t="shared" si="2"/>
        <v>204.56033599999998</v>
      </c>
      <c r="G13" s="431">
        <f t="shared" si="2"/>
        <v>212.66792359999999</v>
      </c>
      <c r="H13" s="431">
        <f t="shared" si="2"/>
        <v>215.60866999999999</v>
      </c>
      <c r="I13" s="431">
        <f t="shared" si="2"/>
        <v>195.86362100000002</v>
      </c>
      <c r="J13" s="431">
        <f t="shared" si="2"/>
        <v>194.111524</v>
      </c>
      <c r="K13" s="431">
        <f t="shared" si="2"/>
        <v>199.626</v>
      </c>
      <c r="L13" s="431">
        <f t="shared" si="2"/>
        <v>188.79692800000001</v>
      </c>
      <c r="M13" s="431">
        <f t="shared" si="2"/>
        <v>189.566</v>
      </c>
      <c r="N13" s="431">
        <f t="shared" si="2"/>
        <v>189.0334</v>
      </c>
    </row>
    <row r="14" spans="1:14" ht="12" customHeight="1" x14ac:dyDescent="0.15">
      <c r="A14" s="248" t="s">
        <v>107</v>
      </c>
      <c r="B14" s="915">
        <f t="shared" si="0"/>
        <v>1340.706839966181</v>
      </c>
      <c r="C14" s="431">
        <v>103.139369286931</v>
      </c>
      <c r="D14" s="431">
        <v>107.66443007925</v>
      </c>
      <c r="E14" s="431">
        <v>112.44696</v>
      </c>
      <c r="F14" s="431">
        <v>118.20325</v>
      </c>
      <c r="G14" s="431">
        <v>120.42157159999999</v>
      </c>
      <c r="H14" s="431">
        <v>121.72311999999999</v>
      </c>
      <c r="I14" s="431">
        <v>101.12545900000001</v>
      </c>
      <c r="J14" s="431">
        <v>101.56483</v>
      </c>
      <c r="K14" s="431">
        <v>116.568</v>
      </c>
      <c r="L14" s="431">
        <v>110.34585</v>
      </c>
      <c r="M14" s="431">
        <v>113.254</v>
      </c>
      <c r="N14" s="431">
        <v>114.25</v>
      </c>
    </row>
    <row r="15" spans="1:14" ht="12" customHeight="1" x14ac:dyDescent="0.15">
      <c r="A15" s="248" t="s">
        <v>108</v>
      </c>
      <c r="B15" s="915">
        <f t="shared" si="0"/>
        <v>664.21622782797954</v>
      </c>
      <c r="C15" s="431">
        <v>49.946509827979469</v>
      </c>
      <c r="D15" s="431">
        <v>52.359372</v>
      </c>
      <c r="E15" s="431">
        <v>56.134399999999999</v>
      </c>
      <c r="F15" s="431">
        <v>57.231485999999997</v>
      </c>
      <c r="G15" s="431">
        <v>62.456896999999998</v>
      </c>
      <c r="H15" s="431">
        <v>64.232150000000004</v>
      </c>
      <c r="I15" s="431">
        <v>65.312543000000005</v>
      </c>
      <c r="J15" s="431">
        <v>62.12547</v>
      </c>
      <c r="K15" s="431">
        <v>53.312399999999997</v>
      </c>
      <c r="L15" s="431">
        <v>48.925600000000003</v>
      </c>
      <c r="M15" s="431">
        <v>46.853999999999999</v>
      </c>
      <c r="N15" s="431">
        <v>45.325400000000002</v>
      </c>
    </row>
    <row r="16" spans="1:14" ht="12" customHeight="1" x14ac:dyDescent="0.15">
      <c r="A16" s="248" t="s">
        <v>109</v>
      </c>
      <c r="B16" s="915">
        <f t="shared" si="0"/>
        <v>359.91818740323924</v>
      </c>
      <c r="C16" s="431">
        <v>32.086334803239254</v>
      </c>
      <c r="D16" s="431">
        <v>30.653016600000001</v>
      </c>
      <c r="E16" s="431">
        <v>30.576460000000001</v>
      </c>
      <c r="F16" s="431">
        <v>29.125599999999999</v>
      </c>
      <c r="G16" s="431">
        <v>29.789455</v>
      </c>
      <c r="H16" s="431">
        <v>29.653400000000001</v>
      </c>
      <c r="I16" s="431">
        <v>29.425619000000001</v>
      </c>
      <c r="J16" s="431">
        <v>30.421223999999999</v>
      </c>
      <c r="K16" s="431">
        <v>29.7456</v>
      </c>
      <c r="L16" s="431">
        <v>29.525478</v>
      </c>
      <c r="M16" s="431">
        <v>29.457999999999998</v>
      </c>
      <c r="N16" s="431">
        <v>29.457999999999998</v>
      </c>
    </row>
    <row r="17" spans="1:14" ht="12" customHeight="1" x14ac:dyDescent="0.15">
      <c r="A17" s="246" t="s">
        <v>29</v>
      </c>
      <c r="B17" s="915">
        <f t="shared" si="0"/>
        <v>1446.1816587927869</v>
      </c>
      <c r="C17" s="431">
        <v>164.27967427601999</v>
      </c>
      <c r="D17" s="431">
        <v>147.579902916767</v>
      </c>
      <c r="E17" s="431">
        <v>164.87361999999999</v>
      </c>
      <c r="F17" s="431">
        <v>150.24583100000001</v>
      </c>
      <c r="G17" s="431">
        <v>147.4587496</v>
      </c>
      <c r="H17" s="431">
        <v>139.98983899999999</v>
      </c>
      <c r="I17" s="431">
        <v>137.12541200000001</v>
      </c>
      <c r="J17" s="431">
        <v>101.45874000000001</v>
      </c>
      <c r="K17" s="431">
        <v>78.456890000000001</v>
      </c>
      <c r="L17" s="431">
        <v>76.233999999999995</v>
      </c>
      <c r="M17" s="431">
        <v>75.021000000000001</v>
      </c>
      <c r="N17" s="431">
        <v>63.457999999999998</v>
      </c>
    </row>
    <row r="18" spans="1:14" ht="12" customHeight="1" x14ac:dyDescent="0.15">
      <c r="A18" s="194" t="s">
        <v>30</v>
      </c>
      <c r="B18" s="915">
        <f t="shared" si="0"/>
        <v>1354.9920646194498</v>
      </c>
      <c r="C18" s="431">
        <v>111.39614119774393</v>
      </c>
      <c r="D18" s="431">
        <v>112.857782021706</v>
      </c>
      <c r="E18" s="431">
        <v>105.0006245</v>
      </c>
      <c r="F18" s="431">
        <v>108.23648849999999</v>
      </c>
      <c r="G18" s="431">
        <v>113.1254874</v>
      </c>
      <c r="H18" s="431">
        <v>112.12548099999999</v>
      </c>
      <c r="I18" s="431">
        <v>103.12547000000001</v>
      </c>
      <c r="J18" s="431">
        <v>108.1254</v>
      </c>
      <c r="K18" s="431">
        <v>115.23659000000001</v>
      </c>
      <c r="L18" s="431">
        <v>116.2546</v>
      </c>
      <c r="M18" s="431">
        <v>120.254</v>
      </c>
      <c r="N18" s="431">
        <v>129.25399999999999</v>
      </c>
    </row>
    <row r="19" spans="1:14" ht="12" customHeight="1" x14ac:dyDescent="0.15">
      <c r="A19" s="194" t="s">
        <v>31</v>
      </c>
      <c r="B19" s="915">
        <f t="shared" si="0"/>
        <v>134863.95113797698</v>
      </c>
      <c r="C19" s="431">
        <v>11684.763020083799</v>
      </c>
      <c r="D19" s="431">
        <v>11422.0794358932</v>
      </c>
      <c r="E19" s="431">
        <v>11018.82345</v>
      </c>
      <c r="F19" s="431">
        <v>11250.235000000001</v>
      </c>
      <c r="G19" s="431">
        <v>11198.231252</v>
      </c>
      <c r="H19" s="431">
        <v>10950.235000000001</v>
      </c>
      <c r="I19" s="431">
        <v>10940.124529999999</v>
      </c>
      <c r="J19" s="431">
        <v>10910.4215</v>
      </c>
      <c r="K19" s="431">
        <v>10950.320599999999</v>
      </c>
      <c r="L19" s="431">
        <v>11398.23525</v>
      </c>
      <c r="M19" s="431">
        <v>11450.224099999999</v>
      </c>
      <c r="N19" s="431">
        <v>11690.258</v>
      </c>
    </row>
    <row r="20" spans="1:14" ht="12" customHeight="1" x14ac:dyDescent="0.15">
      <c r="A20" s="246" t="s">
        <v>32</v>
      </c>
      <c r="B20" s="915">
        <f t="shared" si="0"/>
        <v>200811.02233833139</v>
      </c>
      <c r="C20" s="431">
        <v>16207.956292123545</v>
      </c>
      <c r="D20" s="431">
        <v>16650.371678577802</v>
      </c>
      <c r="E20" s="431">
        <v>16875.451017629999</v>
      </c>
      <c r="F20" s="431">
        <v>16890.45896</v>
      </c>
      <c r="G20" s="431">
        <v>16900.456460000001</v>
      </c>
      <c r="H20" s="431">
        <v>16950.258000000002</v>
      </c>
      <c r="I20" s="431">
        <v>16995.321029999999</v>
      </c>
      <c r="J20" s="431">
        <v>16399.457900000001</v>
      </c>
      <c r="K20" s="431">
        <v>16880.254000000001</v>
      </c>
      <c r="L20" s="431">
        <v>16650.349999999999</v>
      </c>
      <c r="M20" s="431">
        <v>16780.23</v>
      </c>
      <c r="N20" s="431">
        <v>16630.456999999999</v>
      </c>
    </row>
    <row r="21" spans="1:14" ht="12" customHeight="1" x14ac:dyDescent="0.15">
      <c r="A21" s="246" t="s">
        <v>33</v>
      </c>
      <c r="B21" s="915">
        <f t="shared" si="0"/>
        <v>1363.936965714104</v>
      </c>
      <c r="C21" s="431">
        <v>103.38472313603199</v>
      </c>
      <c r="D21" s="431">
        <v>103.53090238807199</v>
      </c>
      <c r="E21" s="431">
        <v>107.35414900000001</v>
      </c>
      <c r="F21" s="431">
        <v>105.24587</v>
      </c>
      <c r="G21" s="431">
        <v>103.12546119</v>
      </c>
      <c r="H21" s="431">
        <v>105.3548</v>
      </c>
      <c r="I21" s="431">
        <v>103.12547000000001</v>
      </c>
      <c r="J21" s="431">
        <v>110.41501</v>
      </c>
      <c r="K21" s="431">
        <v>132.34258</v>
      </c>
      <c r="L21" s="431">
        <v>132.25</v>
      </c>
      <c r="M21" s="431">
        <v>121.254</v>
      </c>
      <c r="N21" s="431">
        <v>136.554</v>
      </c>
    </row>
    <row r="22" spans="1:14" ht="12" customHeight="1" x14ac:dyDescent="0.15">
      <c r="A22" s="246" t="s">
        <v>34</v>
      </c>
      <c r="B22" s="915">
        <f t="shared" si="0"/>
        <v>178.94119691725658</v>
      </c>
      <c r="C22" s="431">
        <v>12.564264347256573</v>
      </c>
      <c r="D22" s="431">
        <v>12.1255507</v>
      </c>
      <c r="E22" s="431">
        <v>13.98542</v>
      </c>
      <c r="F22" s="431">
        <v>13.325670000000001</v>
      </c>
      <c r="G22" s="431">
        <v>14.12549196</v>
      </c>
      <c r="H22" s="431">
        <v>15.45689</v>
      </c>
      <c r="I22" s="431">
        <v>16.356989909999999</v>
      </c>
      <c r="J22" s="431">
        <v>16.213290000000001</v>
      </c>
      <c r="K22" s="431">
        <v>16.123449999999998</v>
      </c>
      <c r="L22" s="431">
        <v>15.64568</v>
      </c>
      <c r="M22" s="431">
        <v>14.894</v>
      </c>
      <c r="N22" s="431">
        <v>18.124500000000001</v>
      </c>
    </row>
    <row r="23" spans="1:14" ht="12" customHeight="1" x14ac:dyDescent="0.15">
      <c r="A23" s="246" t="s">
        <v>35</v>
      </c>
      <c r="B23" s="915">
        <f t="shared" si="0"/>
        <v>1095.9615882368819</v>
      </c>
      <c r="C23" s="431">
        <v>96.970705300910893</v>
      </c>
      <c r="D23" s="431">
        <v>87.105096335971069</v>
      </c>
      <c r="E23" s="431">
        <v>105.4960475</v>
      </c>
      <c r="F23" s="431">
        <v>90.234999999999999</v>
      </c>
      <c r="G23" s="431">
        <v>94.658973099999997</v>
      </c>
      <c r="H23" s="431">
        <v>96.698232000000004</v>
      </c>
      <c r="I23" s="431">
        <v>95.236559999999997</v>
      </c>
      <c r="J23" s="431">
        <v>90.215484000000004</v>
      </c>
      <c r="K23" s="431">
        <v>85.324489999999997</v>
      </c>
      <c r="L23" s="431">
        <v>83.213999999999999</v>
      </c>
      <c r="M23" s="431">
        <v>85.450999999999993</v>
      </c>
      <c r="N23" s="431">
        <v>85.355999999999995</v>
      </c>
    </row>
    <row r="24" spans="1:14" ht="12" customHeight="1" x14ac:dyDescent="0.15">
      <c r="A24" s="246" t="s">
        <v>36</v>
      </c>
      <c r="B24" s="915">
        <f t="shared" si="0"/>
        <v>657.39263437753971</v>
      </c>
      <c r="C24" s="431">
        <v>56.168127517539752</v>
      </c>
      <c r="D24" s="431">
        <v>56.641696580000001</v>
      </c>
      <c r="E24" s="431">
        <v>56.203489179999998</v>
      </c>
      <c r="F24" s="431">
        <v>56.456198000000001</v>
      </c>
      <c r="G24" s="431">
        <v>55.125489100000003</v>
      </c>
      <c r="H24" s="431">
        <v>56.652160000000002</v>
      </c>
      <c r="I24" s="431">
        <v>55.326954000000001</v>
      </c>
      <c r="J24" s="431">
        <v>52.324539999999999</v>
      </c>
      <c r="K24" s="431">
        <v>53.425899999999999</v>
      </c>
      <c r="L24" s="431">
        <v>55.689779999999999</v>
      </c>
      <c r="M24" s="431">
        <v>52.124299999999998</v>
      </c>
      <c r="N24" s="431">
        <v>51.253999999999998</v>
      </c>
    </row>
    <row r="25" spans="1:14" ht="12" customHeight="1" x14ac:dyDescent="0.15">
      <c r="A25" s="194" t="s">
        <v>37</v>
      </c>
      <c r="B25" s="915">
        <f t="shared" si="0"/>
        <v>17795.966996246119</v>
      </c>
      <c r="C25" s="431">
        <v>1381.71296808998</v>
      </c>
      <c r="D25" s="431">
        <v>1500.7219807111421</v>
      </c>
      <c r="E25" s="431">
        <v>1450.5814033449999</v>
      </c>
      <c r="F25" s="431">
        <v>1485.546507</v>
      </c>
      <c r="G25" s="431">
        <v>1475.4587971000001</v>
      </c>
      <c r="H25" s="431">
        <v>1550.2546500000001</v>
      </c>
      <c r="I25" s="431">
        <v>1478.4216899999999</v>
      </c>
      <c r="J25" s="431">
        <v>1490.2539999999999</v>
      </c>
      <c r="K25" s="431">
        <v>1459.12</v>
      </c>
      <c r="L25" s="431">
        <v>1405.2</v>
      </c>
      <c r="M25" s="431">
        <v>1538.45</v>
      </c>
      <c r="N25" s="431">
        <v>1580.2449999999999</v>
      </c>
    </row>
    <row r="26" spans="1:14" ht="12" customHeight="1" x14ac:dyDescent="0.15">
      <c r="A26" s="246" t="s">
        <v>38</v>
      </c>
      <c r="B26" s="915">
        <f t="shared" si="0"/>
        <v>350.36149671576351</v>
      </c>
      <c r="C26" s="431">
        <v>27.898952690825901</v>
      </c>
      <c r="D26" s="431">
        <v>26.272312924937637</v>
      </c>
      <c r="E26" s="431">
        <v>32.733649999999997</v>
      </c>
      <c r="F26" s="431">
        <v>27.2314571</v>
      </c>
      <c r="G26" s="431">
        <v>30.235692</v>
      </c>
      <c r="H26" s="431">
        <v>26.456320000000002</v>
      </c>
      <c r="I26" s="431">
        <v>26.456212000000001</v>
      </c>
      <c r="J26" s="431">
        <v>27.689699999999998</v>
      </c>
      <c r="K26" s="431">
        <v>32.254600000000003</v>
      </c>
      <c r="L26" s="431">
        <v>37.25</v>
      </c>
      <c r="M26" s="431">
        <v>28.7546</v>
      </c>
      <c r="N26" s="431">
        <v>27.128</v>
      </c>
    </row>
    <row r="27" spans="1:14" ht="12" customHeight="1" x14ac:dyDescent="0.15">
      <c r="A27" s="246" t="s">
        <v>39</v>
      </c>
      <c r="B27" s="915">
        <f t="shared" si="0"/>
        <v>5672.2711617136574</v>
      </c>
      <c r="C27" s="431">
        <v>449.37458537355985</v>
      </c>
      <c r="D27" s="431">
        <v>450.66245584009687</v>
      </c>
      <c r="E27" s="431">
        <v>476.32066900000001</v>
      </c>
      <c r="F27" s="431">
        <v>516.32356010000001</v>
      </c>
      <c r="G27" s="431">
        <v>452.47588539999998</v>
      </c>
      <c r="H27" s="431">
        <v>505.25650999999999</v>
      </c>
      <c r="I27" s="431">
        <v>488.32169599999997</v>
      </c>
      <c r="J27" s="431">
        <v>475.32600000000002</v>
      </c>
      <c r="K27" s="431">
        <v>470.58780000000002</v>
      </c>
      <c r="L27" s="431">
        <v>482.25</v>
      </c>
      <c r="M27" s="431">
        <v>440.25099999999998</v>
      </c>
      <c r="N27" s="431">
        <v>465.12099999999998</v>
      </c>
    </row>
    <row r="28" spans="1:14" ht="12" customHeight="1" x14ac:dyDescent="0.15">
      <c r="A28" s="246" t="s">
        <v>40</v>
      </c>
      <c r="B28" s="915">
        <f t="shared" si="0"/>
        <v>882.08324735754593</v>
      </c>
      <c r="C28" s="431">
        <v>49.442676375296756</v>
      </c>
      <c r="D28" s="431">
        <v>54.108621882249047</v>
      </c>
      <c r="E28" s="431">
        <v>81.848145400000007</v>
      </c>
      <c r="F28" s="431">
        <v>82.546890000000005</v>
      </c>
      <c r="G28" s="431">
        <v>93.784555100000006</v>
      </c>
      <c r="H28" s="431">
        <v>94.565179999999998</v>
      </c>
      <c r="I28" s="431">
        <v>88.654678599999997</v>
      </c>
      <c r="J28" s="431">
        <v>82.123400000000004</v>
      </c>
      <c r="K28" s="431">
        <v>60.3247</v>
      </c>
      <c r="L28" s="431">
        <v>63.789200000000001</v>
      </c>
      <c r="M28" s="431">
        <v>64.254000000000005</v>
      </c>
      <c r="N28" s="431">
        <v>66.641199999999998</v>
      </c>
    </row>
    <row r="29" spans="1:14" ht="12" customHeight="1" x14ac:dyDescent="0.15">
      <c r="A29" s="194" t="s">
        <v>41</v>
      </c>
      <c r="B29" s="915">
        <f t="shared" si="0"/>
        <v>579.20948080207415</v>
      </c>
      <c r="C29" s="431">
        <f>SUM(C30:C31)</f>
        <v>49.333609520288661</v>
      </c>
      <c r="D29" s="431">
        <f t="shared" ref="D29:N29" si="3">SUM(D30:D31)</f>
        <v>48.103306477565496</v>
      </c>
      <c r="E29" s="431">
        <f t="shared" si="3"/>
        <v>52.459317599999999</v>
      </c>
      <c r="F29" s="431">
        <f t="shared" si="3"/>
        <v>51.846686000000005</v>
      </c>
      <c r="G29" s="431">
        <f t="shared" si="3"/>
        <v>52.471523000000005</v>
      </c>
      <c r="H29" s="431">
        <f t="shared" si="3"/>
        <v>52.136136</v>
      </c>
      <c r="I29" s="431">
        <f t="shared" si="3"/>
        <v>47.136900999999995</v>
      </c>
      <c r="J29" s="431">
        <f t="shared" si="3"/>
        <v>42.915130000000005</v>
      </c>
      <c r="K29" s="431">
        <f t="shared" si="3"/>
        <v>46.181240000000003</v>
      </c>
      <c r="L29" s="431">
        <f t="shared" si="3"/>
        <v>44.582031204219902</v>
      </c>
      <c r="M29" s="431">
        <f t="shared" si="3"/>
        <v>48.334000000000003</v>
      </c>
      <c r="N29" s="431">
        <f t="shared" si="3"/>
        <v>43.709600000000002</v>
      </c>
    </row>
    <row r="30" spans="1:14" ht="12" customHeight="1" x14ac:dyDescent="0.15">
      <c r="A30" s="248" t="s">
        <v>110</v>
      </c>
      <c r="B30" s="915">
        <f t="shared" si="0"/>
        <v>306.82894243480672</v>
      </c>
      <c r="C30" s="431">
        <v>26.32277432004383</v>
      </c>
      <c r="D30" s="431">
        <v>26.4467021147629</v>
      </c>
      <c r="E30" s="431">
        <v>27.965451999999999</v>
      </c>
      <c r="F30" s="431">
        <v>27.325686000000001</v>
      </c>
      <c r="G30" s="431">
        <v>29.012553</v>
      </c>
      <c r="H30" s="431">
        <v>28.34684</v>
      </c>
      <c r="I30" s="431">
        <v>25.012354999999999</v>
      </c>
      <c r="J30" s="431">
        <v>22.7896</v>
      </c>
      <c r="K30" s="431">
        <v>25.658000000000001</v>
      </c>
      <c r="L30" s="431">
        <v>23.054780000000001</v>
      </c>
      <c r="M30" s="431">
        <v>23.21</v>
      </c>
      <c r="N30" s="431">
        <v>21.684200000000001</v>
      </c>
    </row>
    <row r="31" spans="1:14" ht="12" customHeight="1" x14ac:dyDescent="0.15">
      <c r="A31" s="248" t="s">
        <v>111</v>
      </c>
      <c r="B31" s="915">
        <f t="shared" si="0"/>
        <v>272.38053836726738</v>
      </c>
      <c r="C31" s="431">
        <v>23.010835200244831</v>
      </c>
      <c r="D31" s="431">
        <v>21.6566043628026</v>
      </c>
      <c r="E31" s="431">
        <v>24.493865599999999</v>
      </c>
      <c r="F31" s="431">
        <v>24.521000000000001</v>
      </c>
      <c r="G31" s="431">
        <v>23.458970000000001</v>
      </c>
      <c r="H31" s="431">
        <v>23.789296</v>
      </c>
      <c r="I31" s="431">
        <v>22.124545999999999</v>
      </c>
      <c r="J31" s="431">
        <v>20.125530000000001</v>
      </c>
      <c r="K31" s="431">
        <v>20.523240000000001</v>
      </c>
      <c r="L31" s="431">
        <v>21.527251204219901</v>
      </c>
      <c r="M31" s="431">
        <v>25.123999999999999</v>
      </c>
      <c r="N31" s="431">
        <v>22.025400000000001</v>
      </c>
    </row>
    <row r="32" spans="1:14" ht="12" customHeight="1" x14ac:dyDescent="0.15">
      <c r="A32" s="246" t="s">
        <v>44</v>
      </c>
      <c r="B32" s="915">
        <f t="shared" si="0"/>
        <v>888.99949997549641</v>
      </c>
      <c r="C32" s="431">
        <v>56.324213899999997</v>
      </c>
      <c r="D32" s="431">
        <v>54.583965075496202</v>
      </c>
      <c r="E32" s="431">
        <v>83.012173000000004</v>
      </c>
      <c r="F32" s="431">
        <v>83.002354999999994</v>
      </c>
      <c r="G32" s="431">
        <v>97.125460000000004</v>
      </c>
      <c r="H32" s="431">
        <v>98.856579999999994</v>
      </c>
      <c r="I32" s="431">
        <v>87.895553000000007</v>
      </c>
      <c r="J32" s="431">
        <v>80.123999999999995</v>
      </c>
      <c r="K32" s="431">
        <v>64.344999999999999</v>
      </c>
      <c r="L32" s="431">
        <v>60.25</v>
      </c>
      <c r="M32" s="431">
        <v>60.021500000000003</v>
      </c>
      <c r="N32" s="431">
        <v>63.4587</v>
      </c>
    </row>
    <row r="33" spans="1:14" ht="12" customHeight="1" x14ac:dyDescent="0.15">
      <c r="A33" s="246" t="s">
        <v>45</v>
      </c>
      <c r="B33" s="915">
        <f t="shared" si="0"/>
        <v>1814.9214077070621</v>
      </c>
      <c r="C33" s="431">
        <v>137.89144366508341</v>
      </c>
      <c r="D33" s="431">
        <v>142.98110704197899</v>
      </c>
      <c r="E33" s="431">
        <v>156.879324</v>
      </c>
      <c r="F33" s="431">
        <v>156.96502100000001</v>
      </c>
      <c r="G33" s="431">
        <v>164.52356</v>
      </c>
      <c r="H33" s="431">
        <v>178.45691199999999</v>
      </c>
      <c r="I33" s="431">
        <v>163.56486000000001</v>
      </c>
      <c r="J33" s="431">
        <v>160.22999999999999</v>
      </c>
      <c r="K33" s="431">
        <v>150.52455</v>
      </c>
      <c r="L33" s="431">
        <v>131.24563000000001</v>
      </c>
      <c r="M33" s="431">
        <v>135.001</v>
      </c>
      <c r="N33" s="431">
        <v>136.65799999999999</v>
      </c>
    </row>
    <row r="34" spans="1:14" ht="12" customHeight="1" x14ac:dyDescent="0.15">
      <c r="A34" s="194" t="s">
        <v>46</v>
      </c>
      <c r="B34" s="915">
        <f t="shared" si="0"/>
        <v>13980.535423608007</v>
      </c>
      <c r="C34" s="431">
        <v>1108.320248809237</v>
      </c>
      <c r="D34" s="431">
        <v>1180.1652690987701</v>
      </c>
      <c r="E34" s="431">
        <v>1240.4512360000001</v>
      </c>
      <c r="F34" s="431">
        <v>1238.123914</v>
      </c>
      <c r="G34" s="431">
        <v>1080.4569882999999</v>
      </c>
      <c r="H34" s="431">
        <v>993.54655739999998</v>
      </c>
      <c r="I34" s="431">
        <v>1080.65221</v>
      </c>
      <c r="J34" s="431">
        <v>1180.5640000000001</v>
      </c>
      <c r="K34" s="431">
        <v>1242.232</v>
      </c>
      <c r="L34" s="431">
        <v>1180.24</v>
      </c>
      <c r="M34" s="431">
        <v>1185.325</v>
      </c>
      <c r="N34" s="431">
        <v>1270.4580000000001</v>
      </c>
    </row>
    <row r="35" spans="1:14" ht="12" customHeight="1" x14ac:dyDescent="0.15">
      <c r="A35" s="194" t="s">
        <v>47</v>
      </c>
      <c r="B35" s="915">
        <f t="shared" si="0"/>
        <v>5124.6908019674165</v>
      </c>
      <c r="C35" s="431">
        <v>464.87516422817492</v>
      </c>
      <c r="D35" s="431">
        <v>453.65056893924117</v>
      </c>
      <c r="E35" s="431">
        <v>450.4066315</v>
      </c>
      <c r="F35" s="431">
        <v>419.56474100000003</v>
      </c>
      <c r="G35" s="431">
        <v>430.45688799999999</v>
      </c>
      <c r="H35" s="431">
        <v>400.23225000000002</v>
      </c>
      <c r="I35" s="431">
        <v>392.12345829999998</v>
      </c>
      <c r="J35" s="431">
        <v>410.23</v>
      </c>
      <c r="K35" s="431">
        <v>410.25599999999997</v>
      </c>
      <c r="L35" s="431">
        <v>430.25</v>
      </c>
      <c r="M35" s="431">
        <v>412.22</v>
      </c>
      <c r="N35" s="431">
        <v>450.42509999999999</v>
      </c>
    </row>
    <row r="36" spans="1:14" ht="12" customHeight="1" x14ac:dyDescent="0.15">
      <c r="A36" s="194" t="s">
        <v>48</v>
      </c>
      <c r="B36" s="915">
        <f t="shared" si="0"/>
        <v>3703.2415666263041</v>
      </c>
      <c r="C36" s="431">
        <v>314.79967366596344</v>
      </c>
      <c r="D36" s="431">
        <v>332.57234941034091</v>
      </c>
      <c r="E36" s="431">
        <v>312.19614145000003</v>
      </c>
      <c r="F36" s="431">
        <v>317.23122599999999</v>
      </c>
      <c r="G36" s="431">
        <v>296.54581610000002</v>
      </c>
      <c r="H36" s="431">
        <v>295.23120999999998</v>
      </c>
      <c r="I36" s="431">
        <v>305.23644999999999</v>
      </c>
      <c r="J36" s="431">
        <v>338.56</v>
      </c>
      <c r="K36" s="431">
        <v>330.245</v>
      </c>
      <c r="L36" s="431">
        <v>300.25470000000001</v>
      </c>
      <c r="M36" s="431">
        <v>280.12400000000002</v>
      </c>
      <c r="N36" s="431">
        <v>280.245</v>
      </c>
    </row>
    <row r="37" spans="1:14" ht="12" customHeight="1" thickBot="1" x14ac:dyDescent="0.2">
      <c r="A37" s="249" t="s">
        <v>49</v>
      </c>
      <c r="B37" s="916">
        <f t="shared" si="0"/>
        <v>3437.2530995243014</v>
      </c>
      <c r="C37" s="432">
        <v>299.94884994210599</v>
      </c>
      <c r="D37" s="432">
        <v>282.25888345796898</v>
      </c>
      <c r="E37" s="432">
        <v>298.92212699999999</v>
      </c>
      <c r="F37" s="432">
        <v>305.12358472422699</v>
      </c>
      <c r="G37" s="432">
        <v>315.52135140000001</v>
      </c>
      <c r="H37" s="432">
        <v>346.523121</v>
      </c>
      <c r="I37" s="432">
        <v>319.45218199999999</v>
      </c>
      <c r="J37" s="432">
        <v>310.25400000000002</v>
      </c>
      <c r="K37" s="432">
        <v>270.32600000000002</v>
      </c>
      <c r="L37" s="432">
        <v>240.25800000000001</v>
      </c>
      <c r="M37" s="432">
        <v>230.214</v>
      </c>
      <c r="N37" s="432">
        <v>218.45099999999999</v>
      </c>
    </row>
    <row r="38" spans="1:14" ht="9" customHeight="1" x14ac:dyDescent="0.15">
      <c r="A38" s="28" t="s">
        <v>544</v>
      </c>
      <c r="B38" s="426"/>
      <c r="C38" s="426"/>
      <c r="D38" s="426"/>
      <c r="E38" s="426"/>
      <c r="F38" s="426"/>
      <c r="G38" s="219"/>
      <c r="H38" s="219"/>
      <c r="I38" s="219"/>
      <c r="J38" s="219"/>
      <c r="K38" s="219"/>
      <c r="L38" s="219"/>
      <c r="M38" s="219"/>
      <c r="N38" s="219"/>
    </row>
    <row r="39" spans="1:14" ht="9" customHeight="1" x14ac:dyDescent="0.15">
      <c r="A39" s="28" t="s">
        <v>428</v>
      </c>
      <c r="B39" s="426"/>
      <c r="C39" s="426"/>
      <c r="D39" s="426"/>
      <c r="E39" s="426"/>
      <c r="F39" s="426"/>
      <c r="G39" s="219"/>
      <c r="H39" s="219"/>
      <c r="I39" s="219"/>
      <c r="J39" s="219"/>
      <c r="K39" s="219"/>
      <c r="L39" s="219"/>
      <c r="M39" s="219"/>
      <c r="N39" s="219"/>
    </row>
    <row r="40" spans="1:14" ht="9" customHeight="1" x14ac:dyDescent="0.15">
      <c r="A40" s="40" t="s">
        <v>427</v>
      </c>
      <c r="B40" s="426"/>
      <c r="C40" s="426"/>
      <c r="D40" s="426"/>
      <c r="E40" s="426"/>
      <c r="F40" s="426"/>
      <c r="G40" s="219"/>
      <c r="H40" s="219"/>
      <c r="I40" s="219"/>
      <c r="J40" s="219"/>
      <c r="K40" s="219"/>
      <c r="L40" s="219"/>
      <c r="M40" s="219"/>
      <c r="N40" s="219"/>
    </row>
    <row r="41" spans="1:14" ht="13.05" customHeight="1" x14ac:dyDescent="0.15">
      <c r="A41" s="12"/>
    </row>
    <row r="42" spans="1:14" ht="13.05" customHeight="1" x14ac:dyDescent="0.15">
      <c r="A42" s="119"/>
    </row>
    <row r="43" spans="1:14" ht="13.05" customHeight="1" x14ac:dyDescent="0.15">
      <c r="A43" s="168"/>
    </row>
    <row r="44" spans="1:14" ht="13.05" customHeight="1" x14ac:dyDescent="0.15">
      <c r="A44" s="31"/>
    </row>
    <row r="45" spans="1:14" ht="13.05" customHeight="1" x14ac:dyDescent="0.15">
      <c r="A45" s="58"/>
    </row>
    <row r="46" spans="1:14" ht="13.05" customHeight="1" x14ac:dyDescent="0.15">
      <c r="A46" s="31"/>
    </row>
    <row r="47" spans="1:14" ht="13.05" customHeight="1" x14ac:dyDescent="0.15">
      <c r="A47" s="119"/>
    </row>
    <row r="48" spans="1:14" ht="13.05" customHeight="1" x14ac:dyDescent="0.15">
      <c r="A48" s="119"/>
    </row>
    <row r="49" spans="1:1" ht="13.05" customHeight="1" x14ac:dyDescent="0.15">
      <c r="A49" s="119"/>
    </row>
    <row r="50" spans="1:1" ht="13.05" customHeight="1" x14ac:dyDescent="0.15">
      <c r="A50" s="119"/>
    </row>
    <row r="51" spans="1:1" ht="13.05" customHeight="1" x14ac:dyDescent="0.15">
      <c r="A51" s="119"/>
    </row>
    <row r="52" spans="1:1" ht="13.05" customHeight="1" x14ac:dyDescent="0.15">
      <c r="A52" s="119"/>
    </row>
    <row r="53" spans="1:1" ht="13.05" customHeight="1" x14ac:dyDescent="0.15">
      <c r="A53" s="119"/>
    </row>
    <row r="54" spans="1:1" ht="13.05" customHeight="1" x14ac:dyDescent="0.15">
      <c r="A54" s="119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4">
    <tabColor theme="9" tint="0.59999389629810485"/>
  </sheetPr>
  <dimension ref="A4:N54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1.625" style="190" customWidth="1"/>
    <col min="2" max="2" width="9.625" style="200" customWidth="1"/>
    <col min="3" max="14" width="8.75" style="200" customWidth="1"/>
    <col min="15" max="16384" width="7" style="190"/>
  </cols>
  <sheetData>
    <row r="4" spans="1:14" ht="13.05" customHeight="1" x14ac:dyDescent="0.3">
      <c r="A4" s="419" t="s">
        <v>577</v>
      </c>
      <c r="B4" s="415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</row>
    <row r="5" spans="1:14" ht="13.05" customHeight="1" x14ac:dyDescent="0.15">
      <c r="A5" s="422" t="s">
        <v>421</v>
      </c>
      <c r="B5" s="415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</row>
    <row r="6" spans="1:14" ht="4.95" customHeight="1" thickBot="1" x14ac:dyDescent="0.2"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</row>
    <row r="7" spans="1:14" ht="15" customHeight="1" x14ac:dyDescent="0.15">
      <c r="A7" s="860" t="s">
        <v>18</v>
      </c>
      <c r="B7" s="864" t="s">
        <v>56</v>
      </c>
      <c r="C7" s="865" t="s">
        <v>57</v>
      </c>
      <c r="D7" s="865" t="s">
        <v>58</v>
      </c>
      <c r="E7" s="865" t="s">
        <v>59</v>
      </c>
      <c r="F7" s="865" t="s">
        <v>60</v>
      </c>
      <c r="G7" s="865" t="s">
        <v>61</v>
      </c>
      <c r="H7" s="865" t="s">
        <v>62</v>
      </c>
      <c r="I7" s="865" t="s">
        <v>63</v>
      </c>
      <c r="J7" s="865" t="s">
        <v>64</v>
      </c>
      <c r="K7" s="865" t="s">
        <v>65</v>
      </c>
      <c r="L7" s="865" t="s">
        <v>66</v>
      </c>
      <c r="M7" s="865" t="s">
        <v>67</v>
      </c>
      <c r="N7" s="865" t="s">
        <v>68</v>
      </c>
    </row>
    <row r="8" spans="1:14" ht="15" customHeight="1" x14ac:dyDescent="0.15">
      <c r="A8" s="874" t="s">
        <v>100</v>
      </c>
      <c r="B8" s="885">
        <f>'C-72'!B8/'C-71'!B8*1000</f>
        <v>16.965421692515495</v>
      </c>
      <c r="C8" s="1070">
        <f>'C-72'!C8/'C-71'!C8*1000</f>
        <v>1.4085841972409645</v>
      </c>
      <c r="D8" s="1070">
        <f>('C-72'!D8/'C-71'!D8)*1000</f>
        <v>1.4001089798513522</v>
      </c>
      <c r="E8" s="1070">
        <f>('C-72'!E8/'C-71'!E8)*1000</f>
        <v>1.3919251640369545</v>
      </c>
      <c r="F8" s="1070">
        <f>('C-72'!F8/'C-71'!F8)*1000</f>
        <v>1.3747872311973273</v>
      </c>
      <c r="G8" s="1070">
        <f>('C-72'!G8/'C-71'!G8)*1000</f>
        <v>1.398144473917392</v>
      </c>
      <c r="H8" s="1070">
        <f>('C-72'!H8/'C-71'!H8)*1000</f>
        <v>1.4020086607402371</v>
      </c>
      <c r="I8" s="1070">
        <f>('C-72'!I8/'C-71'!I8)*1000</f>
        <v>1.412367192840055</v>
      </c>
      <c r="J8" s="1070">
        <f>('C-72'!J8/'C-71'!J8)*1000</f>
        <v>1.4164345361514028</v>
      </c>
      <c r="K8" s="1070">
        <f>('C-72'!K8/'C-71'!K8)*1000</f>
        <v>1.4310469727773936</v>
      </c>
      <c r="L8" s="1070">
        <f>('C-72'!L8/'C-71'!L8)*1000</f>
        <v>1.4118485817277036</v>
      </c>
      <c r="M8" s="1070">
        <f>('C-72'!M8/'C-71'!M8)*1000</f>
        <v>1.4541385178444486</v>
      </c>
      <c r="N8" s="1070">
        <f>('C-72'!N8/'C-71'!N8)*1000</f>
        <v>1.4657522157218579</v>
      </c>
    </row>
    <row r="9" spans="1:14" ht="12" customHeight="1" x14ac:dyDescent="0.15">
      <c r="A9" s="246" t="s">
        <v>21</v>
      </c>
      <c r="B9" s="917">
        <f>('C-72'!B9/'C-71'!B9)*1000</f>
        <v>6.6030259595843841</v>
      </c>
      <c r="C9" s="1071">
        <f>('C-72'!C9/'C-71'!C9)*1000</f>
        <v>0.67616670881242624</v>
      </c>
      <c r="D9" s="1071">
        <f>('C-72'!D9/'C-71'!D9)*1000</f>
        <v>0.52651772994664015</v>
      </c>
      <c r="E9" s="1071">
        <f>('C-72'!E9/'C-71'!E9)*1000</f>
        <v>0.53332541112226639</v>
      </c>
      <c r="F9" s="1071">
        <f>('C-72'!F9/'C-71'!F9)*1000</f>
        <v>0.52874746619501045</v>
      </c>
      <c r="G9" s="1071">
        <f>('C-72'!G9/'C-71'!G9)*1000</f>
        <v>0.52662725938997124</v>
      </c>
      <c r="H9" s="1071">
        <f>('C-72'!H9/'C-71'!H9)*1000</f>
        <v>0.54528148712550029</v>
      </c>
      <c r="I9" s="1071">
        <f>('C-72'!I9/'C-71'!I9)*1000</f>
        <v>0.55268020605800428</v>
      </c>
      <c r="J9" s="1071">
        <f>('C-72'!J9/'C-71'!J9)*1000</f>
        <v>0.52772020045653711</v>
      </c>
      <c r="K9" s="1071">
        <f>('C-72'!K9/'C-71'!K9)*1000</f>
        <v>0.54871960609113901</v>
      </c>
      <c r="L9" s="1071">
        <f>('C-72'!L9/'C-71'!L9)*1000</f>
        <v>0.53744307997116059</v>
      </c>
      <c r="M9" s="1071">
        <f>('C-72'!M9/'C-71'!M9)*1000</f>
        <v>0.55468656677233674</v>
      </c>
      <c r="N9" s="1071">
        <f>('C-72'!N9/'C-71'!N9)*1000</f>
        <v>0.55604148329258352</v>
      </c>
    </row>
    <row r="10" spans="1:14" ht="12" customHeight="1" x14ac:dyDescent="0.15">
      <c r="A10" s="246" t="s">
        <v>22</v>
      </c>
      <c r="B10" s="917">
        <f>('C-72'!B10/'C-71'!B10)*1000</f>
        <v>12.05282330354555</v>
      </c>
      <c r="C10" s="1071">
        <f>('C-72'!C10/'C-71'!C10)*1000</f>
        <v>1.2623572465222104</v>
      </c>
      <c r="D10" s="1071">
        <f>('C-72'!D10/'C-71'!D10)*1000</f>
        <v>1.0429133160959672</v>
      </c>
      <c r="E10" s="1071">
        <f>('C-72'!E10/'C-71'!E10)*1000</f>
        <v>0.95535295736385906</v>
      </c>
      <c r="F10" s="1071">
        <f>('C-72'!F10/'C-71'!F10)*1000</f>
        <v>0.94466759230276376</v>
      </c>
      <c r="G10" s="1071">
        <f>('C-72'!G10/'C-71'!G10)*1000</f>
        <v>0.92783721682775522</v>
      </c>
      <c r="H10" s="1071">
        <f>('C-72'!H10/'C-71'!H10)*1000</f>
        <v>0.94881041391276366</v>
      </c>
      <c r="I10" s="1071">
        <f>('C-72'!I10/'C-71'!I10)*1000</f>
        <v>0.98640344833825444</v>
      </c>
      <c r="J10" s="1071">
        <f>('C-72'!J10/'C-71'!J10)*1000</f>
        <v>0.94466909363460561</v>
      </c>
      <c r="K10" s="1071">
        <f>('C-72'!K10/'C-71'!K10)*1000</f>
        <v>0.93735454358934012</v>
      </c>
      <c r="L10" s="1071">
        <f>('C-72'!L10/'C-71'!L10)*1000</f>
        <v>0.99476489349854158</v>
      </c>
      <c r="M10" s="1071">
        <f>('C-72'!M10/'C-71'!M10)*1000</f>
        <v>1.1056100846805235</v>
      </c>
      <c r="N10" s="1071">
        <f>('C-72'!N10/'C-71'!N10)*1000</f>
        <v>1.0171182401667562</v>
      </c>
    </row>
    <row r="11" spans="1:14" ht="12" customHeight="1" x14ac:dyDescent="0.15">
      <c r="A11" s="246" t="s">
        <v>23</v>
      </c>
      <c r="B11" s="917">
        <f>('C-72'!B11/'C-71'!B11)*1000</f>
        <v>15.639164325056523</v>
      </c>
      <c r="C11" s="1071">
        <f>('C-72'!C11/'C-71'!C11)*1000</f>
        <v>1.3041327565508711</v>
      </c>
      <c r="D11" s="1071">
        <f>('C-72'!D11/'C-71'!D11)*1000</f>
        <v>1.3123610931323066</v>
      </c>
      <c r="E11" s="1071">
        <f>('C-72'!E11/'C-71'!E11)*1000</f>
        <v>1.2997822219779231</v>
      </c>
      <c r="F11" s="1071">
        <f>('C-72'!F11/'C-71'!F11)*1000</f>
        <v>1.1938967595866279</v>
      </c>
      <c r="G11" s="1071">
        <f>('C-72'!G11/'C-71'!G11)*1000</f>
        <v>1.2494760729801888</v>
      </c>
      <c r="H11" s="1071">
        <f>('C-72'!H11/'C-71'!H11)*1000</f>
        <v>1.2256620881704097</v>
      </c>
      <c r="I11" s="1071">
        <f>('C-72'!I11/'C-71'!I11)*1000</f>
        <v>1.3044022326924352</v>
      </c>
      <c r="J11" s="1071">
        <f>('C-72'!J11/'C-71'!J11)*1000</f>
        <v>1.3677811197454381</v>
      </c>
      <c r="K11" s="1071">
        <f>('C-72'!K11/'C-71'!K11)*1000</f>
        <v>1.3980365420616958</v>
      </c>
      <c r="L11" s="1071">
        <f>('C-72'!L11/'C-71'!L11)*1000</f>
        <v>1.3596284758293518</v>
      </c>
      <c r="M11" s="1071">
        <f>('C-72'!M11/'C-71'!M11)*1000</f>
        <v>1.3451532847238794</v>
      </c>
      <c r="N11" s="1071">
        <f>('C-72'!N11/'C-71'!N11)*1000</f>
        <v>1.2805863255796892</v>
      </c>
    </row>
    <row r="12" spans="1:14" ht="12" customHeight="1" x14ac:dyDescent="0.15">
      <c r="A12" s="194" t="s">
        <v>24</v>
      </c>
      <c r="B12" s="917">
        <f>('C-72'!B12/'C-71'!B12)*1000</f>
        <v>17.660884242604631</v>
      </c>
      <c r="C12" s="1071">
        <f>('C-72'!C12/'C-71'!C12)*1000</f>
        <v>1.4409163309609545</v>
      </c>
      <c r="D12" s="1071">
        <f>('C-72'!D12/'C-71'!D12)*1000</f>
        <v>1.4381294334864174</v>
      </c>
      <c r="E12" s="1071">
        <f>('C-72'!E12/'C-71'!E12)*1000</f>
        <v>1.4260881383014314</v>
      </c>
      <c r="F12" s="1071">
        <f>('C-72'!F12/'C-71'!F12)*1000</f>
        <v>1.4344725236959111</v>
      </c>
      <c r="G12" s="1071">
        <f>('C-72'!G12/'C-71'!G12)*1000</f>
        <v>1.5857771056768781</v>
      </c>
      <c r="H12" s="1071">
        <f>('C-72'!H12/'C-71'!H12)*1000</f>
        <v>1.4713657439337515</v>
      </c>
      <c r="I12" s="1071">
        <f>('C-72'!I12/'C-71'!I12)*1000</f>
        <v>1.4526531883568994</v>
      </c>
      <c r="J12" s="1071">
        <f>('C-72'!J12/'C-71'!J12)*1000</f>
        <v>1.4690605367611274</v>
      </c>
      <c r="K12" s="1071">
        <f>('C-72'!K12/'C-71'!K12)*1000</f>
        <v>1.4324912283416209</v>
      </c>
      <c r="L12" s="1071">
        <f>('C-72'!L12/'C-71'!L12)*1000</f>
        <v>1.4939877076560844</v>
      </c>
      <c r="M12" s="1071">
        <f>('C-72'!M12/'C-71'!M12)*1000</f>
        <v>1.5032692600918922</v>
      </c>
      <c r="N12" s="1071">
        <f>('C-72'!N12/'C-71'!N12)*1000</f>
        <v>1.5132558978667772</v>
      </c>
    </row>
    <row r="13" spans="1:14" ht="12" customHeight="1" x14ac:dyDescent="0.15">
      <c r="A13" s="194" t="s">
        <v>25</v>
      </c>
      <c r="B13" s="917">
        <f>('C-72'!B13/'C-71'!B13)*1000</f>
        <v>5.5581604536165274</v>
      </c>
      <c r="C13" s="1071">
        <f>('C-72'!C13/'C-71'!C13)*1000</f>
        <v>0.453117325842747</v>
      </c>
      <c r="D13" s="1071">
        <f>('C-72'!D13/'C-71'!D13)*1000</f>
        <v>0.45632434459896276</v>
      </c>
      <c r="E13" s="1071">
        <f>('C-72'!E13/'C-71'!E13)*1000</f>
        <v>0.46890747662197529</v>
      </c>
      <c r="F13" s="1071">
        <f>('C-72'!F13/'C-71'!F13)*1000</f>
        <v>0.46105746583678192</v>
      </c>
      <c r="G13" s="1071">
        <f>('C-72'!G13/'C-71'!G13)*1000</f>
        <v>0.46866916819655974</v>
      </c>
      <c r="H13" s="1071">
        <f>('C-72'!H13/'C-71'!H13)*1000</f>
        <v>0.46526047991058672</v>
      </c>
      <c r="I13" s="1071">
        <f>('C-72'!I13/'C-71'!I13)*1000</f>
        <v>0.45093372128971021</v>
      </c>
      <c r="J13" s="1071">
        <f>('C-72'!J13/'C-71'!J13)*1000</f>
        <v>0.45037124419700014</v>
      </c>
      <c r="K13" s="1071">
        <f>('C-72'!K13/'C-71'!K13)*1000</f>
        <v>0.45983398745950027</v>
      </c>
      <c r="L13" s="1071">
        <f>('C-72'!L13/'C-71'!L13)*1000</f>
        <v>0.4753802661466478</v>
      </c>
      <c r="M13" s="1071">
        <f>('C-72'!M13/'C-71'!M13)*1000</f>
        <v>0.46241877239733858</v>
      </c>
      <c r="N13" s="1071">
        <f>('C-72'!N13/'C-71'!N13)*1000</f>
        <v>0.48847922456642212</v>
      </c>
    </row>
    <row r="14" spans="1:14" ht="12" customHeight="1" x14ac:dyDescent="0.15">
      <c r="A14" s="248" t="s">
        <v>107</v>
      </c>
      <c r="B14" s="917">
        <f>('C-72'!B14/'C-71'!B14)*1000</f>
        <v>6.4953487173247497</v>
      </c>
      <c r="C14" s="1071">
        <f>('C-72'!C14/'C-71'!C14)*1000</f>
        <v>0.52247548352267414</v>
      </c>
      <c r="D14" s="1071">
        <f>('C-72'!D14/'C-71'!D14)*1000</f>
        <v>0.53036277556609834</v>
      </c>
      <c r="E14" s="1071">
        <f>('C-72'!E14/'C-71'!E14)*1000</f>
        <v>0.54202394919839725</v>
      </c>
      <c r="F14" s="1071">
        <f>('C-72'!F14/'C-71'!F14)*1000</f>
        <v>0.53649438815293926</v>
      </c>
      <c r="G14" s="1071">
        <f>('C-72'!G14/'C-71'!G14)*1000</f>
        <v>0.54132215312291854</v>
      </c>
      <c r="H14" s="1071">
        <f>('C-72'!H14/'C-71'!H14)*1000</f>
        <v>0.54450976238554116</v>
      </c>
      <c r="I14" s="1071">
        <f>('C-72'!I14/'C-71'!I14)*1000</f>
        <v>0.52738116142024971</v>
      </c>
      <c r="J14" s="1071">
        <f>('C-72'!J14/'C-71'!J14)*1000</f>
        <v>0.52509654445930831</v>
      </c>
      <c r="K14" s="1071">
        <f>('C-72'!K14/'C-71'!K14)*1000</f>
        <v>0.5287566543649368</v>
      </c>
      <c r="L14" s="1071">
        <f>('C-72'!L14/'C-71'!L14)*1000</f>
        <v>0.56727686744770034</v>
      </c>
      <c r="M14" s="1071">
        <f>('C-72'!M14/'C-71'!M14)*1000</f>
        <v>0.53812933368874749</v>
      </c>
      <c r="N14" s="1071">
        <f>('C-72'!N14/'C-71'!N14)*1000</f>
        <v>0.59466771737642488</v>
      </c>
    </row>
    <row r="15" spans="1:14" ht="12" customHeight="1" x14ac:dyDescent="0.15">
      <c r="A15" s="248" t="s">
        <v>108</v>
      </c>
      <c r="B15" s="917">
        <f>('C-72'!B15/'C-71'!B15)*1000</f>
        <v>4.6372718843973457</v>
      </c>
      <c r="C15" s="1071">
        <f>('C-72'!C15/'C-71'!C15)*1000</f>
        <v>0.38827711614513388</v>
      </c>
      <c r="D15" s="1071">
        <f>('C-72'!D15/'C-71'!D15)*1000</f>
        <v>0.3849911842505423</v>
      </c>
      <c r="E15" s="1071">
        <f>('C-72'!E15/'C-71'!E15)*1000</f>
        <v>0.39959289110875318</v>
      </c>
      <c r="F15" s="1071">
        <f>('C-72'!F15/'C-71'!F15)*1000</f>
        <v>0.38584676907734516</v>
      </c>
      <c r="G15" s="1071">
        <f>('C-72'!G15/'C-71'!G15)*1000</f>
        <v>0.39952948901015878</v>
      </c>
      <c r="H15" s="1071">
        <f>('C-72'!H15/'C-71'!H15)*1000</f>
        <v>0.38764531309171946</v>
      </c>
      <c r="I15" s="1071">
        <f>('C-72'!I15/'C-71'!I15)*1000</f>
        <v>0.38983072061619867</v>
      </c>
      <c r="J15" s="1071">
        <f>('C-72'!J15/'C-71'!J15)*1000</f>
        <v>0.38240989352311799</v>
      </c>
      <c r="K15" s="1071">
        <f>('C-72'!K15/'C-71'!K15)*1000</f>
        <v>0.38359642551138851</v>
      </c>
      <c r="L15" s="1071">
        <f>('C-72'!L15/'C-71'!L15)*1000</f>
        <v>0.37809475548150961</v>
      </c>
      <c r="M15" s="1071">
        <f>('C-72'!M15/'C-71'!M15)*1000</f>
        <v>0.37332219590568455</v>
      </c>
      <c r="N15" s="1071">
        <f>('C-72'!N15/'C-71'!N15)*1000</f>
        <v>0.37942476950096354</v>
      </c>
    </row>
    <row r="16" spans="1:14" ht="12" customHeight="1" x14ac:dyDescent="0.15">
      <c r="A16" s="248" t="s">
        <v>109</v>
      </c>
      <c r="B16" s="917">
        <f>('C-72'!B16/'C-71'!B16)*1000</f>
        <v>4.7465470824778881</v>
      </c>
      <c r="C16" s="1071">
        <f>('C-72'!C16/'C-71'!C16)*1000</f>
        <v>0.38835374096435549</v>
      </c>
      <c r="D16" s="1071">
        <f>('C-72'!D16/'C-71'!D16)*1000</f>
        <v>0.38874735422077605</v>
      </c>
      <c r="E16" s="1071">
        <f>('C-72'!E16/'C-71'!E16)*1000</f>
        <v>0.398178666294004</v>
      </c>
      <c r="F16" s="1071">
        <f>('C-72'!F16/'C-71'!F16)*1000</f>
        <v>0.38821590853760296</v>
      </c>
      <c r="G16" s="1071">
        <f>('C-72'!G16/'C-71'!G16)*1000</f>
        <v>0.39726976669549929</v>
      </c>
      <c r="H16" s="1071">
        <f>('C-72'!H16/'C-71'!H16)*1000</f>
        <v>0.39980068183156509</v>
      </c>
      <c r="I16" s="1071">
        <f>('C-72'!I16/'C-71'!I16)*1000</f>
        <v>0.3920267630408274</v>
      </c>
      <c r="J16" s="1071">
        <f>('C-72'!J16/'C-71'!J16)*1000</f>
        <v>0.4049450830303688</v>
      </c>
      <c r="K16" s="1071">
        <f>('C-72'!K16/'C-71'!K16)*1000</f>
        <v>0.39825944918261058</v>
      </c>
      <c r="L16" s="1071">
        <f>('C-72'!L16/'C-71'!L16)*1000</f>
        <v>0.40318608119032534</v>
      </c>
      <c r="M16" s="1071">
        <f>('C-72'!M16/'C-71'!M16)*1000</f>
        <v>0.39818762317484951</v>
      </c>
      <c r="N16" s="1071">
        <f>('C-72'!N16/'C-71'!N16)*1000</f>
        <v>0.39068343739887429</v>
      </c>
    </row>
    <row r="17" spans="1:14" ht="12" customHeight="1" x14ac:dyDescent="0.15">
      <c r="A17" s="246" t="s">
        <v>29</v>
      </c>
      <c r="B17" s="917">
        <f>('C-72'!B17/'C-71'!B17)*1000</f>
        <v>11.195390532345543</v>
      </c>
      <c r="C17" s="1071">
        <f>('C-72'!C17/'C-71'!C17)*1000</f>
        <v>1.0100009919585666</v>
      </c>
      <c r="D17" s="1071">
        <f>('C-72'!D17/'C-71'!D17)*1000</f>
        <v>0.99843317728203584</v>
      </c>
      <c r="E17" s="1071">
        <f>('C-72'!E17/'C-71'!E17)*1000</f>
        <v>1.0134363734834146</v>
      </c>
      <c r="F17" s="1071">
        <f>('C-72'!F17/'C-71'!F17)*1000</f>
        <v>1.0067533144042824</v>
      </c>
      <c r="G17" s="1071">
        <f>('C-72'!G17/'C-71'!G17)*1000</f>
        <v>1.0006958315287071</v>
      </c>
      <c r="H17" s="1071">
        <f>('C-72'!H17/'C-71'!H17)*1000</f>
        <v>0.95950800025037297</v>
      </c>
      <c r="I17" s="1071">
        <f>('C-72'!I17/'C-71'!I17)*1000</f>
        <v>0.94057240310488877</v>
      </c>
      <c r="J17" s="1071">
        <f>('C-72'!J17/'C-71'!J17)*1000</f>
        <v>0.92974619977786988</v>
      </c>
      <c r="K17" s="1071">
        <f>('C-72'!K17/'C-71'!K17)*1000</f>
        <v>0.80493620068595684</v>
      </c>
      <c r="L17" s="1071">
        <f>('C-72'!L17/'C-71'!L17)*1000</f>
        <v>0.8111880402914674</v>
      </c>
      <c r="M17" s="1071">
        <f>('C-72'!M17/'C-71'!M17)*1000</f>
        <v>0.79422600520866427</v>
      </c>
      <c r="N17" s="1071">
        <f>('C-72'!N17/'C-71'!N17)*1000</f>
        <v>0.67757917440792703</v>
      </c>
    </row>
    <row r="18" spans="1:14" ht="12" customHeight="1" x14ac:dyDescent="0.15">
      <c r="A18" s="194" t="s">
        <v>30</v>
      </c>
      <c r="B18" s="917">
        <f>('C-72'!B18/'C-71'!B18)*1000</f>
        <v>6.5371557766389907</v>
      </c>
      <c r="C18" s="1071">
        <f>('C-72'!C18/'C-71'!C18)*1000</f>
        <v>0.54342264928364936</v>
      </c>
      <c r="D18" s="1071">
        <f>('C-72'!D18/'C-71'!D18)*1000</f>
        <v>0.54668191626594476</v>
      </c>
      <c r="E18" s="1071">
        <f>('C-72'!E18/'C-71'!E18)*1000</f>
        <v>0.51105257058850317</v>
      </c>
      <c r="F18" s="1071">
        <f>('C-72'!F18/'C-71'!F18)*1000</f>
        <v>0.51483270880206622</v>
      </c>
      <c r="G18" s="1071">
        <f>('C-72'!G18/'C-71'!G18)*1000</f>
        <v>0.53329576112547394</v>
      </c>
      <c r="H18" s="1071">
        <f>('C-72'!H18/'C-71'!H18)*1000</f>
        <v>0.52941762068054354</v>
      </c>
      <c r="I18" s="1071">
        <f>('C-72'!I18/'C-71'!I18)*1000</f>
        <v>0.50177035940071801</v>
      </c>
      <c r="J18" s="1071">
        <f>('C-72'!J18/'C-71'!J18)*1000</f>
        <v>0.52371559497940112</v>
      </c>
      <c r="K18" s="1071">
        <f>('C-72'!K18/'C-71'!K18)*1000</f>
        <v>0.56088973060531544</v>
      </c>
      <c r="L18" s="1071">
        <f>('C-72'!L18/'C-71'!L18)*1000</f>
        <v>0.56921559074896011</v>
      </c>
      <c r="M18" s="1071">
        <f>('C-72'!M18/'C-71'!M18)*1000</f>
        <v>0.5966554666211521</v>
      </c>
      <c r="N18" s="1071">
        <f>('C-72'!N18/'C-71'!N18)*1000</f>
        <v>0.60669754587289448</v>
      </c>
    </row>
    <row r="19" spans="1:14" ht="12" customHeight="1" x14ac:dyDescent="0.15">
      <c r="A19" s="194" t="s">
        <v>31</v>
      </c>
      <c r="B19" s="917">
        <f>('C-72'!B19/'C-71'!B19)*1000</f>
        <v>18.070847512507093</v>
      </c>
      <c r="C19" s="1071">
        <f>('C-72'!C19/'C-71'!C19)*1000</f>
        <v>1.4838490820438339</v>
      </c>
      <c r="D19" s="1071">
        <f>('C-72'!D19/'C-71'!D19)*1000</f>
        <v>1.4868890986324412</v>
      </c>
      <c r="E19" s="1071">
        <f>('C-72'!E19/'C-71'!E19)*1000</f>
        <v>1.4431862350224638</v>
      </c>
      <c r="F19" s="1071">
        <f>('C-72'!F19/'C-71'!F19)*1000</f>
        <v>1.4763198211325645</v>
      </c>
      <c r="G19" s="1071">
        <f>('C-72'!G19/'C-71'!G19)*1000</f>
        <v>1.4731750165746975</v>
      </c>
      <c r="H19" s="1071">
        <f>('C-72'!H19/'C-71'!H19)*1000</f>
        <v>1.4797144490836254</v>
      </c>
      <c r="I19" s="1071">
        <f>('C-72'!I19/'C-71'!I19)*1000</f>
        <v>1.4813127282424403</v>
      </c>
      <c r="J19" s="1071">
        <f>('C-72'!J19/'C-71'!J19)*1000</f>
        <v>1.5048599194227334</v>
      </c>
      <c r="K19" s="1071">
        <f>('C-72'!K19/'C-71'!K19)*1000</f>
        <v>1.501985294292006</v>
      </c>
      <c r="L19" s="1071">
        <f>('C-72'!L19/'C-71'!L19)*1000</f>
        <v>1.5687806878302071</v>
      </c>
      <c r="M19" s="1071">
        <f>('C-72'!M19/'C-71'!M19)*1000</f>
        <v>1.5748976109642199</v>
      </c>
      <c r="N19" s="1071">
        <f>('C-72'!N19/'C-71'!N19)*1000</f>
        <v>1.6056082920847152</v>
      </c>
    </row>
    <row r="20" spans="1:14" ht="12" customHeight="1" x14ac:dyDescent="0.15">
      <c r="A20" s="246" t="s">
        <v>32</v>
      </c>
      <c r="B20" s="917">
        <f>('C-72'!B20/'C-71'!B20)*1000</f>
        <v>18.865214207412851</v>
      </c>
      <c r="C20" s="1071">
        <f>('C-72'!C20/'C-71'!C20)*1000</f>
        <v>1.5894560644632172</v>
      </c>
      <c r="D20" s="1071">
        <f>('C-72'!D20/'C-71'!D20)*1000</f>
        <v>1.5598375547451113</v>
      </c>
      <c r="E20" s="1071">
        <f>('C-72'!E20/'C-71'!E20)*1000</f>
        <v>1.581517033631259</v>
      </c>
      <c r="F20" s="1071">
        <f>('C-72'!F20/'C-71'!F20)*1000</f>
        <v>1.5011527694858089</v>
      </c>
      <c r="G20" s="1071">
        <f>('C-72'!G20/'C-71'!G20)*1000</f>
        <v>1.5103099346929771</v>
      </c>
      <c r="H20" s="1071">
        <f>('C-72'!H20/'C-71'!H20)*1000</f>
        <v>1.590983075252796</v>
      </c>
      <c r="I20" s="1071">
        <f>('C-72'!I20/'C-71'!I20)*1000</f>
        <v>1.6127002525594614</v>
      </c>
      <c r="J20" s="1071">
        <f>('C-72'!J20/'C-71'!J20)*1000</f>
        <v>1.5963963505848666</v>
      </c>
      <c r="K20" s="1071">
        <f>('C-72'!K20/'C-71'!K20)*1000</f>
        <v>1.6429692040179258</v>
      </c>
      <c r="L20" s="1071">
        <f>('C-72'!L20/'C-71'!L20)*1000</f>
        <v>1.5010693925465743</v>
      </c>
      <c r="M20" s="1071">
        <f>('C-72'!M20/'C-71'!M20)*1000</f>
        <v>1.5953269615821062</v>
      </c>
      <c r="N20" s="1071">
        <f>('C-72'!N20/'C-71'!N20)*1000</f>
        <v>1.5990330337012384</v>
      </c>
    </row>
    <row r="21" spans="1:14" ht="12" customHeight="1" x14ac:dyDescent="0.15">
      <c r="A21" s="246" t="s">
        <v>33</v>
      </c>
      <c r="B21" s="917">
        <f>('C-72'!B21/'C-71'!B21)*1000</f>
        <v>6.8532513004566349</v>
      </c>
      <c r="C21" s="1071">
        <f>('C-72'!C21/'C-71'!C21)*1000</f>
        <v>0.51793934711259004</v>
      </c>
      <c r="D21" s="1071">
        <f>('C-72'!D21/'C-71'!D21)*1000</f>
        <v>0.51599964090735095</v>
      </c>
      <c r="E21" s="1071">
        <f>('C-72'!E21/'C-71'!E21)*1000</f>
        <v>0.52938049247802299</v>
      </c>
      <c r="F21" s="1071">
        <f>('C-72'!F21/'C-71'!F21)*1000</f>
        <v>0.58393583682063044</v>
      </c>
      <c r="G21" s="1071">
        <f>('C-72'!G21/'C-71'!G21)*1000</f>
        <v>0.55917190497838831</v>
      </c>
      <c r="H21" s="1071">
        <f>('C-72'!H21/'C-71'!H21)*1000</f>
        <v>0.54147994579553782</v>
      </c>
      <c r="I21" s="1071">
        <f>('C-72'!I21/'C-71'!I21)*1000</f>
        <v>0.54215714578656193</v>
      </c>
      <c r="J21" s="1071">
        <f>('C-72'!J21/'C-71'!J21)*1000</f>
        <v>0.52519734580416133</v>
      </c>
      <c r="K21" s="1071">
        <f>('C-72'!K21/'C-71'!K21)*1000</f>
        <v>0.62291612635998428</v>
      </c>
      <c r="L21" s="1071">
        <f>('C-72'!L21/'C-71'!L21)*1000</f>
        <v>0.62632190625393669</v>
      </c>
      <c r="M21" s="1071">
        <f>('C-72'!M21/'C-71'!M21)*1000</f>
        <v>0.60791684673781266</v>
      </c>
      <c r="N21" s="1071">
        <f>('C-72'!N21/'C-71'!N21)*1000</f>
        <v>0.67447963358380469</v>
      </c>
    </row>
    <row r="22" spans="1:14" ht="12" customHeight="1" x14ac:dyDescent="0.15">
      <c r="A22" s="246" t="s">
        <v>34</v>
      </c>
      <c r="B22" s="917">
        <f>('C-72'!B22/'C-71'!B22)*1000</f>
        <v>4.7959653404585687</v>
      </c>
      <c r="C22" s="1071">
        <f>('C-72'!C22/'C-71'!C22)*1000</f>
        <v>0.39533834520225841</v>
      </c>
      <c r="D22" s="1071">
        <f>('C-72'!D22/'C-71'!D22)*1000</f>
        <v>0.38750420012985332</v>
      </c>
      <c r="E22" s="1071">
        <f>('C-72'!E22/'C-71'!E22)*1000</f>
        <v>0.41072710077898233</v>
      </c>
      <c r="F22" s="1071">
        <f>('C-72'!F22/'C-71'!F22)*1000</f>
        <v>0.41311945620402146</v>
      </c>
      <c r="G22" s="1071">
        <f>('C-72'!G22/'C-71'!G22)*1000</f>
        <v>0.39846239661495059</v>
      </c>
      <c r="H22" s="1071">
        <f>('C-72'!H22/'C-71'!H22)*1000</f>
        <v>0.39785852418790868</v>
      </c>
      <c r="I22" s="1071">
        <f>('C-72'!I22/'C-71'!I22)*1000</f>
        <v>0.40766861881826622</v>
      </c>
      <c r="J22" s="1071">
        <f>('C-72'!J22/'C-71'!J22)*1000</f>
        <v>0.39304659602475617</v>
      </c>
      <c r="K22" s="1071">
        <f>('C-72'!K22/'C-71'!K22)*1000</f>
        <v>0.39982567164771288</v>
      </c>
      <c r="L22" s="1071">
        <f>('C-72'!L22/'C-71'!L22)*1000</f>
        <v>0.40147496183010223</v>
      </c>
      <c r="M22" s="1071">
        <f>('C-72'!M22/'C-71'!M22)*1000</f>
        <v>0.39728552676609208</v>
      </c>
      <c r="N22" s="1071">
        <f>('C-72'!N22/'C-71'!N22)*1000</f>
        <v>0.39495188536164427</v>
      </c>
    </row>
    <row r="23" spans="1:14" ht="12" customHeight="1" x14ac:dyDescent="0.15">
      <c r="A23" s="246" t="s">
        <v>35</v>
      </c>
      <c r="B23" s="917">
        <f>('C-72'!B23/'C-71'!B23)*1000</f>
        <v>6.5751988893091244</v>
      </c>
      <c r="C23" s="1071">
        <f>('C-72'!C23/'C-71'!C23)*1000</f>
        <v>0.58851731915246175</v>
      </c>
      <c r="D23" s="1071">
        <f>('C-72'!D23/'C-71'!D23)*1000</f>
        <v>0.52020713288553122</v>
      </c>
      <c r="E23" s="1071">
        <f>('C-72'!E23/'C-71'!E23)*1000</f>
        <v>0.58460488085209938</v>
      </c>
      <c r="F23" s="1071">
        <f>('C-72'!F23/'C-71'!F23)*1000</f>
        <v>0.56290212133759321</v>
      </c>
      <c r="G23" s="1071">
        <f>('C-72'!G23/'C-71'!G23)*1000</f>
        <v>0.56194028321085943</v>
      </c>
      <c r="H23" s="1071">
        <f>('C-72'!H23/'C-71'!H23)*1000</f>
        <v>0.54158651749088715</v>
      </c>
      <c r="I23" s="1071">
        <f>('C-72'!I23/'C-71'!I23)*1000</f>
        <v>0.54905210288526518</v>
      </c>
      <c r="J23" s="1071">
        <f>('C-72'!J23/'C-71'!J23)*1000</f>
        <v>0.56071308971982825</v>
      </c>
      <c r="K23" s="1071">
        <f>('C-72'!K23/'C-71'!K23)*1000</f>
        <v>0.52846146652107706</v>
      </c>
      <c r="L23" s="1071">
        <f>('C-72'!L23/'C-71'!L23)*1000</f>
        <v>0.51821399446812444</v>
      </c>
      <c r="M23" s="1071">
        <f>('C-72'!M23/'C-71'!M23)*1000</f>
        <v>0.52599103985211104</v>
      </c>
      <c r="N23" s="1071">
        <f>('C-72'!N23/'C-71'!N23)*1000</f>
        <v>0.528984582128457</v>
      </c>
    </row>
    <row r="24" spans="1:14" ht="12" customHeight="1" x14ac:dyDescent="0.15">
      <c r="A24" s="246" t="s">
        <v>36</v>
      </c>
      <c r="B24" s="917">
        <f>('C-72'!B24/'C-71'!B24)*1000</f>
        <v>4.6083888993606834</v>
      </c>
      <c r="C24" s="1071">
        <f>('C-72'!C24/'C-71'!C24)*1000</f>
        <v>0.39372051159251109</v>
      </c>
      <c r="D24" s="1071">
        <f>('C-72'!D24/'C-71'!D24)*1000</f>
        <v>0.38192696814914845</v>
      </c>
      <c r="E24" s="1071">
        <f>('C-72'!E24/'C-71'!E24)*1000</f>
        <v>0.38002014308977022</v>
      </c>
      <c r="F24" s="1071">
        <f>('C-72'!F24/'C-71'!F24)*1000</f>
        <v>0.38751108377957366</v>
      </c>
      <c r="G24" s="1071">
        <f>('C-72'!G24/'C-71'!G24)*1000</f>
        <v>0.38190031042417699</v>
      </c>
      <c r="H24" s="1071">
        <f>('C-72'!H24/'C-71'!H24)*1000</f>
        <v>0.3903674018986551</v>
      </c>
      <c r="I24" s="1071">
        <f>('C-72'!I24/'C-71'!I24)*1000</f>
        <v>0.38088139968299667</v>
      </c>
      <c r="J24" s="1071">
        <f>('C-72'!J24/'C-71'!J24)*1000</f>
        <v>0.3714739306426339</v>
      </c>
      <c r="K24" s="1071">
        <f>('C-72'!K24/'C-71'!K24)*1000</f>
        <v>0.37827261366573089</v>
      </c>
      <c r="L24" s="1071">
        <f>('C-72'!L24/'C-71'!L24)*1000</f>
        <v>0.39415370568938241</v>
      </c>
      <c r="M24" s="1071">
        <f>('C-72'!M24/'C-71'!M24)*1000</f>
        <v>0.3835571178487252</v>
      </c>
      <c r="N24" s="1071">
        <f>('C-72'!N24/'C-71'!N24)*1000</f>
        <v>0.3846315479817613</v>
      </c>
    </row>
    <row r="25" spans="1:14" ht="12" customHeight="1" x14ac:dyDescent="0.15">
      <c r="A25" s="194" t="s">
        <v>37</v>
      </c>
      <c r="B25" s="917">
        <f>('C-72'!B25/'C-71'!B25)*1000</f>
        <v>16.648741679573131</v>
      </c>
      <c r="C25" s="1071">
        <f>('C-72'!C25/'C-71'!C25)*1000</f>
        <v>1.27367160378389</v>
      </c>
      <c r="D25" s="1071">
        <f>('C-72'!D25/'C-71'!D25)*1000</f>
        <v>1.3002696638524338</v>
      </c>
      <c r="E25" s="1071">
        <f>('C-72'!E25/'C-71'!E25)*1000</f>
        <v>1.3570719774047033</v>
      </c>
      <c r="F25" s="1071">
        <f>('C-72'!F25/'C-71'!F25)*1000</f>
        <v>1.414178712472018</v>
      </c>
      <c r="G25" s="1071">
        <f>('C-72'!G25/'C-71'!G25)*1000</f>
        <v>1.4697719985884239</v>
      </c>
      <c r="H25" s="1071">
        <f>('C-72'!H25/'C-71'!H25)*1000</f>
        <v>1.3784216345790694</v>
      </c>
      <c r="I25" s="1071">
        <f>('C-72'!I25/'C-71'!I25)*1000</f>
        <v>1.344153741307448</v>
      </c>
      <c r="J25" s="1071">
        <f>('C-72'!J25/'C-71'!J25)*1000</f>
        <v>1.3540841681194768</v>
      </c>
      <c r="K25" s="1071">
        <f>('C-72'!K25/'C-71'!K25)*1000</f>
        <v>1.3795236903071801</v>
      </c>
      <c r="L25" s="1071">
        <f>('C-72'!L25/'C-71'!L25)*1000</f>
        <v>1.3373957729271009</v>
      </c>
      <c r="M25" s="1071">
        <f>('C-72'!M25/'C-71'!M25)*1000</f>
        <v>1.522170086490962</v>
      </c>
      <c r="N25" s="1071">
        <f>('C-72'!N25/'C-71'!N25)*1000</f>
        <v>1.5485641646076242</v>
      </c>
    </row>
    <row r="26" spans="1:14" ht="12" customHeight="1" x14ac:dyDescent="0.15">
      <c r="A26" s="246" t="s">
        <v>38</v>
      </c>
      <c r="B26" s="917">
        <f>('C-72'!B26/'C-71'!B26)*1000</f>
        <v>10.905544247997106</v>
      </c>
      <c r="C26" s="1071">
        <f>('C-72'!C26/'C-71'!C26)*1000</f>
        <v>0.85876220266012449</v>
      </c>
      <c r="D26" s="1071">
        <f>('C-72'!D26/'C-71'!D26)*1000</f>
        <v>0.9381282998123236</v>
      </c>
      <c r="E26" s="1071">
        <f>('C-72'!E26/'C-71'!E26)*1000</f>
        <v>0.97774733315771878</v>
      </c>
      <c r="F26" s="1071">
        <f>('C-72'!F26/'C-71'!F26)*1000</f>
        <v>0.83902134823189545</v>
      </c>
      <c r="G26" s="1071">
        <f>('C-72'!G26/'C-71'!G26)*1000</f>
        <v>0.99276635145784087</v>
      </c>
      <c r="H26" s="1071">
        <f>('C-72'!H26/'C-71'!H26)*1000</f>
        <v>0.89487592577990749</v>
      </c>
      <c r="I26" s="1071">
        <f>('C-72'!I26/'C-71'!I26)*1000</f>
        <v>0.93982577128257061</v>
      </c>
      <c r="J26" s="1071">
        <f>('C-72'!J26/'C-71'!J26)*1000</f>
        <v>0.92980110301327312</v>
      </c>
      <c r="K26" s="1071">
        <f>('C-72'!K26/'C-71'!K26)*1000</f>
        <v>1.0217272171486314</v>
      </c>
      <c r="L26" s="1071">
        <f>('C-72'!L26/'C-71'!L26)*1000</f>
        <v>0.99705033698963086</v>
      </c>
      <c r="M26" s="1071">
        <f>('C-72'!M26/'C-71'!M26)*1000</f>
        <v>0.7824806792206378</v>
      </c>
      <c r="N26" s="1071">
        <f>('C-72'!N26/'C-71'!N26)*1000</f>
        <v>0.76485415104234222</v>
      </c>
    </row>
    <row r="27" spans="1:14" ht="12" customHeight="1" x14ac:dyDescent="0.15">
      <c r="A27" s="246" t="s">
        <v>39</v>
      </c>
      <c r="B27" s="917">
        <f>('C-72'!B27/'C-71'!B27)*1000</f>
        <v>17.044112758101814</v>
      </c>
      <c r="C27" s="1071">
        <f>('C-72'!C27/'C-71'!C27)*1000</f>
        <v>1.4300395068841283</v>
      </c>
      <c r="D27" s="1071">
        <f>('C-72'!D27/'C-71'!D27)*1000</f>
        <v>1.3819417077841114</v>
      </c>
      <c r="E27" s="1071">
        <f>('C-72'!E27/'C-71'!E27)*1000</f>
        <v>1.4499541220344636</v>
      </c>
      <c r="F27" s="1071">
        <f>('C-72'!F27/'C-71'!F27)*1000</f>
        <v>1.375179984348593</v>
      </c>
      <c r="G27" s="1071">
        <f>('C-72'!G27/'C-71'!G27)*1000</f>
        <v>1.3447403430431473</v>
      </c>
      <c r="H27" s="1071">
        <f>('C-72'!H27/'C-71'!H27)*1000</f>
        <v>1.434115627919627</v>
      </c>
      <c r="I27" s="1071">
        <f>('C-72'!I27/'C-71'!I27)*1000</f>
        <v>1.4128847979771557</v>
      </c>
      <c r="J27" s="1071">
        <f>('C-72'!J27/'C-71'!J27)*1000</f>
        <v>1.4604914578367227</v>
      </c>
      <c r="K27" s="1071">
        <f>('C-72'!K27/'C-71'!K27)*1000</f>
        <v>1.4684837309565706</v>
      </c>
      <c r="L27" s="1071">
        <f>('C-72'!L27/'C-71'!L27)*1000</f>
        <v>1.4593351604905545</v>
      </c>
      <c r="M27" s="1071">
        <f>('C-72'!M27/'C-71'!M27)*1000</f>
        <v>1.4090277426610704</v>
      </c>
      <c r="N27" s="1071">
        <f>('C-72'!N27/'C-71'!N27)*1000</f>
        <v>1.4265533040960872</v>
      </c>
    </row>
    <row r="28" spans="1:14" ht="12" customHeight="1" x14ac:dyDescent="0.15">
      <c r="A28" s="246" t="s">
        <v>40</v>
      </c>
      <c r="B28" s="917">
        <f>('C-72'!B28/'C-71'!B28)*1000</f>
        <v>5.4884502481278004</v>
      </c>
      <c r="C28" s="1071">
        <f>('C-72'!C28/'C-71'!C28)*1000</f>
        <v>0.52416500539237465</v>
      </c>
      <c r="D28" s="1071">
        <f>('C-72'!D28/'C-71'!D28)*1000</f>
        <v>0.50653009484761602</v>
      </c>
      <c r="E28" s="1071">
        <f>('C-72'!E28/'C-71'!E28)*1000</f>
        <v>0.45367211610974495</v>
      </c>
      <c r="F28" s="1071">
        <f>('C-72'!F28/'C-71'!F28)*1000</f>
        <v>0.45044515780741534</v>
      </c>
      <c r="G28" s="1071">
        <f>('C-72'!G28/'C-71'!G28)*1000</f>
        <v>0.43461742673397974</v>
      </c>
      <c r="H28" s="1071">
        <f>('C-72'!H28/'C-71'!H28)*1000</f>
        <v>0.43125264437624705</v>
      </c>
      <c r="I28" s="1071">
        <f>('C-72'!I28/'C-71'!I28)*1000</f>
        <v>0.4606579323811667</v>
      </c>
      <c r="J28" s="1071">
        <f>('C-72'!J28/'C-71'!J28)*1000</f>
        <v>0.48053976448206848</v>
      </c>
      <c r="K28" s="1071">
        <f>('C-72'!K28/'C-71'!K28)*1000</f>
        <v>0.43010209137959182</v>
      </c>
      <c r="L28" s="1071">
        <f>('C-72'!L28/'C-71'!L28)*1000</f>
        <v>0.45635844982790019</v>
      </c>
      <c r="M28" s="1071">
        <f>('C-72'!M28/'C-71'!M28)*1000</f>
        <v>0.45855099768776231</v>
      </c>
      <c r="N28" s="1071">
        <f>('C-72'!N28/'C-71'!N28)*1000</f>
        <v>0.45895795555267827</v>
      </c>
    </row>
    <row r="29" spans="1:14" ht="12" customHeight="1" x14ac:dyDescent="0.15">
      <c r="A29" s="194" t="s">
        <v>41</v>
      </c>
      <c r="B29" s="917">
        <f>('C-72'!B29/'C-71'!B29)*1000</f>
        <v>5.0767186305084522</v>
      </c>
      <c r="C29" s="1071">
        <f>('C-72'!C29/'C-71'!C29)*1000</f>
        <v>0.41204879662148292</v>
      </c>
      <c r="D29" s="1071">
        <f>('C-72'!D29/'C-71'!D29)*1000</f>
        <v>0.39184649973062524</v>
      </c>
      <c r="E29" s="1071">
        <f>('C-72'!E29/'C-71'!E29)*1000</f>
        <v>0.42474976262448533</v>
      </c>
      <c r="F29" s="1071">
        <f>('C-72'!F29/'C-71'!F29)*1000</f>
        <v>0.42259843213540527</v>
      </c>
      <c r="G29" s="1071">
        <f>('C-72'!G29/'C-71'!G29)*1000</f>
        <v>0.427921312064731</v>
      </c>
      <c r="H29" s="1071">
        <f>('C-72'!H29/'C-71'!H29)*1000</f>
        <v>0.43413405904415359</v>
      </c>
      <c r="I29" s="1071">
        <f>('C-72'!I29/'C-71'!I29)*1000</f>
        <v>0.42150240505107889</v>
      </c>
      <c r="J29" s="1071">
        <f>('C-72'!J29/'C-71'!J29)*1000</f>
        <v>0.39853496705398539</v>
      </c>
      <c r="K29" s="1071">
        <f>('C-72'!K29/'C-71'!K29)*1000</f>
        <v>0.44571366802461881</v>
      </c>
      <c r="L29" s="1071">
        <f>('C-72'!L29/'C-71'!L29)*1000</f>
        <v>0.42752686501506926</v>
      </c>
      <c r="M29" s="1071">
        <f>('C-72'!M29/'C-71'!M29)*1000</f>
        <v>0.46098389455758798</v>
      </c>
      <c r="N29" s="1071">
        <f>('C-72'!N29/'C-71'!N29)*1000</f>
        <v>0.41450344811039797</v>
      </c>
    </row>
    <row r="30" spans="1:14" ht="12" customHeight="1" x14ac:dyDescent="0.15">
      <c r="A30" s="248" t="s">
        <v>110</v>
      </c>
      <c r="B30" s="917">
        <f>('C-72'!B30/'C-71'!B30)*1000</f>
        <v>5.3382494368205595</v>
      </c>
      <c r="C30" s="1071">
        <f>('C-72'!C30/'C-71'!C30)*1000</f>
        <v>0.4355173359596739</v>
      </c>
      <c r="D30" s="1071">
        <f>('C-72'!D30/'C-71'!D30)*1000</f>
        <v>0.41595787123243255</v>
      </c>
      <c r="E30" s="1071">
        <f>('C-72'!E30/'C-71'!E30)*1000</f>
        <v>0.435189165870491</v>
      </c>
      <c r="F30" s="1071">
        <f>('C-72'!F30/'C-71'!F30)*1000</f>
        <v>0.43005329961737154</v>
      </c>
      <c r="G30" s="1071">
        <f>('C-72'!G30/'C-71'!G30)*1000</f>
        <v>0.45220246943791004</v>
      </c>
      <c r="H30" s="1071">
        <f>('C-72'!H30/'C-71'!H30)*1000</f>
        <v>0.45115294723327987</v>
      </c>
      <c r="I30" s="1071">
        <f>('C-72'!I30/'C-71'!I30)*1000</f>
        <v>0.43873350387543597</v>
      </c>
      <c r="J30" s="1071">
        <f>('C-72'!J30/'C-71'!J30)*1000</f>
        <v>0.42023894479265206</v>
      </c>
      <c r="K30" s="1071">
        <f>('C-72'!K30/'C-71'!K30)*1000</f>
        <v>0.50067809508942074</v>
      </c>
      <c r="L30" s="1071">
        <f>('C-72'!L30/'C-71'!L30)*1000</f>
        <v>0.45670483967139919</v>
      </c>
      <c r="M30" s="1071">
        <f>('C-72'!M30/'C-71'!M30)*1000</f>
        <v>0.46060634926304972</v>
      </c>
      <c r="N30" s="1071">
        <f>('C-72'!N30/'C-71'!N30)*1000</f>
        <v>0.45593259896425792</v>
      </c>
    </row>
    <row r="31" spans="1:14" ht="12" customHeight="1" x14ac:dyDescent="0.15">
      <c r="A31" s="248" t="s">
        <v>111</v>
      </c>
      <c r="B31" s="917">
        <f>('C-72'!B31/'C-71'!B31)*1000</f>
        <v>4.8111984643346286</v>
      </c>
      <c r="C31" s="1071">
        <f>('C-72'!C31/'C-71'!C31)*1000</f>
        <v>0.38812388918682095</v>
      </c>
      <c r="D31" s="1071">
        <f>('C-72'!D31/'C-71'!D31)*1000</f>
        <v>0.36594251379280729</v>
      </c>
      <c r="E31" s="1071">
        <f>('C-72'!E31/'C-71'!E31)*1000</f>
        <v>0.41342678316584902</v>
      </c>
      <c r="F31" s="1071">
        <f>('C-72'!F31/'C-71'!F31)*1000</f>
        <v>0.41458960447803439</v>
      </c>
      <c r="G31" s="1071">
        <f>('C-72'!G31/'C-71'!G31)*1000</f>
        <v>0.40127393819169233</v>
      </c>
      <c r="H31" s="1071">
        <f>('C-72'!H31/'C-71'!H31)*1000</f>
        <v>0.41545913841511128</v>
      </c>
      <c r="I31" s="1071">
        <f>('C-72'!I31/'C-71'!I31)*1000</f>
        <v>0.40358293414589813</v>
      </c>
      <c r="J31" s="1071">
        <f>('C-72'!J31/'C-71'!J31)*1000</f>
        <v>0.37651509425631763</v>
      </c>
      <c r="K31" s="1071">
        <f>('C-72'!K31/'C-71'!K31)*1000</f>
        <v>0.39192367479289764</v>
      </c>
      <c r="L31" s="1071">
        <f>('C-72'!L31/'C-71'!L31)*1000</f>
        <v>0.40014816860452396</v>
      </c>
      <c r="M31" s="1071">
        <f>('C-72'!M31/'C-71'!M31)*1000</f>
        <v>0.4613332280564198</v>
      </c>
      <c r="N31" s="1071">
        <f>('C-72'!N31/'C-71'!N31)*1000</f>
        <v>0.38046716200489855</v>
      </c>
    </row>
    <row r="32" spans="1:14" ht="12" customHeight="1" x14ac:dyDescent="0.15">
      <c r="A32" s="246" t="s">
        <v>44</v>
      </c>
      <c r="B32" s="917">
        <f>('C-72'!B32/'C-71'!B32)*1000</f>
        <v>3.7421383026318957</v>
      </c>
      <c r="C32" s="1071">
        <f>('C-72'!C32/'C-71'!C32)*1000</f>
        <v>0.25369579126831637</v>
      </c>
      <c r="D32" s="1071">
        <f>('C-72'!D32/'C-71'!D32)*1000</f>
        <v>0.24685343606397855</v>
      </c>
      <c r="E32" s="1071">
        <f>('C-72'!E32/'C-71'!E32)*1000</f>
        <v>0.33149095160543135</v>
      </c>
      <c r="F32" s="1071">
        <f>('C-72'!F32/'C-71'!F32)*1000</f>
        <v>0.33158468654331291</v>
      </c>
      <c r="G32" s="1071">
        <f>('C-72'!G32/'C-71'!G32)*1000</f>
        <v>0.37020448933409772</v>
      </c>
      <c r="H32" s="1071">
        <f>('C-72'!H32/'C-71'!H32)*1000</f>
        <v>0.37908003498243664</v>
      </c>
      <c r="I32" s="1071">
        <f>('C-72'!I32/'C-71'!I32)*1000</f>
        <v>0.33489224096955866</v>
      </c>
      <c r="J32" s="1071">
        <f>('C-72'!J32/'C-71'!J32)*1000</f>
        <v>0.32063036849230625</v>
      </c>
      <c r="K32" s="1071">
        <f>('C-72'!K32/'C-71'!K32)*1000</f>
        <v>0.29319944962619743</v>
      </c>
      <c r="L32" s="1071">
        <f>('C-72'!L32/'C-71'!L32)*1000</f>
        <v>0.27961052226604721</v>
      </c>
      <c r="M32" s="1071">
        <f>('C-72'!M32/'C-71'!M32)*1000</f>
        <v>0.27728907684817888</v>
      </c>
      <c r="N32" s="1071">
        <f>('C-72'!N32/'C-71'!N32)*1000</f>
        <v>0.2884292329425111</v>
      </c>
    </row>
    <row r="33" spans="1:14" ht="12" customHeight="1" x14ac:dyDescent="0.15">
      <c r="A33" s="246" t="s">
        <v>45</v>
      </c>
      <c r="B33" s="917">
        <f>('C-72'!B33/'C-71'!B33)*1000</f>
        <v>4.7799792457184465</v>
      </c>
      <c r="C33" s="1071">
        <f>('C-72'!C33/'C-71'!C33)*1000</f>
        <v>0.39960446788135745</v>
      </c>
      <c r="D33" s="1071">
        <f>('C-72'!D33/'C-71'!D33)*1000</f>
        <v>0.39715993934657312</v>
      </c>
      <c r="E33" s="1071">
        <f>('C-72'!E33/'C-71'!E33)*1000</f>
        <v>0.39758715047595317</v>
      </c>
      <c r="F33" s="1071">
        <f>('C-72'!F33/'C-71'!F33)*1000</f>
        <v>0.39971734098497369</v>
      </c>
      <c r="G33" s="1071">
        <f>('C-72'!G33/'C-71'!G33)*1000</f>
        <v>0.39577642136956115</v>
      </c>
      <c r="H33" s="1071">
        <f>('C-72'!H33/'C-71'!H33)*1000</f>
        <v>0.39909833221412855</v>
      </c>
      <c r="I33" s="1071">
        <f>('C-72'!I33/'C-71'!I33)*1000</f>
        <v>0.3974175855351062</v>
      </c>
      <c r="J33" s="1071">
        <f>('C-72'!J33/'C-71'!J33)*1000</f>
        <v>0.39057694306057045</v>
      </c>
      <c r="K33" s="1071">
        <f>('C-72'!K33/'C-71'!K33)*1000</f>
        <v>0.39563913817828561</v>
      </c>
      <c r="L33" s="1071">
        <f>('C-72'!L33/'C-71'!L33)*1000</f>
        <v>0.39958076264955739</v>
      </c>
      <c r="M33" s="1071">
        <f>('C-72'!M33/'C-71'!M33)*1000</f>
        <v>0.40893532205689914</v>
      </c>
      <c r="N33" s="1071">
        <f>('C-72'!N33/'C-71'!N33)*1000</f>
        <v>0.40163040938628647</v>
      </c>
    </row>
    <row r="34" spans="1:14" ht="12" customHeight="1" x14ac:dyDescent="0.15">
      <c r="A34" s="194" t="s">
        <v>46</v>
      </c>
      <c r="B34" s="917">
        <f>('C-72'!B34/'C-71'!B34)*1000</f>
        <v>15.58515963681409</v>
      </c>
      <c r="C34" s="1071">
        <f>('C-72'!C34/'C-71'!C34)*1000</f>
        <v>1.2442754140868812</v>
      </c>
      <c r="D34" s="1071">
        <f>('C-72'!D34/'C-71'!D34)*1000</f>
        <v>1.3113586055481354</v>
      </c>
      <c r="E34" s="1071">
        <f>('C-72'!E34/'C-71'!E34)*1000</f>
        <v>1.3216746618629398</v>
      </c>
      <c r="F34" s="1071">
        <f>('C-72'!F34/'C-71'!F34)*1000</f>
        <v>1.3201511970745443</v>
      </c>
      <c r="G34" s="1071">
        <f>('C-72'!G34/'C-71'!G34)*1000</f>
        <v>1.2856992973502739</v>
      </c>
      <c r="H34" s="1071">
        <f>('C-72'!H34/'C-71'!H34)*1000</f>
        <v>1.2262430608539967</v>
      </c>
      <c r="I34" s="1071">
        <f>('C-72'!I34/'C-71'!I34)*1000</f>
        <v>1.2872871262934584</v>
      </c>
      <c r="J34" s="1071">
        <f>('C-72'!J34/'C-71'!J34)*1000</f>
        <v>1.3183659210398468</v>
      </c>
      <c r="K34" s="1071">
        <f>('C-72'!K34/'C-71'!K34)*1000</f>
        <v>1.3069841785549852</v>
      </c>
      <c r="L34" s="1071">
        <f>('C-72'!L34/'C-71'!L34)*1000</f>
        <v>1.2831705523969645</v>
      </c>
      <c r="M34" s="1071">
        <f>('C-72'!M34/'C-71'!M34)*1000</f>
        <v>1.2947604869236646</v>
      </c>
      <c r="N34" s="1071">
        <f>('C-72'!N34/'C-71'!N34)*1000</f>
        <v>1.3718068129817276</v>
      </c>
    </row>
    <row r="35" spans="1:14" ht="12" customHeight="1" x14ac:dyDescent="0.15">
      <c r="A35" s="194" t="s">
        <v>47</v>
      </c>
      <c r="B35" s="917">
        <f>('C-72'!B35/'C-71'!B35)*1000</f>
        <v>12.672434618253977</v>
      </c>
      <c r="C35" s="1071">
        <f>('C-72'!C35/'C-71'!C35)*1000</f>
        <v>1.0549996756056512</v>
      </c>
      <c r="D35" s="1071">
        <f>('C-72'!D35/'C-71'!D35)*1000</f>
        <v>1.0963019964811629</v>
      </c>
      <c r="E35" s="1071">
        <f>('C-72'!E35/'C-71'!E35)*1000</f>
        <v>1.0661683575951284</v>
      </c>
      <c r="F35" s="1071">
        <f>('C-72'!F35/'C-71'!F35)*1000</f>
        <v>1.0226803644909999</v>
      </c>
      <c r="G35" s="1071">
        <f>('C-72'!G35/'C-71'!G35)*1000</f>
        <v>1.0612185130735512</v>
      </c>
      <c r="H35" s="1071">
        <f>('C-72'!H35/'C-71'!H35)*1000</f>
        <v>1.0016768260614295</v>
      </c>
      <c r="I35" s="1071">
        <f>('C-72'!I35/'C-71'!I35)*1000</f>
        <v>1.0042645737450286</v>
      </c>
      <c r="J35" s="1071">
        <f>('C-72'!J35/'C-71'!J35)*1000</f>
        <v>1.0295468631044995</v>
      </c>
      <c r="K35" s="1071">
        <f>('C-72'!K35/'C-71'!K35)*1000</f>
        <v>1.0480161937528165</v>
      </c>
      <c r="L35" s="1071">
        <f>('C-72'!L35/'C-71'!L35)*1000</f>
        <v>1.0879784238137324</v>
      </c>
      <c r="M35" s="1071">
        <f>('C-72'!M35/'C-71'!M35)*1000</f>
        <v>1.0557345476338045</v>
      </c>
      <c r="N35" s="1071">
        <f>('C-72'!N35/'C-71'!N35)*1000</f>
        <v>1.1428402157878739</v>
      </c>
    </row>
    <row r="36" spans="1:14" ht="12" customHeight="1" x14ac:dyDescent="0.15">
      <c r="A36" s="194" t="s">
        <v>48</v>
      </c>
      <c r="B36" s="917">
        <f>('C-72'!B36/'C-71'!B36)*1000</f>
        <v>13.953566360935028</v>
      </c>
      <c r="C36" s="1071">
        <f>('C-72'!C36/'C-71'!C36)*1000</f>
        <v>1.1314378753402385</v>
      </c>
      <c r="D36" s="1071">
        <f>('C-72'!D36/'C-71'!D36)*1000</f>
        <v>1.2091848238617533</v>
      </c>
      <c r="E36" s="1071">
        <f>('C-72'!E36/'C-71'!E36)*1000</f>
        <v>1.2465006270009182</v>
      </c>
      <c r="F36" s="1071">
        <f>('C-72'!F36/'C-71'!F36)*1000</f>
        <v>1.2237195722829819</v>
      </c>
      <c r="G36" s="1071">
        <f>('C-72'!G36/'C-71'!G36)*1000</f>
        <v>1.1694912458025277</v>
      </c>
      <c r="H36" s="1071">
        <f>('C-72'!H36/'C-71'!H36)*1000</f>
        <v>1.1382832812643446</v>
      </c>
      <c r="I36" s="1071">
        <f>('C-72'!I36/'C-71'!I36)*1000</f>
        <v>1.2138633926492488</v>
      </c>
      <c r="J36" s="1071">
        <f>('C-72'!J36/'C-71'!J36)*1000</f>
        <v>1.2028868573987508</v>
      </c>
      <c r="K36" s="1071">
        <f>('C-72'!K36/'C-71'!K36)*1000</f>
        <v>1.1945554215189622</v>
      </c>
      <c r="L36" s="1071">
        <f>('C-72'!L36/'C-71'!L36)*1000</f>
        <v>1.1231772269235114</v>
      </c>
      <c r="M36" s="1071">
        <f>('C-72'!M36/'C-71'!M36)*1000</f>
        <v>1.0542153711829836</v>
      </c>
      <c r="N36" s="1071">
        <f>('C-72'!N36/'C-71'!N36)*1000</f>
        <v>1.0517445009012703</v>
      </c>
    </row>
    <row r="37" spans="1:14" ht="12" customHeight="1" thickBot="1" x14ac:dyDescent="0.2">
      <c r="A37" s="249" t="s">
        <v>49</v>
      </c>
      <c r="B37" s="918">
        <f>('C-72'!B37/'C-71'!B37)*1000</f>
        <v>16.184412101762501</v>
      </c>
      <c r="C37" s="1072">
        <f>('C-72'!C37/'C-71'!C37)*1000</f>
        <v>1.3601090402321723</v>
      </c>
      <c r="D37" s="1072">
        <f>('C-72'!D37/'C-71'!D37)*1000</f>
        <v>1.460281510543578</v>
      </c>
      <c r="E37" s="1072">
        <f>('C-72'!E37/'C-71'!E37)*1000</f>
        <v>1.4525652374019693</v>
      </c>
      <c r="F37" s="1072">
        <f>('C-72'!F37/'C-71'!F37)*1000</f>
        <v>1.4584166372077183</v>
      </c>
      <c r="G37" s="1072">
        <f>('C-72'!G37/'C-71'!G37)*1000</f>
        <v>1.463055131963938</v>
      </c>
      <c r="H37" s="1072">
        <f>('C-72'!H37/'C-71'!H37)*1000</f>
        <v>1.3854090345692298</v>
      </c>
      <c r="I37" s="1072">
        <f>('C-72'!I37/'C-71'!I37)*1000</f>
        <v>1.3279012957095135</v>
      </c>
      <c r="J37" s="1072">
        <f>('C-72'!J37/'C-71'!J37)*1000</f>
        <v>1.292829719207256</v>
      </c>
      <c r="K37" s="1072">
        <f>('C-72'!K37/'C-71'!K37)*1000</f>
        <v>1.300327027490108</v>
      </c>
      <c r="L37" s="1072">
        <f>('C-72'!L37/'C-71'!L37)*1000</f>
        <v>1.2489408398633048</v>
      </c>
      <c r="M37" s="1072">
        <f>('C-72'!M37/'C-71'!M37)*1000</f>
        <v>1.2215711463551691</v>
      </c>
      <c r="N37" s="1072">
        <f>('C-72'!N37/'C-71'!N37)*1000</f>
        <v>1.1828148536391763</v>
      </c>
    </row>
    <row r="38" spans="1:14" ht="9" customHeight="1" x14ac:dyDescent="0.15">
      <c r="A38" s="28" t="s">
        <v>544</v>
      </c>
      <c r="B38" s="428"/>
      <c r="C38" s="428"/>
      <c r="D38" s="428"/>
      <c r="E38" s="428"/>
      <c r="F38" s="428"/>
    </row>
    <row r="39" spans="1:14" ht="9" customHeight="1" x14ac:dyDescent="0.15">
      <c r="A39" s="28" t="s">
        <v>428</v>
      </c>
      <c r="B39" s="428"/>
      <c r="C39" s="428"/>
      <c r="D39" s="428"/>
      <c r="E39" s="428"/>
      <c r="F39" s="428"/>
    </row>
    <row r="40" spans="1:14" ht="9" customHeight="1" x14ac:dyDescent="0.15">
      <c r="A40" s="40" t="s">
        <v>427</v>
      </c>
      <c r="B40" s="428"/>
      <c r="C40" s="428"/>
      <c r="D40" s="428"/>
      <c r="E40" s="428"/>
      <c r="F40" s="428"/>
    </row>
    <row r="41" spans="1:14" ht="13.05" customHeight="1" x14ac:dyDescent="0.15">
      <c r="A41" s="12"/>
    </row>
    <row r="42" spans="1:14" ht="13.05" customHeight="1" x14ac:dyDescent="0.15">
      <c r="A42" s="119"/>
    </row>
    <row r="43" spans="1:14" ht="13.05" customHeight="1" x14ac:dyDescent="0.15">
      <c r="A43" s="168"/>
    </row>
    <row r="44" spans="1:14" ht="13.05" customHeight="1" x14ac:dyDescent="0.15">
      <c r="A44" s="31"/>
    </row>
    <row r="45" spans="1:14" ht="13.05" customHeight="1" x14ac:dyDescent="0.15">
      <c r="A45" s="58"/>
    </row>
    <row r="46" spans="1:14" ht="13.05" customHeight="1" x14ac:dyDescent="0.15">
      <c r="A46" s="31"/>
    </row>
    <row r="47" spans="1:14" ht="13.05" customHeight="1" x14ac:dyDescent="0.15">
      <c r="A47" s="119"/>
    </row>
    <row r="48" spans="1:14" ht="13.05" customHeight="1" x14ac:dyDescent="0.15">
      <c r="A48" s="119"/>
    </row>
    <row r="49" spans="1:1" ht="13.05" customHeight="1" x14ac:dyDescent="0.15">
      <c r="A49" s="119"/>
    </row>
    <row r="50" spans="1:1" ht="13.05" customHeight="1" x14ac:dyDescent="0.15">
      <c r="A50" s="119"/>
    </row>
    <row r="51" spans="1:1" ht="13.05" customHeight="1" x14ac:dyDescent="0.15">
      <c r="A51" s="119"/>
    </row>
    <row r="52" spans="1:1" ht="13.05" customHeight="1" x14ac:dyDescent="0.15">
      <c r="A52" s="119"/>
    </row>
    <row r="53" spans="1:1" ht="13.05" customHeight="1" x14ac:dyDescent="0.15">
      <c r="A53" s="119"/>
    </row>
    <row r="54" spans="1:1" ht="13.05" customHeight="1" x14ac:dyDescent="0.15">
      <c r="A54" s="119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5">
    <tabColor theme="9" tint="0.59999389629810485"/>
  </sheetPr>
  <dimension ref="A4:Q54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1.625" style="190" customWidth="1"/>
    <col min="2" max="2" width="9.625" style="190" customWidth="1"/>
    <col min="3" max="14" width="8.75" style="190" customWidth="1"/>
    <col min="15" max="16384" width="7" style="190"/>
  </cols>
  <sheetData>
    <row r="4" spans="1:17" ht="13.05" customHeight="1" x14ac:dyDescent="0.3">
      <c r="A4" s="419" t="s">
        <v>578</v>
      </c>
      <c r="B4" s="415"/>
    </row>
    <row r="5" spans="1:17" ht="13.05" customHeight="1" x14ac:dyDescent="0.15">
      <c r="A5" s="423" t="s">
        <v>276</v>
      </c>
      <c r="B5" s="416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</row>
    <row r="6" spans="1:17" ht="4.95" customHeight="1" thickBot="1" x14ac:dyDescent="0.2">
      <c r="A6" s="120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</row>
    <row r="7" spans="1:17" ht="15" customHeight="1" x14ac:dyDescent="0.15">
      <c r="A7" s="860" t="s">
        <v>18</v>
      </c>
      <c r="B7" s="862" t="s">
        <v>117</v>
      </c>
      <c r="C7" s="863" t="s">
        <v>57</v>
      </c>
      <c r="D7" s="863" t="s">
        <v>58</v>
      </c>
      <c r="E7" s="863" t="s">
        <v>59</v>
      </c>
      <c r="F7" s="863" t="s">
        <v>60</v>
      </c>
      <c r="G7" s="863" t="s">
        <v>61</v>
      </c>
      <c r="H7" s="863" t="s">
        <v>62</v>
      </c>
      <c r="I7" s="863" t="s">
        <v>63</v>
      </c>
      <c r="J7" s="863" t="s">
        <v>64</v>
      </c>
      <c r="K7" s="863" t="s">
        <v>65</v>
      </c>
      <c r="L7" s="863" t="s">
        <v>66</v>
      </c>
      <c r="M7" s="863" t="s">
        <v>67</v>
      </c>
      <c r="N7" s="863" t="s">
        <v>68</v>
      </c>
      <c r="O7" s="251"/>
      <c r="P7" s="251"/>
      <c r="Q7" s="254"/>
    </row>
    <row r="8" spans="1:17" ht="15" customHeight="1" x14ac:dyDescent="0.15">
      <c r="A8" s="874" t="s">
        <v>100</v>
      </c>
      <c r="B8" s="879">
        <f t="shared" ref="B8:B37" si="0">AVERAGE(C8:N8)</f>
        <v>906688.63105782855</v>
      </c>
      <c r="C8" s="879">
        <f>(C9+C10+C11+C12+C13+C17+C18+C19+C20+C21+C22+C23+C24+C25+C26+C27+C28+C29+C32+C33+C34+C35+C36+C37)</f>
        <v>889884.89469394344</v>
      </c>
      <c r="D8" s="879">
        <f t="shared" ref="D8:N8" si="1">(D9+D10+D11+D12+D13+D17+D18+D19+D20+D21+D22+D23+D24+D25+D26+D27+D28+D29+D32+D33+D34+D35+D36+D37)</f>
        <v>931901.63</v>
      </c>
      <c r="E8" s="879">
        <f t="shared" si="1"/>
        <v>948247.2699999999</v>
      </c>
      <c r="F8" s="879">
        <f t="shared" si="1"/>
        <v>963821.95</v>
      </c>
      <c r="G8" s="879">
        <f t="shared" si="1"/>
        <v>962140.0199999999</v>
      </c>
      <c r="H8" s="879">
        <f t="shared" si="1"/>
        <v>928706.35999999987</v>
      </c>
      <c r="I8" s="879">
        <f t="shared" si="1"/>
        <v>893343.91799999995</v>
      </c>
      <c r="J8" s="879">
        <f t="shared" si="1"/>
        <v>883503.97</v>
      </c>
      <c r="K8" s="879">
        <f t="shared" si="1"/>
        <v>863831.97</v>
      </c>
      <c r="L8" s="879">
        <f t="shared" si="1"/>
        <v>862081.79999999993</v>
      </c>
      <c r="M8" s="879">
        <f t="shared" si="1"/>
        <v>871933.5199999999</v>
      </c>
      <c r="N8" s="879">
        <f t="shared" si="1"/>
        <v>880866.27</v>
      </c>
      <c r="Q8" s="254"/>
    </row>
    <row r="9" spans="1:17" ht="12" customHeight="1" x14ac:dyDescent="0.15">
      <c r="A9" s="246" t="s">
        <v>21</v>
      </c>
      <c r="B9" s="915">
        <f t="shared" si="0"/>
        <v>310.45</v>
      </c>
      <c r="C9" s="431">
        <f>+'[2]VAC-LE 04-01'!E1388</f>
        <v>362</v>
      </c>
      <c r="D9" s="431">
        <f>+'[2]VAC-LE 04-01'!F1388</f>
        <v>330</v>
      </c>
      <c r="E9" s="431">
        <f>+'[2]VAC-LE 04-01'!G1388</f>
        <v>330</v>
      </c>
      <c r="F9" s="431">
        <f>+'[2]VAC-LE 04-01'!H1388</f>
        <v>295</v>
      </c>
      <c r="G9" s="431">
        <f>+'[2]VAC-LE 04-01'!I1388</f>
        <v>318</v>
      </c>
      <c r="H9" s="431">
        <f>+'[2]VAC-LE 04-01'!J1388</f>
        <v>305</v>
      </c>
      <c r="I9" s="431">
        <f>+'[2]VAC-LE 04-01'!K1388</f>
        <v>295</v>
      </c>
      <c r="J9" s="431">
        <f>+'[2]VAC-LE 04-01'!L1388</f>
        <v>290</v>
      </c>
      <c r="K9" s="431">
        <f>+'[2]VAC-LE 04-01'!M1388</f>
        <v>292</v>
      </c>
      <c r="L9" s="431">
        <f>+'[2]VAC-LE 04-01'!N1388</f>
        <v>296.39999999999998</v>
      </c>
      <c r="M9" s="431">
        <f>+'[2]VAC-LE 04-01'!O1388</f>
        <v>302</v>
      </c>
      <c r="N9" s="431">
        <f>+'[2]VAC-LE 04-01'!P1388</f>
        <v>310</v>
      </c>
      <c r="Q9" s="254"/>
    </row>
    <row r="10" spans="1:17" ht="12" customHeight="1" x14ac:dyDescent="0.15">
      <c r="A10" s="246" t="s">
        <v>22</v>
      </c>
      <c r="B10" s="915">
        <f t="shared" si="0"/>
        <v>24007.677057828627</v>
      </c>
      <c r="C10" s="431">
        <f>+'[2]VAC-LE 04-01'!E1391</f>
        <v>24415.9246939435</v>
      </c>
      <c r="D10" s="431">
        <f>+'[2]VAC-LE 04-01'!F1391</f>
        <v>24416</v>
      </c>
      <c r="E10" s="431">
        <f>+'[2]VAC-LE 04-01'!G1391</f>
        <v>24085</v>
      </c>
      <c r="F10" s="431">
        <f>+'[2]VAC-LE 04-01'!H1391</f>
        <v>26900</v>
      </c>
      <c r="G10" s="431">
        <f>+'[2]VAC-LE 04-01'!I1391</f>
        <v>27000</v>
      </c>
      <c r="H10" s="431">
        <f>+'[2]VAC-LE 04-01'!J1391</f>
        <v>24400</v>
      </c>
      <c r="I10" s="431">
        <f>+'[2]VAC-LE 04-01'!K1391</f>
        <v>24400</v>
      </c>
      <c r="J10" s="431">
        <f>+'[2]VAC-LE 04-01'!L1391</f>
        <v>20560</v>
      </c>
      <c r="K10" s="431">
        <f>+'[2]VAC-LE 04-01'!M1391</f>
        <v>20055</v>
      </c>
      <c r="L10" s="431">
        <f>+'[2]VAC-LE 04-01'!N1391</f>
        <v>23060.2</v>
      </c>
      <c r="M10" s="431">
        <f>+'[2]VAC-LE 04-01'!O1391</f>
        <v>24400</v>
      </c>
      <c r="N10" s="431">
        <f>+'[2]VAC-LE 04-01'!P1391</f>
        <v>24400</v>
      </c>
      <c r="Q10" s="254"/>
    </row>
    <row r="11" spans="1:17" ht="12" customHeight="1" x14ac:dyDescent="0.15">
      <c r="A11" s="246" t="s">
        <v>23</v>
      </c>
      <c r="B11" s="915">
        <f t="shared" si="0"/>
        <v>17819.716666666667</v>
      </c>
      <c r="C11" s="431">
        <f>+'[2]VAC-LE 04-01'!E1394</f>
        <v>19020</v>
      </c>
      <c r="D11" s="431">
        <f>+'[2]VAC-LE 04-01'!F1394</f>
        <v>18140</v>
      </c>
      <c r="E11" s="431">
        <f>+'[2]VAC-LE 04-01'!G1394</f>
        <v>18148</v>
      </c>
      <c r="F11" s="431">
        <f>+'[2]VAC-LE 04-01'!H1394</f>
        <v>18390</v>
      </c>
      <c r="G11" s="431">
        <f>+'[2]VAC-LE 04-01'!I1394</f>
        <v>17663</v>
      </c>
      <c r="H11" s="431">
        <f>+'[2]VAC-LE 04-01'!J1394</f>
        <v>17725.2</v>
      </c>
      <c r="I11" s="431">
        <f>+'[2]VAC-LE 04-01'!K1394</f>
        <v>16980</v>
      </c>
      <c r="J11" s="431">
        <f>+'[2]VAC-LE 04-01'!L1394</f>
        <v>17530</v>
      </c>
      <c r="K11" s="431">
        <f>+'[2]VAC-LE 04-01'!M1394</f>
        <v>17772</v>
      </c>
      <c r="L11" s="431">
        <f>+'[2]VAC-LE 04-01'!N1394</f>
        <v>17890.400000000001</v>
      </c>
      <c r="M11" s="431">
        <f>+'[2]VAC-LE 04-01'!O1394</f>
        <v>17398</v>
      </c>
      <c r="N11" s="431">
        <f>+'[2]VAC-LE 04-01'!P1394</f>
        <v>17180</v>
      </c>
      <c r="Q11" s="254"/>
    </row>
    <row r="12" spans="1:17" ht="12" customHeight="1" x14ac:dyDescent="0.15">
      <c r="A12" s="194" t="s">
        <v>24</v>
      </c>
      <c r="B12" s="915">
        <f t="shared" si="0"/>
        <v>49775</v>
      </c>
      <c r="C12" s="431">
        <f>+'[2]VAC-LE 04-01'!E1397</f>
        <v>47920</v>
      </c>
      <c r="D12" s="431">
        <f>+'[2]VAC-LE 04-01'!F1397</f>
        <v>47920</v>
      </c>
      <c r="E12" s="431">
        <f>+'[2]VAC-LE 04-01'!G1397</f>
        <v>47920</v>
      </c>
      <c r="F12" s="431">
        <f>+'[2]VAC-LE 04-01'!H1397</f>
        <v>51380</v>
      </c>
      <c r="G12" s="431">
        <f>+'[2]VAC-LE 04-01'!I1397</f>
        <v>51380</v>
      </c>
      <c r="H12" s="431">
        <f>+'[2]VAC-LE 04-01'!J1397</f>
        <v>51380</v>
      </c>
      <c r="I12" s="431">
        <f>+'[2]VAC-LE 04-01'!K1397</f>
        <v>50986</v>
      </c>
      <c r="J12" s="431">
        <f>+'[2]VAC-LE 04-01'!L1397</f>
        <v>50986</v>
      </c>
      <c r="K12" s="431">
        <f>+'[2]VAC-LE 04-01'!M1397</f>
        <v>50986</v>
      </c>
      <c r="L12" s="431">
        <f>+'[2]VAC-LE 04-01'!N1397</f>
        <v>48814</v>
      </c>
      <c r="M12" s="431">
        <f>+'[2]VAC-LE 04-01'!O1397</f>
        <v>48814</v>
      </c>
      <c r="N12" s="431">
        <f>+'[2]VAC-LE 04-01'!P1397</f>
        <v>48814</v>
      </c>
      <c r="Q12" s="254"/>
    </row>
    <row r="13" spans="1:17" ht="12" customHeight="1" x14ac:dyDescent="0.15">
      <c r="A13" s="194" t="s">
        <v>25</v>
      </c>
      <c r="B13" s="915">
        <f t="shared" si="0"/>
        <v>164025.33666666667</v>
      </c>
      <c r="C13" s="431">
        <f>+'[2]VAC-LE 04-01'!E1400</f>
        <v>162570</v>
      </c>
      <c r="D13" s="431">
        <f>+'[2]VAC-LE 04-01'!F1400</f>
        <v>165562</v>
      </c>
      <c r="E13" s="431">
        <f>+'[2]VAC-LE 04-01'!G1400</f>
        <v>164263</v>
      </c>
      <c r="F13" s="431">
        <f>+'[2]VAC-LE 04-01'!H1400</f>
        <v>163402</v>
      </c>
      <c r="G13" s="431">
        <f>+'[2]VAC-LE 04-01'!I1400</f>
        <v>163147</v>
      </c>
      <c r="H13" s="431">
        <f>+'[2]VAC-LE 04-01'!J1400</f>
        <v>154718.04</v>
      </c>
      <c r="I13" s="431">
        <f>+'[2]VAC-LE 04-01'!K1400</f>
        <v>154412</v>
      </c>
      <c r="J13" s="431">
        <f>+'[2]VAC-LE 04-01'!L1400</f>
        <v>163777</v>
      </c>
      <c r="K13" s="431">
        <f>+'[2]VAC-LE 04-01'!M1400</f>
        <v>164956</v>
      </c>
      <c r="L13" s="431">
        <f>+'[2]VAC-LE 04-01'!N1400</f>
        <v>165821</v>
      </c>
      <c r="M13" s="431">
        <f>+'[2]VAC-LE 04-01'!O1400</f>
        <v>170307</v>
      </c>
      <c r="N13" s="431">
        <f>+'[2]VAC-LE 04-01'!P1400</f>
        <v>175369</v>
      </c>
      <c r="Q13" s="254"/>
    </row>
    <row r="14" spans="1:17" ht="12" customHeight="1" x14ac:dyDescent="0.15">
      <c r="A14" s="248" t="s">
        <v>107</v>
      </c>
      <c r="B14" s="915">
        <f t="shared" si="0"/>
        <v>99168.333333333328</v>
      </c>
      <c r="C14" s="431">
        <f>+'[2]VAC-LE 04-01'!E1403</f>
        <v>97330</v>
      </c>
      <c r="D14" s="431">
        <f>+'[2]VAC-LE 04-01'!F1403</f>
        <v>98585</v>
      </c>
      <c r="E14" s="431">
        <f>+'[2]VAC-LE 04-01'!G1403</f>
        <v>100392</v>
      </c>
      <c r="F14" s="431">
        <f>+'[2]VAC-LE 04-01'!H1403</f>
        <v>100582</v>
      </c>
      <c r="G14" s="431">
        <f>+'[2]VAC-LE 04-01'!I1403</f>
        <v>99959</v>
      </c>
      <c r="H14" s="431">
        <f>+'[2]VAC-LE 04-01'!J1403</f>
        <v>99763</v>
      </c>
      <c r="I14" s="431">
        <f>+'[2]VAC-LE 04-01'!K1403</f>
        <v>98667</v>
      </c>
      <c r="J14" s="431">
        <f>+'[2]VAC-LE 04-01'!L1403</f>
        <v>99382</v>
      </c>
      <c r="K14" s="431">
        <f>+'[2]VAC-LE 04-01'!M1403</f>
        <v>99507</v>
      </c>
      <c r="L14" s="431">
        <f>+'[2]VAC-LE 04-01'!N1403</f>
        <v>98410</v>
      </c>
      <c r="M14" s="431">
        <f>+'[2]VAC-LE 04-01'!O1403</f>
        <v>97938</v>
      </c>
      <c r="N14" s="431">
        <f>+'[2]VAC-LE 04-01'!P1403</f>
        <v>99505</v>
      </c>
      <c r="Q14" s="254"/>
    </row>
    <row r="15" spans="1:17" ht="12" customHeight="1" x14ac:dyDescent="0.15">
      <c r="A15" s="248" t="s">
        <v>108</v>
      </c>
      <c r="B15" s="915">
        <f t="shared" si="0"/>
        <v>59224.253333333334</v>
      </c>
      <c r="C15" s="431">
        <f>+'[2]VAC-LE 04-01'!E1406</f>
        <v>60608</v>
      </c>
      <c r="D15" s="431">
        <f>+'[2]VAC-LE 04-01'!F1406</f>
        <v>61348</v>
      </c>
      <c r="E15" s="431">
        <f>+'[2]VAC-LE 04-01'!G1406</f>
        <v>58209</v>
      </c>
      <c r="F15" s="431">
        <f>+'[2]VAC-LE 04-01'!H1406</f>
        <v>56886</v>
      </c>
      <c r="G15" s="431">
        <f>+'[2]VAC-LE 04-01'!I1406</f>
        <v>56303</v>
      </c>
      <c r="H15" s="431">
        <f>+'[2]VAC-LE 04-01'!J1406</f>
        <v>48723.040000000001</v>
      </c>
      <c r="I15" s="431">
        <f>+'[2]VAC-LE 04-01'!K1406</f>
        <v>50350</v>
      </c>
      <c r="J15" s="431">
        <f>+'[2]VAC-LE 04-01'!L1406</f>
        <v>59548</v>
      </c>
      <c r="K15" s="431">
        <f>+'[2]VAC-LE 04-01'!M1406</f>
        <v>59929</v>
      </c>
      <c r="L15" s="431">
        <f>+'[2]VAC-LE 04-01'!N1406</f>
        <v>61541</v>
      </c>
      <c r="M15" s="431">
        <f>+'[2]VAC-LE 04-01'!O1406</f>
        <v>66955</v>
      </c>
      <c r="N15" s="431">
        <f>+'[2]VAC-LE 04-01'!P1406</f>
        <v>70291</v>
      </c>
      <c r="Q15" s="254"/>
    </row>
    <row r="16" spans="1:17" ht="12" customHeight="1" x14ac:dyDescent="0.15">
      <c r="A16" s="248" t="s">
        <v>109</v>
      </c>
      <c r="B16" s="915">
        <f t="shared" si="0"/>
        <v>5632.75</v>
      </c>
      <c r="C16" s="431">
        <f>+'[2]VAC-LE 04-01'!E1409</f>
        <v>4632</v>
      </c>
      <c r="D16" s="431">
        <f>+'[2]VAC-LE 04-01'!F1409</f>
        <v>5629</v>
      </c>
      <c r="E16" s="431">
        <f>+'[2]VAC-LE 04-01'!G1409</f>
        <v>5662</v>
      </c>
      <c r="F16" s="431">
        <f>+'[2]VAC-LE 04-01'!H1409</f>
        <v>5934</v>
      </c>
      <c r="G16" s="431">
        <f>+'[2]VAC-LE 04-01'!I1409</f>
        <v>6885</v>
      </c>
      <c r="H16" s="431">
        <f>+'[2]VAC-LE 04-01'!J1409</f>
        <v>6232</v>
      </c>
      <c r="I16" s="431">
        <f>+'[2]VAC-LE 04-01'!K1409</f>
        <v>5395</v>
      </c>
      <c r="J16" s="431">
        <f>+'[2]VAC-LE 04-01'!L1409</f>
        <v>4847</v>
      </c>
      <c r="K16" s="431">
        <f>+'[2]VAC-LE 04-01'!M1409</f>
        <v>5520</v>
      </c>
      <c r="L16" s="431">
        <f>+'[2]VAC-LE 04-01'!N1409</f>
        <v>5870</v>
      </c>
      <c r="M16" s="431">
        <f>+'[2]VAC-LE 04-01'!O1409</f>
        <v>5414</v>
      </c>
      <c r="N16" s="431">
        <f>+'[2]VAC-LE 04-01'!P1409</f>
        <v>5573</v>
      </c>
      <c r="Q16" s="254"/>
    </row>
    <row r="17" spans="1:17" ht="12" customHeight="1" x14ac:dyDescent="0.15">
      <c r="A17" s="246" t="s">
        <v>29</v>
      </c>
      <c r="B17" s="915">
        <f t="shared" si="0"/>
        <v>79621.833333333328</v>
      </c>
      <c r="C17" s="431">
        <f>+'[2]VAC-LE 04-01'!E1412</f>
        <v>80846</v>
      </c>
      <c r="D17" s="431">
        <f>+'[2]VAC-LE 04-01'!F1412</f>
        <v>81217</v>
      </c>
      <c r="E17" s="431">
        <f>+'[2]VAC-LE 04-01'!G1412</f>
        <v>81583</v>
      </c>
      <c r="F17" s="431">
        <f>+'[2]VAC-LE 04-01'!H1412</f>
        <v>80559</v>
      </c>
      <c r="G17" s="431">
        <f>+'[2]VAC-LE 04-01'!I1412</f>
        <v>80362</v>
      </c>
      <c r="H17" s="431">
        <f>+'[2]VAC-LE 04-01'!J1412</f>
        <v>80028</v>
      </c>
      <c r="I17" s="431">
        <f>+'[2]VAC-LE 04-01'!K1412</f>
        <v>79819</v>
      </c>
      <c r="J17" s="431">
        <f>+'[2]VAC-LE 04-01'!L1412</f>
        <v>79736</v>
      </c>
      <c r="K17" s="431">
        <f>+'[2]VAC-LE 04-01'!M1412</f>
        <v>77813</v>
      </c>
      <c r="L17" s="431">
        <f>+'[2]VAC-LE 04-01'!N1412</f>
        <v>77602</v>
      </c>
      <c r="M17" s="431">
        <f>+'[2]VAC-LE 04-01'!O1412</f>
        <v>77753</v>
      </c>
      <c r="N17" s="431">
        <f>+'[2]VAC-LE 04-01'!P1412</f>
        <v>78144</v>
      </c>
      <c r="Q17" s="254"/>
    </row>
    <row r="18" spans="1:17" ht="12" customHeight="1" x14ac:dyDescent="0.15">
      <c r="A18" s="194" t="s">
        <v>30</v>
      </c>
      <c r="B18" s="915">
        <f t="shared" si="0"/>
        <v>14894.083333333334</v>
      </c>
      <c r="C18" s="431">
        <f>+'[2]VAC-LE 04-01'!E1415</f>
        <v>15295</v>
      </c>
      <c r="D18" s="431">
        <f>+'[2]VAC-LE 04-01'!F1415</f>
        <v>15307</v>
      </c>
      <c r="E18" s="431">
        <f>+'[2]VAC-LE 04-01'!G1415</f>
        <v>15201</v>
      </c>
      <c r="F18" s="431">
        <f>+'[2]VAC-LE 04-01'!H1415</f>
        <v>15105</v>
      </c>
      <c r="G18" s="431">
        <f>+'[2]VAC-LE 04-01'!I1415</f>
        <v>15190</v>
      </c>
      <c r="H18" s="431">
        <f>+'[2]VAC-LE 04-01'!J1415</f>
        <v>15199</v>
      </c>
      <c r="I18" s="431">
        <f>+'[2]VAC-LE 04-01'!K1415</f>
        <v>15120</v>
      </c>
      <c r="J18" s="431">
        <f>+'[2]VAC-LE 04-01'!L1415</f>
        <v>14988</v>
      </c>
      <c r="K18" s="431">
        <f>+'[2]VAC-LE 04-01'!M1415</f>
        <v>14101</v>
      </c>
      <c r="L18" s="431">
        <f>+'[2]VAC-LE 04-01'!N1415</f>
        <v>14114</v>
      </c>
      <c r="M18" s="431">
        <f>+'[2]VAC-LE 04-01'!O1415</f>
        <v>14120</v>
      </c>
      <c r="N18" s="431">
        <f>+'[2]VAC-LE 04-01'!P1415</f>
        <v>14989</v>
      </c>
      <c r="Q18" s="254"/>
    </row>
    <row r="19" spans="1:17" ht="12" customHeight="1" x14ac:dyDescent="0.15">
      <c r="A19" s="194" t="s">
        <v>31</v>
      </c>
      <c r="B19" s="915">
        <f t="shared" si="0"/>
        <v>71842.291666666657</v>
      </c>
      <c r="C19" s="431">
        <f>+'[2]VAC-LE 04-01'!E1418</f>
        <v>69322.97</v>
      </c>
      <c r="D19" s="431">
        <f>+'[2]VAC-LE 04-01'!F1418</f>
        <v>71470.97</v>
      </c>
      <c r="E19" s="431">
        <f>+'[2]VAC-LE 04-01'!G1418</f>
        <v>71712.959999999992</v>
      </c>
      <c r="F19" s="431">
        <f>+'[2]VAC-LE 04-01'!H1418</f>
        <v>72849.72</v>
      </c>
      <c r="G19" s="431">
        <f>+'[2]VAC-LE 04-01'!I1418</f>
        <v>72550</v>
      </c>
      <c r="H19" s="431">
        <f>+'[2]VAC-LE 04-01'!J1418</f>
        <v>73184.72</v>
      </c>
      <c r="I19" s="431">
        <f>+'[2]VAC-LE 04-01'!K1418</f>
        <v>73601.97</v>
      </c>
      <c r="J19" s="431">
        <f>+'[2]VAC-LE 04-01'!L1418</f>
        <v>72443.76999999999</v>
      </c>
      <c r="K19" s="431">
        <f>+'[2]VAC-LE 04-01'!M1418</f>
        <v>71422.97</v>
      </c>
      <c r="L19" s="431">
        <f>+'[2]VAC-LE 04-01'!N1418</f>
        <v>71793.959999999992</v>
      </c>
      <c r="M19" s="431">
        <f>+'[2]VAC-LE 04-01'!O1418</f>
        <v>69783.72</v>
      </c>
      <c r="N19" s="431">
        <f>+'[2]VAC-LE 04-01'!P1418</f>
        <v>71969.76999999999</v>
      </c>
      <c r="Q19" s="254"/>
    </row>
    <row r="20" spans="1:17" ht="12" customHeight="1" x14ac:dyDescent="0.15">
      <c r="A20" s="246" t="s">
        <v>32</v>
      </c>
      <c r="B20" s="915">
        <f t="shared" si="0"/>
        <v>14028.083333333334</v>
      </c>
      <c r="C20" s="431">
        <f>+'[2]VAC-LE 04-01'!E1421</f>
        <v>13249</v>
      </c>
      <c r="D20" s="431">
        <f>+'[2]VAC-LE 04-01'!F1421</f>
        <v>13235</v>
      </c>
      <c r="E20" s="431">
        <f>+'[2]VAC-LE 04-01'!G1421</f>
        <v>13373</v>
      </c>
      <c r="F20" s="431">
        <f>+'[2]VAC-LE 04-01'!H1421</f>
        <v>13416</v>
      </c>
      <c r="G20" s="431">
        <f>+'[2]VAC-LE 04-01'!I1421</f>
        <v>14036</v>
      </c>
      <c r="H20" s="431">
        <f>+'[2]VAC-LE 04-01'!J1421</f>
        <v>14129</v>
      </c>
      <c r="I20" s="431">
        <f>+'[2]VAC-LE 04-01'!K1421</f>
        <v>14252</v>
      </c>
      <c r="J20" s="431">
        <f>+'[2]VAC-LE 04-01'!L1421</f>
        <v>14368</v>
      </c>
      <c r="K20" s="431">
        <f>+'[2]VAC-LE 04-01'!M1421</f>
        <v>14507</v>
      </c>
      <c r="L20" s="431">
        <f>+'[2]VAC-LE 04-01'!N1421</f>
        <v>14524</v>
      </c>
      <c r="M20" s="431">
        <f>+'[2]VAC-LE 04-01'!O1421</f>
        <v>14513</v>
      </c>
      <c r="N20" s="431">
        <f>+'[2]VAC-LE 04-01'!P1421</f>
        <v>14735</v>
      </c>
      <c r="Q20" s="254"/>
    </row>
    <row r="21" spans="1:17" ht="12" customHeight="1" x14ac:dyDescent="0.15">
      <c r="A21" s="246" t="s">
        <v>33</v>
      </c>
      <c r="B21" s="915">
        <f t="shared" si="0"/>
        <v>37713.416666666664</v>
      </c>
      <c r="C21" s="431">
        <f>+'[2]VAC-LE 04-01'!E1424</f>
        <v>37254</v>
      </c>
      <c r="D21" s="431">
        <f>+'[2]VAC-LE 04-01'!F1424</f>
        <v>38559</v>
      </c>
      <c r="E21" s="431">
        <f>+'[2]VAC-LE 04-01'!G1424</f>
        <v>38661</v>
      </c>
      <c r="F21" s="431">
        <f>+'[2]VAC-LE 04-01'!H1424</f>
        <v>40845</v>
      </c>
      <c r="G21" s="431">
        <f>+'[2]VAC-LE 04-01'!I1424</f>
        <v>40536</v>
      </c>
      <c r="H21" s="431">
        <f>+'[2]VAC-LE 04-01'!J1424</f>
        <v>39654</v>
      </c>
      <c r="I21" s="431">
        <f>+'[2]VAC-LE 04-01'!K1424</f>
        <v>37454</v>
      </c>
      <c r="J21" s="431">
        <f>+'[2]VAC-LE 04-01'!L1424</f>
        <v>36815</v>
      </c>
      <c r="K21" s="431">
        <f>+'[2]VAC-LE 04-01'!M1424</f>
        <v>36122</v>
      </c>
      <c r="L21" s="431">
        <f>+'[2]VAC-LE 04-01'!N1424</f>
        <v>34865</v>
      </c>
      <c r="M21" s="431">
        <f>+'[2]VAC-LE 04-01'!O1424</f>
        <v>35348</v>
      </c>
      <c r="N21" s="431">
        <f>+'[2]VAC-LE 04-01'!P1424</f>
        <v>36448</v>
      </c>
      <c r="Q21" s="254"/>
    </row>
    <row r="22" spans="1:17" ht="12" customHeight="1" x14ac:dyDescent="0.15">
      <c r="A22" s="246" t="s">
        <v>34</v>
      </c>
      <c r="B22" s="915">
        <f t="shared" si="0"/>
        <v>29894</v>
      </c>
      <c r="C22" s="431">
        <f>+'[2]VAC-LE 04-01'!E1427</f>
        <v>29894</v>
      </c>
      <c r="D22" s="431">
        <f>+'[2]VAC-LE 04-01'!F1427</f>
        <v>29894</v>
      </c>
      <c r="E22" s="431">
        <f>+'[2]VAC-LE 04-01'!G1427</f>
        <v>29894</v>
      </c>
      <c r="F22" s="431">
        <f>+'[2]VAC-LE 04-01'!H1427</f>
        <v>29894</v>
      </c>
      <c r="G22" s="431">
        <f>+'[2]VAC-LE 04-01'!I1427</f>
        <v>29894</v>
      </c>
      <c r="H22" s="431">
        <f>+'[2]VAC-LE 04-01'!J1427</f>
        <v>29894</v>
      </c>
      <c r="I22" s="431">
        <f>+'[2]VAC-LE 04-01'!K1427</f>
        <v>29894</v>
      </c>
      <c r="J22" s="431">
        <f>+'[2]VAC-LE 04-01'!L1427</f>
        <v>29894</v>
      </c>
      <c r="K22" s="431">
        <f>+'[2]VAC-LE 04-01'!M1427</f>
        <v>29894</v>
      </c>
      <c r="L22" s="431">
        <f>+'[2]VAC-LE 04-01'!N1427</f>
        <v>29894</v>
      </c>
      <c r="M22" s="431">
        <f>+'[2]VAC-LE 04-01'!O1427</f>
        <v>29894</v>
      </c>
      <c r="N22" s="431">
        <f>+'[2]VAC-LE 04-01'!P1427</f>
        <v>29894</v>
      </c>
      <c r="Q22" s="254"/>
    </row>
    <row r="23" spans="1:17" ht="12" customHeight="1" x14ac:dyDescent="0.15">
      <c r="A23" s="246" t="s">
        <v>35</v>
      </c>
      <c r="B23" s="915">
        <f t="shared" si="0"/>
        <v>41323.916666666664</v>
      </c>
      <c r="C23" s="431">
        <f>+'[2]VAC-LE 04-01'!E1430</f>
        <v>40532</v>
      </c>
      <c r="D23" s="431">
        <f>+'[2]VAC-LE 04-01'!F1430</f>
        <v>40771</v>
      </c>
      <c r="E23" s="431">
        <f>+'[2]VAC-LE 04-01'!G1430</f>
        <v>41064</v>
      </c>
      <c r="F23" s="431">
        <f>+'[2]VAC-LE 04-01'!H1430</f>
        <v>41251</v>
      </c>
      <c r="G23" s="431">
        <f>+'[2]VAC-LE 04-01'!I1430</f>
        <v>41692</v>
      </c>
      <c r="H23" s="431">
        <f>+'[2]VAC-LE 04-01'!J1430</f>
        <v>41609</v>
      </c>
      <c r="I23" s="431">
        <f>+'[2]VAC-LE 04-01'!K1430</f>
        <v>41527</v>
      </c>
      <c r="J23" s="431">
        <f>+'[2]VAC-LE 04-01'!L1430</f>
        <v>41441</v>
      </c>
      <c r="K23" s="431">
        <f>+'[2]VAC-LE 04-01'!M1430</f>
        <v>41584</v>
      </c>
      <c r="L23" s="431">
        <f>+'[2]VAC-LE 04-01'!N1430</f>
        <v>41464</v>
      </c>
      <c r="M23" s="431">
        <f>+'[2]VAC-LE 04-01'!O1430</f>
        <v>41460</v>
      </c>
      <c r="N23" s="431">
        <f>+'[2]VAC-LE 04-01'!P1430</f>
        <v>41492</v>
      </c>
      <c r="Q23" s="254"/>
    </row>
    <row r="24" spans="1:17" ht="12" customHeight="1" x14ac:dyDescent="0.15">
      <c r="A24" s="246" t="s">
        <v>36</v>
      </c>
      <c r="B24" s="915">
        <f t="shared" si="0"/>
        <v>12124.986666666664</v>
      </c>
      <c r="C24" s="431">
        <f>+'[2]VAC-LE 04-01'!E1433</f>
        <v>11864</v>
      </c>
      <c r="D24" s="431">
        <f>+'[2]VAC-LE 04-01'!F1433</f>
        <v>12750</v>
      </c>
      <c r="E24" s="431">
        <f>+'[2]VAC-LE 04-01'!G1433</f>
        <v>12690.2</v>
      </c>
      <c r="F24" s="431">
        <f>+'[2]VAC-LE 04-01'!H1433</f>
        <v>13750.23</v>
      </c>
      <c r="G24" s="431">
        <f>+'[2]VAC-LE 04-01'!I1433</f>
        <v>12880.5</v>
      </c>
      <c r="H24" s="431">
        <f>+'[2]VAC-LE 04-01'!J1433</f>
        <v>12560.21</v>
      </c>
      <c r="I24" s="431">
        <f>+'[2]VAC-LE 04-01'!K1433</f>
        <v>10870</v>
      </c>
      <c r="J24" s="431">
        <f>+'[2]VAC-LE 04-01'!L1433</f>
        <v>11844</v>
      </c>
      <c r="K24" s="431">
        <f>+'[2]VAC-LE 04-01'!M1433</f>
        <v>11740</v>
      </c>
      <c r="L24" s="431">
        <f>+'[2]VAC-LE 04-01'!N1433</f>
        <v>11570.2</v>
      </c>
      <c r="M24" s="431">
        <f>+'[2]VAC-LE 04-01'!O1433</f>
        <v>11460.2</v>
      </c>
      <c r="N24" s="431">
        <f>+'[2]VAC-LE 04-01'!P1433</f>
        <v>11520.3</v>
      </c>
      <c r="Q24" s="254"/>
    </row>
    <row r="25" spans="1:17" ht="12" customHeight="1" x14ac:dyDescent="0.15">
      <c r="A25" s="194" t="s">
        <v>37</v>
      </c>
      <c r="B25" s="915">
        <f t="shared" si="0"/>
        <v>75698.583333333328</v>
      </c>
      <c r="C25" s="431">
        <f>+'[2]VAC-LE 04-01'!E1436</f>
        <v>75482</v>
      </c>
      <c r="D25" s="431">
        <f>+'[2]VAC-LE 04-01'!F1436</f>
        <v>75552</v>
      </c>
      <c r="E25" s="431">
        <f>+'[2]VAC-LE 04-01'!G1436</f>
        <v>75554</v>
      </c>
      <c r="F25" s="431">
        <f>+'[2]VAC-LE 04-01'!H1436</f>
        <v>75483</v>
      </c>
      <c r="G25" s="431">
        <f>+'[2]VAC-LE 04-01'!I1436</f>
        <v>75676</v>
      </c>
      <c r="H25" s="431">
        <f>+'[2]VAC-LE 04-01'!J1436</f>
        <v>75736</v>
      </c>
      <c r="I25" s="431">
        <f>+'[2]VAC-LE 04-01'!K1436</f>
        <v>75762</v>
      </c>
      <c r="J25" s="431">
        <f>+'[2]VAC-LE 04-01'!L1436</f>
        <v>75788</v>
      </c>
      <c r="K25" s="431">
        <f>+'[2]VAC-LE 04-01'!M1436</f>
        <v>75781</v>
      </c>
      <c r="L25" s="431">
        <f>+'[2]VAC-LE 04-01'!N1436</f>
        <v>75803</v>
      </c>
      <c r="M25" s="431">
        <f>+'[2]VAC-LE 04-01'!O1436</f>
        <v>75852</v>
      </c>
      <c r="N25" s="431">
        <f>+'[2]VAC-LE 04-01'!P1436</f>
        <v>75914</v>
      </c>
      <c r="Q25" s="254"/>
    </row>
    <row r="26" spans="1:17" ht="12" customHeight="1" x14ac:dyDescent="0.15">
      <c r="A26" s="246" t="s">
        <v>38</v>
      </c>
      <c r="B26" s="915">
        <f t="shared" si="0"/>
        <v>5636.5</v>
      </c>
      <c r="C26" s="431">
        <f>+'[2]VAC-LE 04-01'!E1439</f>
        <v>5697</v>
      </c>
      <c r="D26" s="431">
        <f>+'[2]VAC-LE 04-01'!F1439</f>
        <v>5697</v>
      </c>
      <c r="E26" s="431">
        <f>+'[2]VAC-LE 04-01'!G1439</f>
        <v>5619</v>
      </c>
      <c r="F26" s="431">
        <f>+'[2]VAC-LE 04-01'!H1439</f>
        <v>5627</v>
      </c>
      <c r="G26" s="431">
        <f>+'[2]VAC-LE 04-01'!I1439</f>
        <v>5556</v>
      </c>
      <c r="H26" s="431">
        <f>+'[2]VAC-LE 04-01'!J1439</f>
        <v>5573</v>
      </c>
      <c r="I26" s="431">
        <f>+'[2]VAC-LE 04-01'!K1439</f>
        <v>5597</v>
      </c>
      <c r="J26" s="431">
        <f>+'[2]VAC-LE 04-01'!L1439</f>
        <v>5625</v>
      </c>
      <c r="K26" s="431">
        <f>+'[2]VAC-LE 04-01'!M1439</f>
        <v>5634</v>
      </c>
      <c r="L26" s="431">
        <f>+'[2]VAC-LE 04-01'!N1439</f>
        <v>5683</v>
      </c>
      <c r="M26" s="431">
        <f>+'[2]VAC-LE 04-01'!O1439</f>
        <v>5678</v>
      </c>
      <c r="N26" s="431">
        <f>+'[2]VAC-LE 04-01'!P1439</f>
        <v>5652</v>
      </c>
      <c r="Q26" s="254"/>
    </row>
    <row r="27" spans="1:17" ht="12" customHeight="1" x14ac:dyDescent="0.15">
      <c r="A27" s="246" t="s">
        <v>39</v>
      </c>
      <c r="B27" s="915">
        <f t="shared" si="0"/>
        <v>5574.166666666667</v>
      </c>
      <c r="C27" s="431">
        <f>+'[2]VAC-LE 04-01'!E1442</f>
        <v>5584</v>
      </c>
      <c r="D27" s="431">
        <f>+'[2]VAC-LE 04-01'!F1442</f>
        <v>5584</v>
      </c>
      <c r="E27" s="431">
        <f>+'[2]VAC-LE 04-01'!G1442</f>
        <v>5700</v>
      </c>
      <c r="F27" s="431">
        <f>+'[2]VAC-LE 04-01'!H1442</f>
        <v>5584</v>
      </c>
      <c r="G27" s="431">
        <f>+'[2]VAC-LE 04-01'!I1442</f>
        <v>5584</v>
      </c>
      <c r="H27" s="431">
        <f>+'[2]VAC-LE 04-01'!J1442</f>
        <v>5566</v>
      </c>
      <c r="I27" s="431">
        <f>+'[2]VAC-LE 04-01'!K1442</f>
        <v>5548</v>
      </c>
      <c r="J27" s="431">
        <f>+'[2]VAC-LE 04-01'!L1442</f>
        <v>5548</v>
      </c>
      <c r="K27" s="431">
        <f>+'[2]VAC-LE 04-01'!M1442</f>
        <v>5548</v>
      </c>
      <c r="L27" s="431">
        <f>+'[2]VAC-LE 04-01'!N1442</f>
        <v>5548</v>
      </c>
      <c r="M27" s="431">
        <f>+'[2]VAC-LE 04-01'!O1442</f>
        <v>5548</v>
      </c>
      <c r="N27" s="431">
        <f>+'[2]VAC-LE 04-01'!P1442</f>
        <v>5548</v>
      </c>
      <c r="Q27" s="254"/>
    </row>
    <row r="28" spans="1:17" ht="12" customHeight="1" x14ac:dyDescent="0.15">
      <c r="A28" s="246" t="s">
        <v>40</v>
      </c>
      <c r="B28" s="915">
        <f t="shared" si="0"/>
        <v>28386.333333333332</v>
      </c>
      <c r="C28" s="431">
        <f>+'[2]VAC-LE 04-01'!E1445</f>
        <v>14792</v>
      </c>
      <c r="D28" s="431">
        <f>+'[2]VAC-LE 04-01'!F1445</f>
        <v>28672</v>
      </c>
      <c r="E28" s="431">
        <f>+'[2]VAC-LE 04-01'!G1445</f>
        <v>45097</v>
      </c>
      <c r="F28" s="431">
        <f>+'[2]VAC-LE 04-01'!H1445</f>
        <v>55869</v>
      </c>
      <c r="G28" s="431">
        <f>+'[2]VAC-LE 04-01'!I1445</f>
        <v>58995</v>
      </c>
      <c r="H28" s="431">
        <f>+'[2]VAC-LE 04-01'!J1445</f>
        <v>46109</v>
      </c>
      <c r="I28" s="431">
        <f>+'[2]VAC-LE 04-01'!K1445</f>
        <v>30136</v>
      </c>
      <c r="J28" s="431">
        <f>+'[2]VAC-LE 04-01'!L1445</f>
        <v>21133</v>
      </c>
      <c r="K28" s="431">
        <f>+'[2]VAC-LE 04-01'!M1445</f>
        <v>14593</v>
      </c>
      <c r="L28" s="431">
        <f>+'[2]VAC-LE 04-01'!N1445</f>
        <v>9383</v>
      </c>
      <c r="M28" s="431">
        <f>+'[2]VAC-LE 04-01'!O1445</f>
        <v>7815</v>
      </c>
      <c r="N28" s="431">
        <f>+'[2]VAC-LE 04-01'!P1445</f>
        <v>8042</v>
      </c>
      <c r="Q28" s="254"/>
    </row>
    <row r="29" spans="1:17" ht="12" customHeight="1" x14ac:dyDescent="0.15">
      <c r="A29" s="194" t="s">
        <v>41</v>
      </c>
      <c r="B29" s="915">
        <f t="shared" si="0"/>
        <v>31233.119000000002</v>
      </c>
      <c r="C29" s="431">
        <f>+'[2]VAC-LE 04-01'!E1448</f>
        <v>31890</v>
      </c>
      <c r="D29" s="431">
        <f>+'[2]VAC-LE 04-01'!F1448</f>
        <v>32550</v>
      </c>
      <c r="E29" s="431">
        <f>+'[2]VAC-LE 04-01'!G1448</f>
        <v>32668.78</v>
      </c>
      <c r="F29" s="431">
        <f>+'[2]VAC-LE 04-01'!H1448</f>
        <v>32670</v>
      </c>
      <c r="G29" s="431">
        <f>+'[2]VAC-LE 04-01'!I1448</f>
        <v>32772.32</v>
      </c>
      <c r="H29" s="431">
        <f>+'[2]VAC-LE 04-01'!J1448</f>
        <v>32940.740000000005</v>
      </c>
      <c r="I29" s="431">
        <f>+'[2]VAC-LE 04-01'!K1448</f>
        <v>32710.947999999997</v>
      </c>
      <c r="J29" s="431">
        <f>+'[2]VAC-LE 04-01'!L1448</f>
        <v>30635.200000000001</v>
      </c>
      <c r="K29" s="431">
        <f>+'[2]VAC-LE 04-01'!M1448</f>
        <v>29581</v>
      </c>
      <c r="L29" s="431">
        <f>+'[2]VAC-LE 04-01'!N1448</f>
        <v>28103.64</v>
      </c>
      <c r="M29" s="431">
        <f>+'[2]VAC-LE 04-01'!O1448</f>
        <v>29088.6</v>
      </c>
      <c r="N29" s="431">
        <f>+'[2]VAC-LE 04-01'!P1448</f>
        <v>29186.2</v>
      </c>
      <c r="Q29" s="254"/>
    </row>
    <row r="30" spans="1:17" ht="12" customHeight="1" x14ac:dyDescent="0.15">
      <c r="A30" s="248" t="s">
        <v>110</v>
      </c>
      <c r="B30" s="915">
        <f t="shared" si="0"/>
        <v>19696.6515</v>
      </c>
      <c r="C30" s="431">
        <f>+'[2]VAC-LE 04-01'!E1451</f>
        <v>19910</v>
      </c>
      <c r="D30" s="431">
        <f>+'[2]VAC-LE 04-01'!F1451</f>
        <v>20610</v>
      </c>
      <c r="E30" s="431">
        <f>+'[2]VAC-LE 04-01'!G1451</f>
        <v>20670</v>
      </c>
      <c r="F30" s="431">
        <f>+'[2]VAC-LE 04-01'!H1451</f>
        <v>20690</v>
      </c>
      <c r="G30" s="431">
        <f>+'[2]VAC-LE 04-01'!I1451</f>
        <v>20710</v>
      </c>
      <c r="H30" s="431">
        <f>+'[2]VAC-LE 04-01'!J1451</f>
        <v>20850.240000000002</v>
      </c>
      <c r="I30" s="431">
        <f>+'[2]VAC-LE 04-01'!K1451</f>
        <v>20760.477999999999</v>
      </c>
      <c r="J30" s="431">
        <f>+'[2]VAC-LE 04-01'!L1451</f>
        <v>19885</v>
      </c>
      <c r="K30" s="431">
        <f>+'[2]VAC-LE 04-01'!M1451</f>
        <v>18790.5</v>
      </c>
      <c r="L30" s="431">
        <f>+'[2]VAC-LE 04-01'!N1451</f>
        <v>17980.400000000001</v>
      </c>
      <c r="M30" s="431">
        <f>+'[2]VAC-LE 04-01'!O1451</f>
        <v>17723.2</v>
      </c>
      <c r="N30" s="431">
        <f>+'[2]VAC-LE 04-01'!P1451</f>
        <v>17780</v>
      </c>
      <c r="Q30" s="254"/>
    </row>
    <row r="31" spans="1:17" ht="12" customHeight="1" x14ac:dyDescent="0.15">
      <c r="A31" s="248" t="s">
        <v>111</v>
      </c>
      <c r="B31" s="915">
        <f t="shared" si="0"/>
        <v>11536.467500000001</v>
      </c>
      <c r="C31" s="431">
        <f>+'[2]VAC-LE 04-01'!E1454</f>
        <v>11980</v>
      </c>
      <c r="D31" s="431">
        <f>+'[2]VAC-LE 04-01'!F1454</f>
        <v>11940</v>
      </c>
      <c r="E31" s="431">
        <f>+'[2]VAC-LE 04-01'!G1454</f>
        <v>11998.78</v>
      </c>
      <c r="F31" s="431">
        <f>+'[2]VAC-LE 04-01'!H1454</f>
        <v>11980</v>
      </c>
      <c r="G31" s="431">
        <f>+'[2]VAC-LE 04-01'!I1454</f>
        <v>12062.32</v>
      </c>
      <c r="H31" s="431">
        <f>+'[2]VAC-LE 04-01'!J1454</f>
        <v>12090.5</v>
      </c>
      <c r="I31" s="431">
        <f>+'[2]VAC-LE 04-01'!K1454</f>
        <v>11950.47</v>
      </c>
      <c r="J31" s="431">
        <f>+'[2]VAC-LE 04-01'!L1454</f>
        <v>10750.2</v>
      </c>
      <c r="K31" s="431">
        <f>+'[2]VAC-LE 04-01'!M1454</f>
        <v>10790.5</v>
      </c>
      <c r="L31" s="431">
        <f>+'[2]VAC-LE 04-01'!N1454</f>
        <v>10123.24</v>
      </c>
      <c r="M31" s="431">
        <f>+'[2]VAC-LE 04-01'!O1454</f>
        <v>11365.4</v>
      </c>
      <c r="N31" s="431">
        <f>+'[2]VAC-LE 04-01'!P1454</f>
        <v>11406.2</v>
      </c>
      <c r="Q31" s="254"/>
    </row>
    <row r="32" spans="1:17" ht="12" customHeight="1" x14ac:dyDescent="0.15">
      <c r="A32" s="246" t="s">
        <v>44</v>
      </c>
      <c r="B32" s="915">
        <f t="shared" si="0"/>
        <v>82653.166666666672</v>
      </c>
      <c r="C32" s="431">
        <f>+'[2]VAC-LE 04-01'!E1457</f>
        <v>82649</v>
      </c>
      <c r="D32" s="431">
        <f>+'[2]VAC-LE 04-01'!F1457</f>
        <v>82649</v>
      </c>
      <c r="E32" s="431">
        <f>+'[2]VAC-LE 04-01'!G1457</f>
        <v>82654</v>
      </c>
      <c r="F32" s="431">
        <f>+'[2]VAC-LE 04-01'!H1457</f>
        <v>82654</v>
      </c>
      <c r="G32" s="431">
        <f>+'[2]VAC-LE 04-01'!I1457</f>
        <v>82654</v>
      </c>
      <c r="H32" s="431">
        <f>+'[2]VAC-LE 04-01'!J1457</f>
        <v>82654</v>
      </c>
      <c r="I32" s="431">
        <f>+'[2]VAC-LE 04-01'!K1457</f>
        <v>82654</v>
      </c>
      <c r="J32" s="431">
        <f>+'[2]VAC-LE 04-01'!L1457</f>
        <v>82654</v>
      </c>
      <c r="K32" s="431">
        <f>+'[2]VAC-LE 04-01'!M1457</f>
        <v>82654</v>
      </c>
      <c r="L32" s="431">
        <f>+'[2]VAC-LE 04-01'!N1457</f>
        <v>82654</v>
      </c>
      <c r="M32" s="431">
        <f>+'[2]VAC-LE 04-01'!O1457</f>
        <v>82654</v>
      </c>
      <c r="N32" s="431">
        <f>+'[2]VAC-LE 04-01'!P1457</f>
        <v>82654</v>
      </c>
      <c r="Q32" s="254"/>
    </row>
    <row r="33" spans="1:17" ht="12" customHeight="1" x14ac:dyDescent="0.15">
      <c r="A33" s="246" t="s">
        <v>45</v>
      </c>
      <c r="B33" s="915">
        <f t="shared" si="0"/>
        <v>95302.5</v>
      </c>
      <c r="C33" s="431">
        <f>+'[2]VAC-LE 04-01'!E1460</f>
        <v>97710</v>
      </c>
      <c r="D33" s="431">
        <f>+'[2]VAC-LE 04-01'!F1460</f>
        <v>115565</v>
      </c>
      <c r="E33" s="431">
        <f>+'[2]VAC-LE 04-01'!G1460</f>
        <v>117230</v>
      </c>
      <c r="F33" s="431">
        <f>+'[2]VAC-LE 04-01'!H1460</f>
        <v>113810</v>
      </c>
      <c r="G33" s="431">
        <f>+'[2]VAC-LE 04-01'!I1460</f>
        <v>109550</v>
      </c>
      <c r="H33" s="431">
        <f>+'[2]VAC-LE 04-01'!J1460</f>
        <v>100690</v>
      </c>
      <c r="I33" s="431">
        <f>+'[2]VAC-LE 04-01'!K1460</f>
        <v>86680</v>
      </c>
      <c r="J33" s="431">
        <f>+'[2]VAC-LE 04-01'!L1460</f>
        <v>82870</v>
      </c>
      <c r="K33" s="431">
        <f>+'[2]VAC-LE 04-01'!M1460</f>
        <v>74060</v>
      </c>
      <c r="L33" s="431">
        <f>+'[2]VAC-LE 04-01'!N1460</f>
        <v>78050</v>
      </c>
      <c r="M33" s="431">
        <f>+'[2]VAC-LE 04-01'!O1460</f>
        <v>84350</v>
      </c>
      <c r="N33" s="431">
        <f>+'[2]VAC-LE 04-01'!P1460</f>
        <v>83065</v>
      </c>
      <c r="Q33" s="254"/>
    </row>
    <row r="34" spans="1:17" ht="12" customHeight="1" x14ac:dyDescent="0.15">
      <c r="A34" s="194" t="s">
        <v>46</v>
      </c>
      <c r="B34" s="915">
        <f t="shared" si="0"/>
        <v>19157.666666666668</v>
      </c>
      <c r="C34" s="431">
        <f>+'[2]VAC-LE 04-01'!E1463</f>
        <v>17398</v>
      </c>
      <c r="D34" s="431">
        <f>+'[2]VAC-LE 04-01'!F1463</f>
        <v>19950</v>
      </c>
      <c r="E34" s="431">
        <f>+'[2]VAC-LE 04-01'!G1463</f>
        <v>18885</v>
      </c>
      <c r="F34" s="431">
        <f>+'[2]VAC-LE 04-01'!H1463</f>
        <v>18718</v>
      </c>
      <c r="G34" s="431">
        <f>+'[2]VAC-LE 04-01'!I1463</f>
        <v>18877</v>
      </c>
      <c r="H34" s="431">
        <f>+'[2]VAC-LE 04-01'!J1463</f>
        <v>18897</v>
      </c>
      <c r="I34" s="431">
        <f>+'[2]VAC-LE 04-01'!K1463</f>
        <v>18919</v>
      </c>
      <c r="J34" s="431">
        <f>+'[2]VAC-LE 04-01'!L1463</f>
        <v>19085</v>
      </c>
      <c r="K34" s="431">
        <f>+'[2]VAC-LE 04-01'!M1463</f>
        <v>19270</v>
      </c>
      <c r="L34" s="431">
        <f>+'[2]VAC-LE 04-01'!N1463</f>
        <v>19763</v>
      </c>
      <c r="M34" s="431">
        <f>+'[2]VAC-LE 04-01'!O1463</f>
        <v>20013</v>
      </c>
      <c r="N34" s="431">
        <f>+'[2]VAC-LE 04-01'!P1463</f>
        <v>20117</v>
      </c>
      <c r="Q34" s="254"/>
    </row>
    <row r="35" spans="1:17" ht="12" customHeight="1" x14ac:dyDescent="0.15">
      <c r="A35" s="194" t="s">
        <v>47</v>
      </c>
      <c r="B35" s="915">
        <f t="shared" si="0"/>
        <v>1180.75</v>
      </c>
      <c r="C35" s="431">
        <f>+'[2]VAC-LE 04-01'!E1466</f>
        <v>1234</v>
      </c>
      <c r="D35" s="431">
        <f>+'[2]VAC-LE 04-01'!F1466</f>
        <v>1238</v>
      </c>
      <c r="E35" s="431">
        <f>+'[2]VAC-LE 04-01'!G1466</f>
        <v>1174</v>
      </c>
      <c r="F35" s="431">
        <f>+'[2]VAC-LE 04-01'!H1466</f>
        <v>731</v>
      </c>
      <c r="G35" s="431">
        <f>+'[2]VAC-LE 04-01'!I1466</f>
        <v>1174</v>
      </c>
      <c r="H35" s="431">
        <f>+'[2]VAC-LE 04-01'!J1466</f>
        <v>1181</v>
      </c>
      <c r="I35" s="431">
        <f>+'[2]VAC-LE 04-01'!K1466</f>
        <v>1164</v>
      </c>
      <c r="J35" s="431">
        <f>+'[2]VAC-LE 04-01'!L1466</f>
        <v>1258</v>
      </c>
      <c r="K35" s="431">
        <f>+'[2]VAC-LE 04-01'!M1466</f>
        <v>1229</v>
      </c>
      <c r="L35" s="431">
        <f>+'[2]VAC-LE 04-01'!N1466</f>
        <v>1243</v>
      </c>
      <c r="M35" s="431">
        <f>+'[2]VAC-LE 04-01'!O1466</f>
        <v>1265</v>
      </c>
      <c r="N35" s="431">
        <f>+'[2]VAC-LE 04-01'!P1466</f>
        <v>1278</v>
      </c>
      <c r="Q35" s="254"/>
    </row>
    <row r="36" spans="1:17" ht="12" customHeight="1" x14ac:dyDescent="0.15">
      <c r="A36" s="194" t="s">
        <v>48</v>
      </c>
      <c r="B36" s="915">
        <f t="shared" si="0"/>
        <v>3479.3866666666668</v>
      </c>
      <c r="C36" s="431">
        <f>+'[2]VAC-LE 04-01'!E1469</f>
        <v>3710</v>
      </c>
      <c r="D36" s="431">
        <f>+'[2]VAC-LE 04-01'!F1469</f>
        <v>3706.66</v>
      </c>
      <c r="E36" s="431">
        <f>+'[2]VAC-LE 04-01'!G1469</f>
        <v>3620.33</v>
      </c>
      <c r="F36" s="431">
        <f>+'[2]VAC-LE 04-01'!H1469</f>
        <v>3668</v>
      </c>
      <c r="G36" s="431">
        <f>+'[2]VAC-LE 04-01'!I1469</f>
        <v>3755.2</v>
      </c>
      <c r="H36" s="431">
        <f>+'[2]VAC-LE 04-01'!J1469</f>
        <v>3656.45</v>
      </c>
      <c r="I36" s="431">
        <f>+'[2]VAC-LE 04-01'!K1469</f>
        <v>3526</v>
      </c>
      <c r="J36" s="431">
        <f>+'[2]VAC-LE 04-01'!L1469</f>
        <v>3251</v>
      </c>
      <c r="K36" s="431">
        <f>+'[2]VAC-LE 04-01'!M1469</f>
        <v>3235</v>
      </c>
      <c r="L36" s="431">
        <f>+'[2]VAC-LE 04-01'!N1469</f>
        <v>3211</v>
      </c>
      <c r="M36" s="431">
        <f>+'[2]VAC-LE 04-01'!O1469</f>
        <v>3210</v>
      </c>
      <c r="N36" s="431">
        <f>+'[2]VAC-LE 04-01'!P1469</f>
        <v>3203</v>
      </c>
      <c r="Q36" s="254"/>
    </row>
    <row r="37" spans="1:17" ht="12" customHeight="1" thickBot="1" x14ac:dyDescent="0.2">
      <c r="A37" s="249" t="s">
        <v>49</v>
      </c>
      <c r="B37" s="916">
        <f t="shared" si="0"/>
        <v>1005.6666666666666</v>
      </c>
      <c r="C37" s="432">
        <f>+'[2]VAC-LE 04-01'!E1472</f>
        <v>1194</v>
      </c>
      <c r="D37" s="432">
        <f>+'[2]VAC-LE 04-01'!F1472</f>
        <v>1166</v>
      </c>
      <c r="E37" s="432">
        <f>+'[2]VAC-LE 04-01'!G1472</f>
        <v>1120</v>
      </c>
      <c r="F37" s="432">
        <f>+'[2]VAC-LE 04-01'!H1472</f>
        <v>971</v>
      </c>
      <c r="G37" s="432">
        <f>+'[2]VAC-LE 04-01'!I1472</f>
        <v>898</v>
      </c>
      <c r="H37" s="432">
        <f>+'[2]VAC-LE 04-01'!J1472</f>
        <v>917</v>
      </c>
      <c r="I37" s="432">
        <f>+'[2]VAC-LE 04-01'!K1472</f>
        <v>1036</v>
      </c>
      <c r="J37" s="432">
        <f>+'[2]VAC-LE 04-01'!L1472</f>
        <v>984</v>
      </c>
      <c r="K37" s="432">
        <f>+'[2]VAC-LE 04-01'!M1472</f>
        <v>1002</v>
      </c>
      <c r="L37" s="432">
        <f>+'[2]VAC-LE 04-01'!N1472</f>
        <v>931</v>
      </c>
      <c r="M37" s="432">
        <f>+'[2]VAC-LE 04-01'!O1472</f>
        <v>907</v>
      </c>
      <c r="N37" s="432">
        <f>+'[2]VAC-LE 04-01'!P1472</f>
        <v>942</v>
      </c>
      <c r="Q37" s="254"/>
    </row>
    <row r="38" spans="1:17" ht="9" customHeight="1" x14ac:dyDescent="0.15">
      <c r="A38" s="28" t="s">
        <v>544</v>
      </c>
      <c r="B38" s="426"/>
      <c r="C38" s="426"/>
      <c r="D38" s="426"/>
      <c r="E38" s="426"/>
      <c r="F38" s="426"/>
      <c r="G38" s="219"/>
      <c r="H38" s="219"/>
      <c r="I38" s="219"/>
      <c r="J38" s="219"/>
      <c r="K38" s="219"/>
      <c r="L38" s="219"/>
      <c r="M38" s="219"/>
      <c r="N38" s="219"/>
    </row>
    <row r="39" spans="1:17" ht="9" customHeight="1" x14ac:dyDescent="0.15">
      <c r="A39" s="28" t="s">
        <v>428</v>
      </c>
      <c r="B39" s="426"/>
      <c r="C39" s="426"/>
      <c r="D39" s="426"/>
      <c r="E39" s="426"/>
      <c r="F39" s="426"/>
      <c r="G39" s="219"/>
      <c r="H39" s="219"/>
      <c r="I39" s="219"/>
      <c r="J39" s="219"/>
      <c r="K39" s="219"/>
      <c r="L39" s="219"/>
      <c r="M39" s="219"/>
      <c r="N39" s="219"/>
    </row>
    <row r="40" spans="1:17" ht="9" customHeight="1" x14ac:dyDescent="0.15">
      <c r="A40" s="40" t="s">
        <v>427</v>
      </c>
      <c r="B40" s="426"/>
      <c r="C40" s="426"/>
      <c r="D40" s="426"/>
      <c r="E40" s="426"/>
      <c r="F40" s="426"/>
      <c r="G40" s="219"/>
      <c r="H40" s="219"/>
      <c r="I40" s="219"/>
      <c r="J40" s="219"/>
      <c r="K40" s="219"/>
      <c r="L40" s="219"/>
      <c r="M40" s="219"/>
      <c r="N40" s="219"/>
    </row>
    <row r="41" spans="1:17" ht="13.05" customHeight="1" x14ac:dyDescent="0.15">
      <c r="A41" s="12"/>
    </row>
    <row r="42" spans="1:17" ht="13.05" customHeight="1" x14ac:dyDescent="0.15">
      <c r="A42" s="119"/>
    </row>
    <row r="43" spans="1:17" ht="13.05" customHeight="1" x14ac:dyDescent="0.15">
      <c r="A43" s="168"/>
    </row>
    <row r="44" spans="1:17" ht="13.05" customHeight="1" x14ac:dyDescent="0.15">
      <c r="A44" s="31"/>
    </row>
    <row r="45" spans="1:17" ht="13.05" customHeight="1" x14ac:dyDescent="0.15">
      <c r="A45" s="58"/>
    </row>
    <row r="46" spans="1:17" ht="13.05" customHeight="1" x14ac:dyDescent="0.15">
      <c r="A46" s="31"/>
    </row>
    <row r="47" spans="1:17" ht="13.05" customHeight="1" x14ac:dyDescent="0.15">
      <c r="A47" s="119"/>
    </row>
    <row r="48" spans="1:17" ht="13.05" customHeight="1" x14ac:dyDescent="0.15">
      <c r="A48" s="119"/>
    </row>
    <row r="49" spans="1:1" ht="13.05" customHeight="1" x14ac:dyDescent="0.15">
      <c r="A49" s="119"/>
    </row>
    <row r="50" spans="1:1" ht="13.05" customHeight="1" x14ac:dyDescent="0.15">
      <c r="A50" s="119"/>
    </row>
    <row r="51" spans="1:1" ht="13.05" customHeight="1" x14ac:dyDescent="0.15">
      <c r="A51" s="119"/>
    </row>
    <row r="52" spans="1:1" ht="13.05" customHeight="1" x14ac:dyDescent="0.15">
      <c r="A52" s="119"/>
    </row>
    <row r="53" spans="1:1" ht="13.05" customHeight="1" x14ac:dyDescent="0.15">
      <c r="A53" s="119"/>
    </row>
    <row r="54" spans="1:1" ht="13.05" customHeight="1" x14ac:dyDescent="0.15">
      <c r="A54" s="119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6">
    <tabColor theme="9" tint="0.59999389629810485"/>
  </sheetPr>
  <dimension ref="A4:N59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1.625" style="190" customWidth="1"/>
    <col min="2" max="2" width="9.625" style="190" customWidth="1"/>
    <col min="3" max="14" width="8.75" style="190" customWidth="1"/>
    <col min="15" max="16384" width="7" style="190"/>
  </cols>
  <sheetData>
    <row r="4" spans="1:14" ht="13.05" customHeight="1" x14ac:dyDescent="0.3">
      <c r="A4" s="419" t="s">
        <v>579</v>
      </c>
      <c r="B4" s="415"/>
    </row>
    <row r="5" spans="1:14" ht="13.05" customHeight="1" x14ac:dyDescent="0.15">
      <c r="A5" s="423" t="s">
        <v>273</v>
      </c>
      <c r="B5" s="416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</row>
    <row r="6" spans="1:14" ht="4.95" customHeight="1" thickBot="1" x14ac:dyDescent="0.2">
      <c r="A6" s="119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</row>
    <row r="7" spans="1:14" ht="15" customHeight="1" x14ac:dyDescent="0.15">
      <c r="A7" s="860" t="s">
        <v>18</v>
      </c>
      <c r="B7" s="862" t="s">
        <v>117</v>
      </c>
      <c r="C7" s="863" t="s">
        <v>57</v>
      </c>
      <c r="D7" s="863" t="s">
        <v>58</v>
      </c>
      <c r="E7" s="863" t="s">
        <v>59</v>
      </c>
      <c r="F7" s="863" t="s">
        <v>60</v>
      </c>
      <c r="G7" s="863" t="s">
        <v>61</v>
      </c>
      <c r="H7" s="863" t="s">
        <v>62</v>
      </c>
      <c r="I7" s="863" t="s">
        <v>63</v>
      </c>
      <c r="J7" s="863" t="s">
        <v>64</v>
      </c>
      <c r="K7" s="863" t="s">
        <v>65</v>
      </c>
      <c r="L7" s="863" t="s">
        <v>66</v>
      </c>
      <c r="M7" s="863" t="s">
        <v>67</v>
      </c>
      <c r="N7" s="863" t="s">
        <v>68</v>
      </c>
    </row>
    <row r="8" spans="1:14" ht="15" customHeight="1" x14ac:dyDescent="0.15">
      <c r="A8" s="874" t="s">
        <v>100</v>
      </c>
      <c r="B8" s="878">
        <f t="shared" ref="B8:B37" si="0">SUM(C8:N8)</f>
        <v>2135881.3208302036</v>
      </c>
      <c r="C8" s="879">
        <f>(C9+C10+C11+C12+C13+C17++C18+C19+C20+C21+C22+C23+C24+C25+C26+C27+C28+C29+C32+C33+C34+C35+C36+C37+C38)</f>
        <v>177635.86347489138</v>
      </c>
      <c r="D8" s="879">
        <f t="shared" ref="D8:N8" si="1">(D9+D10+D11+D12+D13+D17++D18+D19+D20+D21+D22+D23+D24+D25+D26+D27+D28+D29+D32+D33+D34+D35+D36+D37+D38)</f>
        <v>174738.17647152403</v>
      </c>
      <c r="E8" s="879">
        <f t="shared" si="1"/>
        <v>187870.90970900297</v>
      </c>
      <c r="F8" s="879">
        <f t="shared" si="1"/>
        <v>189155.94662069422</v>
      </c>
      <c r="G8" s="879">
        <f t="shared" si="1"/>
        <v>191436.53022570934</v>
      </c>
      <c r="H8" s="879">
        <f t="shared" si="1"/>
        <v>183530.37453454346</v>
      </c>
      <c r="I8" s="879">
        <f t="shared" si="1"/>
        <v>178732.12287361204</v>
      </c>
      <c r="J8" s="879">
        <f t="shared" si="1"/>
        <v>176201.71194412105</v>
      </c>
      <c r="K8" s="879">
        <f t="shared" si="1"/>
        <v>167812.12495866427</v>
      </c>
      <c r="L8" s="879">
        <f t="shared" si="1"/>
        <v>169146.59069114001</v>
      </c>
      <c r="M8" s="879">
        <f t="shared" si="1"/>
        <v>166931.14939456535</v>
      </c>
      <c r="N8" s="879">
        <f t="shared" si="1"/>
        <v>172689.81993173566</v>
      </c>
    </row>
    <row r="9" spans="1:14" ht="12" customHeight="1" x14ac:dyDescent="0.15">
      <c r="A9" s="246" t="s">
        <v>21</v>
      </c>
      <c r="B9" s="903">
        <f t="shared" si="0"/>
        <v>343.13042999999999</v>
      </c>
      <c r="C9" s="431">
        <f>+'[2]VAC-LE 04-01'!E1389</f>
        <v>30.45879</v>
      </c>
      <c r="D9" s="431">
        <f>+'[2]VAC-LE 04-01'!F1389</f>
        <v>29.01</v>
      </c>
      <c r="E9" s="431">
        <f>+'[2]VAC-LE 04-01'!G1389</f>
        <v>30.421240000000001</v>
      </c>
      <c r="F9" s="431">
        <f>+'[2]VAC-LE 04-01'!H1389</f>
        <v>28.18</v>
      </c>
      <c r="G9" s="431">
        <f>+'[2]VAC-LE 04-01'!I1389</f>
        <v>27.806000000000001</v>
      </c>
      <c r="H9" s="431">
        <f>+'[2]VAC-LE 04-01'!J1389</f>
        <v>26.85</v>
      </c>
      <c r="I9" s="431">
        <f>+'[2]VAC-LE 04-01'!K1389</f>
        <v>27.248000000000001</v>
      </c>
      <c r="J9" s="431">
        <f>+'[2]VAC-LE 04-01'!L1389</f>
        <v>26.428000000000001</v>
      </c>
      <c r="K9" s="431">
        <f>+'[2]VAC-LE 04-01'!M1389</f>
        <v>27.5</v>
      </c>
      <c r="L9" s="431">
        <f>+'[2]VAC-LE 04-01'!N1389</f>
        <v>27.958400000000001</v>
      </c>
      <c r="M9" s="431">
        <f>+'[2]VAC-LE 04-01'!O1389</f>
        <v>30.22</v>
      </c>
      <c r="N9" s="431">
        <f>+'[2]VAC-LE 04-01'!P1389</f>
        <v>31.05</v>
      </c>
    </row>
    <row r="10" spans="1:14" ht="12" customHeight="1" x14ac:dyDescent="0.15">
      <c r="A10" s="246" t="s">
        <v>22</v>
      </c>
      <c r="B10" s="903">
        <f t="shared" si="0"/>
        <v>42903.994588908441</v>
      </c>
      <c r="C10" s="431">
        <f>+'[2]VAC-LE 04-01'!E1392</f>
        <v>2859.6197655213114</v>
      </c>
      <c r="D10" s="431">
        <f>+'[2]VAC-LE 04-01'!F1392</f>
        <v>3080.9549999999999</v>
      </c>
      <c r="E10" s="431">
        <f>+'[2]VAC-LE 04-01'!G1392</f>
        <v>3549.2190000000001</v>
      </c>
      <c r="F10" s="431">
        <f>+'[2]VAC-LE 04-01'!H1392</f>
        <v>4268.884</v>
      </c>
      <c r="G10" s="431">
        <f>+'[2]VAC-LE 04-01'!I1392</f>
        <v>5227.7796328394088</v>
      </c>
      <c r="H10" s="431">
        <f>+'[2]VAC-LE 04-01'!J1392</f>
        <v>4768.1675776914271</v>
      </c>
      <c r="I10" s="431">
        <f>+'[2]VAC-LE 04-01'!K1392</f>
        <v>4344.7550756350001</v>
      </c>
      <c r="J10" s="431">
        <f>+'[2]VAC-LE 04-01'!L1392</f>
        <v>3400.3589999999999</v>
      </c>
      <c r="K10" s="431">
        <f>+'[2]VAC-LE 04-01'!M1392</f>
        <v>2797.8734672212881</v>
      </c>
      <c r="L10" s="431">
        <f>+'[2]VAC-LE 04-01'!N1392</f>
        <v>2650.8209999999999</v>
      </c>
      <c r="M10" s="431">
        <f>+'[2]VAC-LE 04-01'!O1392</f>
        <v>2927.4340699999998</v>
      </c>
      <c r="N10" s="431">
        <f>+'[2]VAC-LE 04-01'!P1392</f>
        <v>3028.127</v>
      </c>
    </row>
    <row r="11" spans="1:14" ht="12" customHeight="1" x14ac:dyDescent="0.15">
      <c r="A11" s="246" t="s">
        <v>23</v>
      </c>
      <c r="B11" s="903">
        <f t="shared" si="0"/>
        <v>54175.9787</v>
      </c>
      <c r="C11" s="431">
        <f>+'[2]VAC-LE 04-01'!E1395</f>
        <v>4523.4587000000001</v>
      </c>
      <c r="D11" s="431">
        <f>+'[2]VAC-LE 04-01'!F1395</f>
        <v>4385.2</v>
      </c>
      <c r="E11" s="431">
        <f>+'[2]VAC-LE 04-01'!G1395</f>
        <v>4354.2</v>
      </c>
      <c r="F11" s="431">
        <f>+'[2]VAC-LE 04-01'!H1395</f>
        <v>4570</v>
      </c>
      <c r="G11" s="431">
        <f>+'[2]VAC-LE 04-01'!I1395</f>
        <v>4589</v>
      </c>
      <c r="H11" s="431">
        <f>+'[2]VAC-LE 04-01'!J1395</f>
        <v>4650.25</v>
      </c>
      <c r="I11" s="431">
        <f>+'[2]VAC-LE 04-01'!K1395</f>
        <v>4350</v>
      </c>
      <c r="J11" s="431">
        <f>+'[2]VAC-LE 04-01'!L1395</f>
        <v>4520.12</v>
      </c>
      <c r="K11" s="431">
        <f>+'[2]VAC-LE 04-01'!M1395</f>
        <v>4532.8599999999997</v>
      </c>
      <c r="L11" s="431">
        <f>+'[2]VAC-LE 04-01'!N1395</f>
        <v>4620.25</v>
      </c>
      <c r="M11" s="431">
        <f>+'[2]VAC-LE 04-01'!O1395</f>
        <v>4593.4549999999999</v>
      </c>
      <c r="N11" s="431">
        <f>+'[2]VAC-LE 04-01'!P1395</f>
        <v>4487.1849999999995</v>
      </c>
    </row>
    <row r="12" spans="1:14" ht="12" customHeight="1" x14ac:dyDescent="0.15">
      <c r="A12" s="194" t="s">
        <v>24</v>
      </c>
      <c r="B12" s="903">
        <f t="shared" si="0"/>
        <v>157622.84043650003</v>
      </c>
      <c r="C12" s="431">
        <f>+'[2]VAC-LE 04-01'!E1398</f>
        <v>12545.7720154</v>
      </c>
      <c r="D12" s="431">
        <f>+'[2]VAC-LE 04-01'!F1398</f>
        <v>12435.548553300001</v>
      </c>
      <c r="E12" s="431">
        <f>+'[2]VAC-LE 04-01'!G1398</f>
        <v>12442.483584500002</v>
      </c>
      <c r="F12" s="431">
        <f>+'[2]VAC-LE 04-01'!H1398</f>
        <v>13099.833086500001</v>
      </c>
      <c r="G12" s="431">
        <f>+'[2]VAC-LE 04-01'!I1398</f>
        <v>12859.083842600001</v>
      </c>
      <c r="H12" s="431">
        <f>+'[2]VAC-LE 04-01'!J1398</f>
        <v>13443.494224200002</v>
      </c>
      <c r="I12" s="431">
        <f>+'[2]VAC-LE 04-01'!K1398</f>
        <v>13406.444780000002</v>
      </c>
      <c r="J12" s="431">
        <f>+'[2]VAC-LE 04-01'!L1398</f>
        <v>13542.176109999999</v>
      </c>
      <c r="K12" s="431">
        <f>+'[2]VAC-LE 04-01'!M1398</f>
        <v>13598.83844</v>
      </c>
      <c r="L12" s="431">
        <f>+'[2]VAC-LE 04-01'!N1398</f>
        <v>13369.812119999999</v>
      </c>
      <c r="M12" s="431">
        <f>+'[2]VAC-LE 04-01'!O1398</f>
        <v>13521.543089999999</v>
      </c>
      <c r="N12" s="431">
        <f>+'[2]VAC-LE 04-01'!P1398</f>
        <v>13357.810590000001</v>
      </c>
    </row>
    <row r="13" spans="1:14" ht="12" customHeight="1" x14ac:dyDescent="0.15">
      <c r="A13" s="194" t="s">
        <v>25</v>
      </c>
      <c r="B13" s="903">
        <f t="shared" si="0"/>
        <v>367230.58973561204</v>
      </c>
      <c r="C13" s="431">
        <f>+'[2]VAC-LE 04-01'!E1401</f>
        <v>30757.104078129996</v>
      </c>
      <c r="D13" s="431">
        <f>+'[2]VAC-LE 04-01'!F1401</f>
        <v>30951.481105097999</v>
      </c>
      <c r="E13" s="431">
        <f>+'[2]VAC-LE 04-01'!G1401</f>
        <v>31629.588723559998</v>
      </c>
      <c r="F13" s="431">
        <f>+'[2]VAC-LE 04-01'!H1401</f>
        <v>31658.482460700001</v>
      </c>
      <c r="G13" s="431">
        <f>+'[2]VAC-LE 04-01'!I1401</f>
        <v>30944.216169972002</v>
      </c>
      <c r="H13" s="431">
        <f>+'[2]VAC-LE 04-01'!J1401</f>
        <v>30922.188137055</v>
      </c>
      <c r="I13" s="431">
        <f>+'[2]VAC-LE 04-01'!K1401</f>
        <v>30262.157361290003</v>
      </c>
      <c r="J13" s="431">
        <f>+'[2]VAC-LE 04-01'!L1401</f>
        <v>30289.327862590002</v>
      </c>
      <c r="K13" s="431">
        <f>+'[2]VAC-LE 04-01'!M1401</f>
        <v>29648.884024079998</v>
      </c>
      <c r="L13" s="431">
        <f>+'[2]VAC-LE 04-01'!N1401</f>
        <v>29568.976101424003</v>
      </c>
      <c r="M13" s="431">
        <f>+'[2]VAC-LE 04-01'!O1401</f>
        <v>29596.087709977</v>
      </c>
      <c r="N13" s="431">
        <f>+'[2]VAC-LE 04-01'!P1401</f>
        <v>31002.096001736005</v>
      </c>
    </row>
    <row r="14" spans="1:14" ht="12" customHeight="1" x14ac:dyDescent="0.15">
      <c r="A14" s="248" t="s">
        <v>107</v>
      </c>
      <c r="B14" s="903">
        <f t="shared" si="0"/>
        <v>225330.27920362799</v>
      </c>
      <c r="C14" s="431">
        <f>+'[2]VAC-LE 04-01'!E1404</f>
        <v>18746.991242999997</v>
      </c>
      <c r="D14" s="431">
        <f>+'[2]VAC-LE 04-01'!F1404</f>
        <v>19416.918844799999</v>
      </c>
      <c r="E14" s="431">
        <f>+'[2]VAC-LE 04-01'!G1404</f>
        <v>20251.075053599998</v>
      </c>
      <c r="F14" s="431">
        <f>+'[2]VAC-LE 04-01'!H1404</f>
        <v>20632.651328700002</v>
      </c>
      <c r="G14" s="431">
        <f>+'[2]VAC-LE 04-01'!I1404</f>
        <v>19863.575379162001</v>
      </c>
      <c r="H14" s="431">
        <f>+'[2]VAC-LE 04-01'!J1404</f>
        <v>19109.341808055004</v>
      </c>
      <c r="I14" s="431">
        <f>+'[2]VAC-LE 04-01'!K1404</f>
        <v>18895.483984950002</v>
      </c>
      <c r="J14" s="431">
        <f>+'[2]VAC-LE 04-01'!L1404</f>
        <v>18332.298783900002</v>
      </c>
      <c r="K14" s="431">
        <f>+'[2]VAC-LE 04-01'!M1404</f>
        <v>17945.68034268</v>
      </c>
      <c r="L14" s="431">
        <f>+'[2]VAC-LE 04-01'!N1404</f>
        <v>17847.112064958001</v>
      </c>
      <c r="M14" s="431">
        <f>+'[2]VAC-LE 04-01'!O1404</f>
        <v>17004.735785457</v>
      </c>
      <c r="N14" s="431">
        <f>+'[2]VAC-LE 04-01'!P1404</f>
        <v>17284.414584366001</v>
      </c>
    </row>
    <row r="15" spans="1:14" ht="12" customHeight="1" x14ac:dyDescent="0.15">
      <c r="A15" s="248" t="s">
        <v>108</v>
      </c>
      <c r="B15" s="903">
        <f t="shared" si="0"/>
        <v>132792.25655260001</v>
      </c>
      <c r="C15" s="431">
        <f>+'[2]VAC-LE 04-01'!E1407</f>
        <v>11292.400928700003</v>
      </c>
      <c r="D15" s="431">
        <f>+'[2]VAC-LE 04-01'!F1407</f>
        <v>10825.494735600001</v>
      </c>
      <c r="E15" s="431">
        <f>+'[2]VAC-LE 04-01'!G1407</f>
        <v>10616.900971499999</v>
      </c>
      <c r="F15" s="431">
        <f>+'[2]VAC-LE 04-01'!H1407</f>
        <v>10316.997175500001</v>
      </c>
      <c r="G15" s="431">
        <f>+'[2]VAC-LE 04-01'!I1407</f>
        <v>10188.700866900002</v>
      </c>
      <c r="H15" s="431">
        <f>+'[2]VAC-LE 04-01'!J1407</f>
        <v>10958.922607499999</v>
      </c>
      <c r="I15" s="431">
        <f>+'[2]VAC-LE 04-01'!K1407</f>
        <v>10569.61042705</v>
      </c>
      <c r="J15" s="431">
        <f>+'[2]VAC-LE 04-01'!L1407</f>
        <v>11208.865148100002</v>
      </c>
      <c r="K15" s="431">
        <f>+'[2]VAC-LE 04-01'!M1407</f>
        <v>10991.114882999997</v>
      </c>
      <c r="L15" s="431">
        <f>+'[2]VAC-LE 04-01'!N1407</f>
        <v>11018.676776850005</v>
      </c>
      <c r="M15" s="431">
        <f>+'[2]VAC-LE 04-01'!O1407</f>
        <v>11818.365004800002</v>
      </c>
      <c r="N15" s="431">
        <f>+'[2]VAC-LE 04-01'!P1407</f>
        <v>12986.207027100003</v>
      </c>
    </row>
    <row r="16" spans="1:14" ht="12" customHeight="1" x14ac:dyDescent="0.15">
      <c r="A16" s="248" t="s">
        <v>109</v>
      </c>
      <c r="B16" s="903">
        <f t="shared" si="0"/>
        <v>9108.0539793839998</v>
      </c>
      <c r="C16" s="431">
        <f>+'[2]VAC-LE 04-01'!E1410</f>
        <v>717.71190643</v>
      </c>
      <c r="D16" s="431">
        <f>+'[2]VAC-LE 04-01'!F1410</f>
        <v>709.06752469800006</v>
      </c>
      <c r="E16" s="431">
        <f>+'[2]VAC-LE 04-01'!G1410</f>
        <v>761.61269846000005</v>
      </c>
      <c r="F16" s="431">
        <f>+'[2]VAC-LE 04-01'!H1410</f>
        <v>708.83395650000011</v>
      </c>
      <c r="G16" s="431">
        <f>+'[2]VAC-LE 04-01'!I1410</f>
        <v>891.93992391000006</v>
      </c>
      <c r="H16" s="431">
        <f>+'[2]VAC-LE 04-01'!J1410</f>
        <v>853.92372150000006</v>
      </c>
      <c r="I16" s="431">
        <f>+'[2]VAC-LE 04-01'!K1410</f>
        <v>797.06294929000001</v>
      </c>
      <c r="J16" s="431">
        <f>+'[2]VAC-LE 04-01'!L1410</f>
        <v>748.16393058999995</v>
      </c>
      <c r="K16" s="431">
        <f>+'[2]VAC-LE 04-01'!M1410</f>
        <v>712.08879839999986</v>
      </c>
      <c r="L16" s="431">
        <f>+'[2]VAC-LE 04-01'!N1410</f>
        <v>703.18725961600001</v>
      </c>
      <c r="M16" s="431">
        <f>+'[2]VAC-LE 04-01'!O1410</f>
        <v>772.98691971999995</v>
      </c>
      <c r="N16" s="431">
        <f>+'[2]VAC-LE 04-01'!P1410</f>
        <v>731.47439026999996</v>
      </c>
    </row>
    <row r="17" spans="1:14" ht="12" customHeight="1" x14ac:dyDescent="0.15">
      <c r="A17" s="246" t="s">
        <v>29</v>
      </c>
      <c r="B17" s="903">
        <f t="shared" si="0"/>
        <v>100570.0498794</v>
      </c>
      <c r="C17" s="431">
        <f>+'[2]VAC-LE 04-01'!E1413</f>
        <v>8678.2993803000008</v>
      </c>
      <c r="D17" s="431">
        <f>+'[2]VAC-LE 04-01'!F1413</f>
        <v>8218.4097302999999</v>
      </c>
      <c r="E17" s="431">
        <f>+'[2]VAC-LE 04-01'!G1413</f>
        <v>9745.9628814000007</v>
      </c>
      <c r="F17" s="431">
        <f>+'[2]VAC-LE 04-01'!H1413</f>
        <v>8543.2951862999998</v>
      </c>
      <c r="G17" s="431">
        <f>+'[2]VAC-LE 04-01'!I1413</f>
        <v>8736.1205679000013</v>
      </c>
      <c r="H17" s="431">
        <f>+'[2]VAC-LE 04-01'!J1413</f>
        <v>8132.6813445000007</v>
      </c>
      <c r="I17" s="431">
        <f>+'[2]VAC-LE 04-01'!K1413</f>
        <v>8232.7783140000029</v>
      </c>
      <c r="J17" s="431">
        <f>+'[2]VAC-LE 04-01'!L1413</f>
        <v>8098.9210052999988</v>
      </c>
      <c r="K17" s="431">
        <f>+'[2]VAC-LE 04-01'!M1413</f>
        <v>7613.3105685000037</v>
      </c>
      <c r="L17" s="431">
        <f>+'[2]VAC-LE 04-01'!N1413</f>
        <v>8017.2784628999998</v>
      </c>
      <c r="M17" s="431">
        <f>+'[2]VAC-LE 04-01'!O1413</f>
        <v>7979.1700760999993</v>
      </c>
      <c r="N17" s="431">
        <f>+'[2]VAC-LE 04-01'!P1413</f>
        <v>8573.8223619</v>
      </c>
    </row>
    <row r="18" spans="1:14" ht="12" customHeight="1" x14ac:dyDescent="0.15">
      <c r="A18" s="194" t="s">
        <v>30</v>
      </c>
      <c r="B18" s="903">
        <f t="shared" si="0"/>
        <v>18261.06485075827</v>
      </c>
      <c r="C18" s="431">
        <f>+'[2]VAC-LE 04-01'!E1416</f>
        <v>1600</v>
      </c>
      <c r="D18" s="431">
        <f>+'[2]VAC-LE 04-01'!F1416</f>
        <v>1610</v>
      </c>
      <c r="E18" s="431">
        <f>+'[2]VAC-LE 04-01'!G1416</f>
        <v>1610.34</v>
      </c>
      <c r="F18" s="431">
        <f>+'[2]VAC-LE 04-01'!H1416</f>
        <v>1582.5476979132163</v>
      </c>
      <c r="G18" s="431">
        <f>+'[2]VAC-LE 04-01'!I1416</f>
        <v>1590.91</v>
      </c>
      <c r="H18" s="431">
        <f>+'[2]VAC-LE 04-01'!J1416</f>
        <v>1602.1</v>
      </c>
      <c r="I18" s="431">
        <f>+'[2]VAC-LE 04-01'!K1416</f>
        <v>1560.09</v>
      </c>
      <c r="J18" s="431">
        <f>+'[2]VAC-LE 04-01'!L1416</f>
        <v>1515.24</v>
      </c>
      <c r="K18" s="431">
        <f>+'[2]VAC-LE 04-01'!M1416</f>
        <v>1431.19</v>
      </c>
      <c r="L18" s="431">
        <f>+'[2]VAC-LE 04-01'!N1416</f>
        <v>1421.01</v>
      </c>
      <c r="M18" s="431">
        <f>+'[2]VAC-LE 04-01'!O1416</f>
        <v>1371.27798712239</v>
      </c>
      <c r="N18" s="431">
        <f>+'[2]VAC-LE 04-01'!P1416</f>
        <v>1366.3591657226627</v>
      </c>
    </row>
    <row r="19" spans="1:14" ht="12" customHeight="1" x14ac:dyDescent="0.15">
      <c r="A19" s="194" t="s">
        <v>31</v>
      </c>
      <c r="B19" s="903">
        <f t="shared" si="0"/>
        <v>362239.61479589099</v>
      </c>
      <c r="C19" s="431">
        <f>+'[2]VAC-LE 04-01'!E1419</f>
        <v>30537.770711863002</v>
      </c>
      <c r="D19" s="431">
        <f>+'[2]VAC-LE 04-01'!F1419</f>
        <v>28609.495740935003</v>
      </c>
      <c r="E19" s="431">
        <f>+'[2]VAC-LE 04-01'!G1419</f>
        <v>29212.805299773001</v>
      </c>
      <c r="F19" s="431">
        <f>+'[2]VAC-LE 04-01'!H1419</f>
        <v>29822.944982069996</v>
      </c>
      <c r="G19" s="431">
        <f>+'[2]VAC-LE 04-01'!I1419</f>
        <v>29726.532744479999</v>
      </c>
      <c r="H19" s="431">
        <f>+'[2]VAC-LE 04-01'!J1419</f>
        <v>30365.674135070003</v>
      </c>
      <c r="I19" s="431">
        <f>+'[2]VAC-LE 04-01'!K1419</f>
        <v>30814.883012509999</v>
      </c>
      <c r="J19" s="431">
        <f>+'[2]VAC-LE 04-01'!L1419</f>
        <v>31189.613923569999</v>
      </c>
      <c r="K19" s="431">
        <f>+'[2]VAC-LE 04-01'!M1419</f>
        <v>30428.766415359998</v>
      </c>
      <c r="L19" s="431">
        <f>+'[2]VAC-LE 04-01'!N1419</f>
        <v>30957.533916609998</v>
      </c>
      <c r="M19" s="431">
        <f>+'[2]VAC-LE 04-01'!O1419</f>
        <v>29870.828259664995</v>
      </c>
      <c r="N19" s="431">
        <f>+'[2]VAC-LE 04-01'!P1419</f>
        <v>30702.765653985</v>
      </c>
    </row>
    <row r="20" spans="1:14" ht="12" customHeight="1" x14ac:dyDescent="0.15">
      <c r="A20" s="246" t="s">
        <v>32</v>
      </c>
      <c r="B20" s="903">
        <f t="shared" si="0"/>
        <v>78920.452980900009</v>
      </c>
      <c r="C20" s="431">
        <f>+'[2]VAC-LE 04-01'!E1422</f>
        <v>6189.1257456000021</v>
      </c>
      <c r="D20" s="431">
        <f>+'[2]VAC-LE 04-01'!F1422</f>
        <v>5855.7403314000003</v>
      </c>
      <c r="E20" s="431">
        <f>+'[2]VAC-LE 04-01'!G1422</f>
        <v>6155.2828224000014</v>
      </c>
      <c r="F20" s="431">
        <f>+'[2]VAC-LE 04-01'!H1422</f>
        <v>6064.1575721999998</v>
      </c>
      <c r="G20" s="431">
        <f>+'[2]VAC-LE 04-01'!I1422</f>
        <v>6359.7917754</v>
      </c>
      <c r="H20" s="431">
        <f>+'[2]VAC-LE 04-01'!J1422</f>
        <v>6480.4666131000013</v>
      </c>
      <c r="I20" s="431">
        <f>+'[2]VAC-LE 04-01'!K1422</f>
        <v>6771.6072144</v>
      </c>
      <c r="J20" s="431">
        <f>+'[2]VAC-LE 04-01'!L1422</f>
        <v>6889.4948420999999</v>
      </c>
      <c r="K20" s="431">
        <f>+'[2]VAC-LE 04-01'!M1422</f>
        <v>7007.9646870000006</v>
      </c>
      <c r="L20" s="431">
        <f>+'[2]VAC-LE 04-01'!N1422</f>
        <v>7131.4422192000038</v>
      </c>
      <c r="M20" s="431">
        <f>+'[2]VAC-LE 04-01'!O1422</f>
        <v>7031.1284667000018</v>
      </c>
      <c r="N20" s="431">
        <f>+'[2]VAC-LE 04-01'!P1422</f>
        <v>6984.2506913999996</v>
      </c>
    </row>
    <row r="21" spans="1:14" ht="12" customHeight="1" x14ac:dyDescent="0.15">
      <c r="A21" s="246" t="s">
        <v>33</v>
      </c>
      <c r="B21" s="903">
        <f t="shared" si="0"/>
        <v>58774.760252153996</v>
      </c>
      <c r="C21" s="431">
        <f>+'[2]VAC-LE 04-01'!E1425</f>
        <v>5108.425379415</v>
      </c>
      <c r="D21" s="431">
        <f>+'[2]VAC-LE 04-01'!F1425</f>
        <v>4986.9568888290014</v>
      </c>
      <c r="E21" s="431">
        <f>+'[2]VAC-LE 04-01'!G1425</f>
        <v>5138.6841054000006</v>
      </c>
      <c r="F21" s="431">
        <f>+'[2]VAC-LE 04-01'!H1425</f>
        <v>5325.9617003400017</v>
      </c>
      <c r="G21" s="431">
        <f>+'[2]VAC-LE 04-01'!I1425</f>
        <v>5365.4528013749987</v>
      </c>
      <c r="H21" s="431">
        <f>+'[2]VAC-LE 04-01'!J1425</f>
        <v>5102.1629830799993</v>
      </c>
      <c r="I21" s="431">
        <f>+'[2]VAC-LE 04-01'!K1425</f>
        <v>4929.8504863949993</v>
      </c>
      <c r="J21" s="431">
        <f>+'[2]VAC-LE 04-01'!L1425</f>
        <v>4778.9402526900012</v>
      </c>
      <c r="K21" s="431">
        <f>+'[2]VAC-LE 04-01'!M1425</f>
        <v>4541.6675429100005</v>
      </c>
      <c r="L21" s="431">
        <f>+'[2]VAC-LE 04-01'!N1425</f>
        <v>4497.1577605799985</v>
      </c>
      <c r="M21" s="431">
        <f>+'[2]VAC-LE 04-01'!O1425</f>
        <v>4320.9057490200012</v>
      </c>
      <c r="N21" s="431">
        <f>+'[2]VAC-LE 04-01'!P1425</f>
        <v>4678.5946021199998</v>
      </c>
    </row>
    <row r="22" spans="1:14" ht="12" customHeight="1" x14ac:dyDescent="0.15">
      <c r="A22" s="246" t="s">
        <v>34</v>
      </c>
      <c r="B22" s="903">
        <f t="shared" si="0"/>
        <v>38241.537055460998</v>
      </c>
      <c r="C22" s="431">
        <f>+'[2]VAC-LE 04-01'!E1428</f>
        <v>3444.348240963001</v>
      </c>
      <c r="D22" s="431">
        <f>+'[2]VAC-LE 04-01'!F1428</f>
        <v>3032.2579727340008</v>
      </c>
      <c r="E22" s="431">
        <f>+'[2]VAC-LE 04-01'!G1428</f>
        <v>3118.3509668940001</v>
      </c>
      <c r="F22" s="431">
        <f>+'[2]VAC-LE 04-01'!H1428</f>
        <v>3144.4980523019985</v>
      </c>
      <c r="G22" s="431">
        <f>+'[2]VAC-LE 04-01'!I1428</f>
        <v>3279.0363796350011</v>
      </c>
      <c r="H22" s="431">
        <f>+'[2]VAC-LE 04-01'!J1428</f>
        <v>3164.8165241579995</v>
      </c>
      <c r="I22" s="431">
        <f>+'[2]VAC-LE 04-01'!K1428</f>
        <v>3185.4013810289998</v>
      </c>
      <c r="J22" s="431">
        <f>+'[2]VAC-LE 04-01'!L1428</f>
        <v>3180.0556258020001</v>
      </c>
      <c r="K22" s="431">
        <f>+'[2]VAC-LE 04-01'!M1428</f>
        <v>3114.5387346090001</v>
      </c>
      <c r="L22" s="431">
        <f>+'[2]VAC-LE 04-01'!N1428</f>
        <v>3102.819714026999</v>
      </c>
      <c r="M22" s="431">
        <f>+'[2]VAC-LE 04-01'!O1428</f>
        <v>3075.6550801860017</v>
      </c>
      <c r="N22" s="431">
        <f>+'[2]VAC-LE 04-01'!P1428</f>
        <v>3399.7583831219995</v>
      </c>
    </row>
    <row r="23" spans="1:14" ht="12" customHeight="1" x14ac:dyDescent="0.15">
      <c r="A23" s="246" t="s">
        <v>35</v>
      </c>
      <c r="B23" s="903">
        <f t="shared" si="0"/>
        <v>58617.823832999995</v>
      </c>
      <c r="C23" s="431">
        <f>+'[2]VAC-LE 04-01'!E1431</f>
        <v>4714.0340804999996</v>
      </c>
      <c r="D23" s="431">
        <f>+'[2]VAC-LE 04-01'!F1431</f>
        <v>4578.5973528000013</v>
      </c>
      <c r="E23" s="431">
        <f>+'[2]VAC-LE 04-01'!G1431</f>
        <v>4984.6608161999993</v>
      </c>
      <c r="F23" s="431">
        <f>+'[2]VAC-LE 04-01'!H1431</f>
        <v>4879.2671154</v>
      </c>
      <c r="G23" s="431">
        <f>+'[2]VAC-LE 04-01'!I1431</f>
        <v>5010.3599247000011</v>
      </c>
      <c r="H23" s="431">
        <f>+'[2]VAC-LE 04-01'!J1431</f>
        <v>4934.7996938999995</v>
      </c>
      <c r="I23" s="431">
        <f>+'[2]VAC-LE 04-01'!K1431</f>
        <v>5061.9738924000012</v>
      </c>
      <c r="J23" s="431">
        <f>+'[2]VAC-LE 04-01'!L1431</f>
        <v>5009.5144710000004</v>
      </c>
      <c r="K23" s="431">
        <f>+'[2]VAC-LE 04-01'!M1431</f>
        <v>4907.0297916000009</v>
      </c>
      <c r="L23" s="431">
        <f>+'[2]VAC-LE 04-01'!N1431</f>
        <v>4870.3810769999982</v>
      </c>
      <c r="M23" s="431">
        <f>+'[2]VAC-LE 04-01'!O1431</f>
        <v>4768.7563035000003</v>
      </c>
      <c r="N23" s="431">
        <f>+'[2]VAC-LE 04-01'!P1431</f>
        <v>4898.4493140000004</v>
      </c>
    </row>
    <row r="24" spans="1:14" ht="12" customHeight="1" x14ac:dyDescent="0.15">
      <c r="A24" s="246" t="s">
        <v>36</v>
      </c>
      <c r="B24" s="903">
        <f t="shared" si="0"/>
        <v>22796.7886315</v>
      </c>
      <c r="C24" s="431">
        <f>+'[2]VAC-LE 04-01'!E1434</f>
        <v>1689.8954699999999</v>
      </c>
      <c r="D24" s="431">
        <f>+'[2]VAC-LE 04-01'!F1434</f>
        <v>1786.4580000000001</v>
      </c>
      <c r="E24" s="431">
        <f>+'[2]VAC-LE 04-01'!G1434</f>
        <v>1748.1376385000001</v>
      </c>
      <c r="F24" s="431">
        <f>+'[2]VAC-LE 04-01'!H1434</f>
        <v>2036.2539999999999</v>
      </c>
      <c r="G24" s="431">
        <f>+'[2]VAC-LE 04-01'!I1434</f>
        <v>2190.2548000000002</v>
      </c>
      <c r="H24" s="431">
        <f>+'[2]VAC-LE 04-01'!J1434</f>
        <v>2020.25423</v>
      </c>
      <c r="I24" s="431">
        <f>+'[2]VAC-LE 04-01'!K1434</f>
        <v>1711.743993</v>
      </c>
      <c r="J24" s="431">
        <f>+'[2]VAC-LE 04-01'!L1434</f>
        <v>2096.5218</v>
      </c>
      <c r="K24" s="431">
        <f>+'[2]VAC-LE 04-01'!M1434</f>
        <v>2069.2399999999998</v>
      </c>
      <c r="L24" s="431">
        <f>+'[2]VAC-LE 04-01'!N1434</f>
        <v>1965.24</v>
      </c>
      <c r="M24" s="431">
        <f>+'[2]VAC-LE 04-01'!O1434</f>
        <v>1732.4586999999999</v>
      </c>
      <c r="N24" s="431">
        <f>+'[2]VAC-LE 04-01'!P1434</f>
        <v>1750.33</v>
      </c>
    </row>
    <row r="25" spans="1:14" ht="12" customHeight="1" x14ac:dyDescent="0.15">
      <c r="A25" s="194" t="s">
        <v>37</v>
      </c>
      <c r="B25" s="903">
        <f t="shared" si="0"/>
        <v>358534.99282000004</v>
      </c>
      <c r="C25" s="431">
        <f>+'[2]VAC-LE 04-01'!E1437</f>
        <v>30892.442300000002</v>
      </c>
      <c r="D25" s="431">
        <f>+'[2]VAC-LE 04-01'!F1437</f>
        <v>26926.349910000001</v>
      </c>
      <c r="E25" s="431">
        <f>+'[2]VAC-LE 04-01'!G1437</f>
        <v>30296.761849999999</v>
      </c>
      <c r="F25" s="431">
        <f>+'[2]VAC-LE 04-01'!H1437</f>
        <v>29590.323759999999</v>
      </c>
      <c r="G25" s="431">
        <f>+'[2]VAC-LE 04-01'!I1437</f>
        <v>30804.682090000002</v>
      </c>
      <c r="H25" s="431">
        <f>+'[2]VAC-LE 04-01'!J1437</f>
        <v>29138.606100000001</v>
      </c>
      <c r="I25" s="431">
        <f>+'[2]VAC-LE 04-01'!K1437</f>
        <v>30247.621010000003</v>
      </c>
      <c r="J25" s="431">
        <f>+'[2]VAC-LE 04-01'!L1437</f>
        <v>31212.024690000006</v>
      </c>
      <c r="K25" s="431">
        <f>+'[2]VAC-LE 04-01'!M1437</f>
        <v>29490.397499999999</v>
      </c>
      <c r="L25" s="431">
        <f>+'[2]VAC-LE 04-01'!N1437</f>
        <v>30276.010399999999</v>
      </c>
      <c r="M25" s="431">
        <f>+'[2]VAC-LE 04-01'!O1437</f>
        <v>29355.44052</v>
      </c>
      <c r="N25" s="431">
        <f>+'[2]VAC-LE 04-01'!P1437</f>
        <v>30304.332689999999</v>
      </c>
    </row>
    <row r="26" spans="1:14" ht="12" customHeight="1" x14ac:dyDescent="0.15">
      <c r="A26" s="246" t="s">
        <v>38</v>
      </c>
      <c r="B26" s="903">
        <f t="shared" si="0"/>
        <v>17617.130630600001</v>
      </c>
      <c r="C26" s="431">
        <f>+'[2]VAC-LE 04-01'!E1440</f>
        <v>1483.7877603000002</v>
      </c>
      <c r="D26" s="431">
        <f>+'[2]VAC-LE 04-01'!F1440</f>
        <v>1385.9928198000002</v>
      </c>
      <c r="E26" s="431">
        <f>+'[2]VAC-LE 04-01'!G1440</f>
        <v>1455.8237856000001</v>
      </c>
      <c r="F26" s="431">
        <f>+'[2]VAC-LE 04-01'!H1440</f>
        <v>1433.3103549000002</v>
      </c>
      <c r="G26" s="431">
        <f>+'[2]VAC-LE 04-01'!I1440</f>
        <v>1447.7161014000001</v>
      </c>
      <c r="H26" s="431">
        <f>+'[2]VAC-LE 04-01'!J1440</f>
        <v>1404.3522753000002</v>
      </c>
      <c r="I26" s="431">
        <f>+'[2]VAC-LE 04-01'!K1440</f>
        <v>1480.0140094000001</v>
      </c>
      <c r="J26" s="431">
        <f>+'[2]VAC-LE 04-01'!L1440</f>
        <v>1471.8769247999999</v>
      </c>
      <c r="K26" s="431">
        <f>+'[2]VAC-LE 04-01'!M1440</f>
        <v>1466.9992899999997</v>
      </c>
      <c r="L26" s="431">
        <f>+'[2]VAC-LE 04-01'!N1440</f>
        <v>1545.5006662000003</v>
      </c>
      <c r="M26" s="431">
        <f>+'[2]VAC-LE 04-01'!O1440</f>
        <v>1516.0155099999999</v>
      </c>
      <c r="N26" s="431">
        <f>+'[2]VAC-LE 04-01'!P1440</f>
        <v>1525.7411328999999</v>
      </c>
    </row>
    <row r="27" spans="1:14" ht="12" customHeight="1" x14ac:dyDescent="0.15">
      <c r="A27" s="246" t="s">
        <v>39</v>
      </c>
      <c r="B27" s="903">
        <f t="shared" si="0"/>
        <v>24486.999389100001</v>
      </c>
      <c r="C27" s="431">
        <f>+'[2]VAC-LE 04-01'!E1443</f>
        <v>2078.2057140000002</v>
      </c>
      <c r="D27" s="431">
        <f>+'[2]VAC-LE 04-01'!F1443</f>
        <v>1925.1053010000003</v>
      </c>
      <c r="E27" s="431">
        <f>+'[2]VAC-LE 04-01'!G1443</f>
        <v>2159.5716000000002</v>
      </c>
      <c r="F27" s="431">
        <f>+'[2]VAC-LE 04-01'!H1443</f>
        <v>2017.1142000000004</v>
      </c>
      <c r="G27" s="431">
        <f>+'[2]VAC-LE 04-01'!I1443</f>
        <v>2070.8041230000003</v>
      </c>
      <c r="H27" s="431">
        <f>+'[2]VAC-LE 04-01'!J1443</f>
        <v>2003.653008</v>
      </c>
      <c r="I27" s="431">
        <f>+'[2]VAC-LE 04-01'!K1443</f>
        <v>2048.7851640000008</v>
      </c>
      <c r="J27" s="431">
        <f>+'[2]VAC-LE 04-01'!L1443</f>
        <v>2037.1067541</v>
      </c>
      <c r="K27" s="431">
        <f>+'[2]VAC-LE 04-01'!M1443</f>
        <v>1997.9547120000002</v>
      </c>
      <c r="L27" s="431">
        <f>+'[2]VAC-LE 04-01'!N1443</f>
        <v>2050.9839630000006</v>
      </c>
      <c r="M27" s="431">
        <f>+'[2]VAC-LE 04-01'!O1443</f>
        <v>2008.783539</v>
      </c>
      <c r="N27" s="431">
        <f>+'[2]VAC-LE 04-01'!P1443</f>
        <v>2088.9313110000003</v>
      </c>
    </row>
    <row r="28" spans="1:14" ht="12" customHeight="1" x14ac:dyDescent="0.15">
      <c r="A28" s="246" t="s">
        <v>40</v>
      </c>
      <c r="B28" s="903">
        <f t="shared" si="0"/>
        <v>52260.540288899996</v>
      </c>
      <c r="C28" s="431">
        <f>+'[2]VAC-LE 04-01'!E1446</f>
        <v>2148.6372988999997</v>
      </c>
      <c r="D28" s="431">
        <f>+'[2]VAC-LE 04-01'!F1446</f>
        <v>4189.0553200000004</v>
      </c>
      <c r="E28" s="431">
        <f>+'[2]VAC-LE 04-01'!G1446</f>
        <v>7105.6960200000003</v>
      </c>
      <c r="F28" s="431">
        <f>+'[2]VAC-LE 04-01'!H1446</f>
        <v>9117.9493399999992</v>
      </c>
      <c r="G28" s="431">
        <f>+'[2]VAC-LE 04-01'!I1446</f>
        <v>9696.3375999999989</v>
      </c>
      <c r="H28" s="431">
        <f>+'[2]VAC-LE 04-01'!J1446</f>
        <v>6749.2511299999996</v>
      </c>
      <c r="I28" s="431">
        <f>+'[2]VAC-LE 04-01'!K1446</f>
        <v>4329.5751300000002</v>
      </c>
      <c r="J28" s="431">
        <f>+'[2]VAC-LE 04-01'!L1446</f>
        <v>3024.19227</v>
      </c>
      <c r="K28" s="431">
        <f>+'[2]VAC-LE 04-01'!M1446</f>
        <v>2078.3236999999999</v>
      </c>
      <c r="L28" s="431">
        <f>+'[2]VAC-LE 04-01'!N1446</f>
        <v>1363.77459</v>
      </c>
      <c r="M28" s="431">
        <f>+'[2]VAC-LE 04-01'!O1446</f>
        <v>1065.19613</v>
      </c>
      <c r="N28" s="431">
        <f>+'[2]VAC-LE 04-01'!P1446</f>
        <v>1392.5517600000001</v>
      </c>
    </row>
    <row r="29" spans="1:14" ht="12" customHeight="1" x14ac:dyDescent="0.15">
      <c r="A29" s="194" t="s">
        <v>41</v>
      </c>
      <c r="B29" s="903">
        <f t="shared" si="0"/>
        <v>33475.562129999998</v>
      </c>
      <c r="C29" s="431">
        <f>+'[2]VAC-LE 04-01'!E1449</f>
        <v>3497.4798700000001</v>
      </c>
      <c r="D29" s="431">
        <f>+'[2]VAC-LE 04-01'!F1449</f>
        <v>3451.9911499999998</v>
      </c>
      <c r="E29" s="431">
        <f>+'[2]VAC-LE 04-01'!G1449</f>
        <v>3490.7111</v>
      </c>
      <c r="F29" s="431">
        <f>+'[2]VAC-LE 04-01'!H1449</f>
        <v>3600.6797999999999</v>
      </c>
      <c r="G29" s="431">
        <f>+'[2]VAC-LE 04-01'!I1449</f>
        <v>3244.6048599999999</v>
      </c>
      <c r="H29" s="431">
        <f>+'[2]VAC-LE 04-01'!J1449</f>
        <v>3159.0059999999999</v>
      </c>
      <c r="I29" s="431">
        <f>+'[2]VAC-LE 04-01'!K1449</f>
        <v>2833.2163499999997</v>
      </c>
      <c r="J29" s="431">
        <f>+'[2]VAC-LE 04-01'!L1449</f>
        <v>2418.6660000000002</v>
      </c>
      <c r="K29" s="431">
        <f>+'[2]VAC-LE 04-01'!M1449</f>
        <v>2108.5</v>
      </c>
      <c r="L29" s="431">
        <f>+'[2]VAC-LE 04-01'!N1449</f>
        <v>1949.75</v>
      </c>
      <c r="M29" s="431">
        <f>+'[2]VAC-LE 04-01'!O1449</f>
        <v>1894.4769999999999</v>
      </c>
      <c r="N29" s="431">
        <f>+'[2]VAC-LE 04-01'!P1449</f>
        <v>1826.48</v>
      </c>
    </row>
    <row r="30" spans="1:14" ht="12" customHeight="1" x14ac:dyDescent="0.15">
      <c r="A30" s="248" t="s">
        <v>110</v>
      </c>
      <c r="B30" s="903">
        <f t="shared" si="0"/>
        <v>18310.193720000003</v>
      </c>
      <c r="C30" s="431">
        <f>+'[2]VAC-LE 04-01'!E1452</f>
        <v>2068.3544000000002</v>
      </c>
      <c r="D30" s="431">
        <f>+'[2]VAC-LE 04-01'!F1452</f>
        <v>2032.4257</v>
      </c>
      <c r="E30" s="431">
        <f>+'[2]VAC-LE 04-01'!G1452</f>
        <v>2040.2581</v>
      </c>
      <c r="F30" s="431">
        <f>+'[2]VAC-LE 04-01'!H1452</f>
        <v>2105.4258</v>
      </c>
      <c r="G30" s="431">
        <f>+'[2]VAC-LE 04-01'!I1452</f>
        <v>1750.47587</v>
      </c>
      <c r="H30" s="431">
        <f>+'[2]VAC-LE 04-01'!J1452</f>
        <v>1689.425</v>
      </c>
      <c r="I30" s="431">
        <f>+'[2]VAC-LE 04-01'!K1452</f>
        <v>1563.45785</v>
      </c>
      <c r="J30" s="431">
        <f>+'[2]VAC-LE 04-01'!L1452</f>
        <v>1408.2539999999999</v>
      </c>
      <c r="K30" s="431">
        <f>+'[2]VAC-LE 04-01'!M1452</f>
        <v>1103.25</v>
      </c>
      <c r="L30" s="431">
        <f>+'[2]VAC-LE 04-01'!N1452</f>
        <v>1018.5</v>
      </c>
      <c r="M30" s="431">
        <f>+'[2]VAC-LE 04-01'!O1452</f>
        <v>800.12699999999995</v>
      </c>
      <c r="N30" s="431">
        <f>+'[2]VAC-LE 04-01'!P1452</f>
        <v>730.24</v>
      </c>
    </row>
    <row r="31" spans="1:14" ht="12" customHeight="1" x14ac:dyDescent="0.15">
      <c r="A31" s="248" t="s">
        <v>111</v>
      </c>
      <c r="B31" s="903">
        <f t="shared" si="0"/>
        <v>15165.368410000001</v>
      </c>
      <c r="C31" s="431">
        <f>+'[2]VAC-LE 04-01'!E1455</f>
        <v>1429.12547</v>
      </c>
      <c r="D31" s="431">
        <f>+'[2]VAC-LE 04-01'!F1455</f>
        <v>1419.5654500000001</v>
      </c>
      <c r="E31" s="431">
        <f>+'[2]VAC-LE 04-01'!G1455</f>
        <v>1450.453</v>
      </c>
      <c r="F31" s="431">
        <f>+'[2]VAC-LE 04-01'!H1455</f>
        <v>1495.2539999999999</v>
      </c>
      <c r="G31" s="431">
        <f>+'[2]VAC-LE 04-01'!I1455</f>
        <v>1494.1289899999999</v>
      </c>
      <c r="H31" s="431">
        <f>+'[2]VAC-LE 04-01'!J1455</f>
        <v>1469.5809999999999</v>
      </c>
      <c r="I31" s="431">
        <f>+'[2]VAC-LE 04-01'!K1455</f>
        <v>1269.7584999999999</v>
      </c>
      <c r="J31" s="431">
        <f>+'[2]VAC-LE 04-01'!L1455</f>
        <v>1010.412</v>
      </c>
      <c r="K31" s="431">
        <f>+'[2]VAC-LE 04-01'!M1455</f>
        <v>1005.25</v>
      </c>
      <c r="L31" s="431">
        <f>+'[2]VAC-LE 04-01'!N1455</f>
        <v>931.25</v>
      </c>
      <c r="M31" s="431">
        <f>+'[2]VAC-LE 04-01'!O1455</f>
        <v>1094.3499999999999</v>
      </c>
      <c r="N31" s="431">
        <f>+'[2]VAC-LE 04-01'!P1455</f>
        <v>1096.24</v>
      </c>
    </row>
    <row r="32" spans="1:14" ht="12" customHeight="1" x14ac:dyDescent="0.15">
      <c r="A32" s="246" t="s">
        <v>44</v>
      </c>
      <c r="B32" s="903">
        <f t="shared" si="0"/>
        <v>116111.23140780002</v>
      </c>
      <c r="C32" s="431">
        <f>+'[2]VAC-LE 04-01'!E1458</f>
        <v>10615.100640300006</v>
      </c>
      <c r="D32" s="431">
        <f>+'[2]VAC-LE 04-01'!F1458</f>
        <v>9413.2794311999969</v>
      </c>
      <c r="E32" s="431">
        <f>+'[2]VAC-LE 04-01'!G1458</f>
        <v>10404.636348599999</v>
      </c>
      <c r="F32" s="431">
        <f>+'[2]VAC-LE 04-01'!H1458</f>
        <v>10290.035564100001</v>
      </c>
      <c r="G32" s="431">
        <f>+'[2]VAC-LE 04-01'!I1458</f>
        <v>10632.471152399999</v>
      </c>
      <c r="H32" s="431">
        <f>+'[2]VAC-LE 04-01'!J1458</f>
        <v>9707.8183641000032</v>
      </c>
      <c r="I32" s="431">
        <f>+'[2]VAC-LE 04-01'!K1458</f>
        <v>9586.252651499999</v>
      </c>
      <c r="J32" s="431">
        <f>+'[2]VAC-LE 04-01'!L1458</f>
        <v>9279.5687091000036</v>
      </c>
      <c r="K32" s="431">
        <f>+'[2]VAC-LE 04-01'!M1458</f>
        <v>8748.9417338999992</v>
      </c>
      <c r="L32" s="431">
        <f>+'[2]VAC-LE 04-01'!N1458</f>
        <v>9036.734586300001</v>
      </c>
      <c r="M32" s="431">
        <f>+'[2]VAC-LE 04-01'!O1458</f>
        <v>8911.4866596000029</v>
      </c>
      <c r="N32" s="431">
        <f>+'[2]VAC-LE 04-01'!P1458</f>
        <v>9484.9055666999993</v>
      </c>
    </row>
    <row r="33" spans="1:14" ht="12" customHeight="1" x14ac:dyDescent="0.15">
      <c r="A33" s="246" t="s">
        <v>45</v>
      </c>
      <c r="B33" s="903">
        <f t="shared" si="0"/>
        <v>131755.89522000001</v>
      </c>
      <c r="C33" s="431">
        <f>+'[2]VAC-LE 04-01'!E1461</f>
        <v>10916.185620000002</v>
      </c>
      <c r="D33" s="431">
        <f>+'[2]VAC-LE 04-01'!F1461</f>
        <v>14170.501999999999</v>
      </c>
      <c r="E33" s="431">
        <f>+'[2]VAC-LE 04-01'!G1461</f>
        <v>15425.785999999998</v>
      </c>
      <c r="F33" s="431">
        <f>+'[2]VAC-LE 04-01'!H1461</f>
        <v>14396.563800000002</v>
      </c>
      <c r="G33" s="431">
        <f>+'[2]VAC-LE 04-01'!I1461</f>
        <v>13988.626</v>
      </c>
      <c r="H33" s="431">
        <f>+'[2]VAC-LE 04-01'!J1461</f>
        <v>12198.390000000001</v>
      </c>
      <c r="I33" s="431">
        <f>+'[2]VAC-LE 04-01'!K1461</f>
        <v>10146.129499999999</v>
      </c>
      <c r="J33" s="431">
        <f>+'[2]VAC-LE 04-01'!L1461</f>
        <v>8948.1190000000006</v>
      </c>
      <c r="K33" s="431">
        <f>+'[2]VAC-LE 04-01'!M1461</f>
        <v>6967.65</v>
      </c>
      <c r="L33" s="431">
        <f>+'[2]VAC-LE 04-01'!N1461</f>
        <v>7630.7739999999985</v>
      </c>
      <c r="M33" s="431">
        <f>+'[2]VAC-LE 04-01'!O1461</f>
        <v>8291.8968000000004</v>
      </c>
      <c r="N33" s="431">
        <f>+'[2]VAC-LE 04-01'!P1461</f>
        <v>8675.2725000000009</v>
      </c>
    </row>
    <row r="34" spans="1:14" ht="12" customHeight="1" x14ac:dyDescent="0.15">
      <c r="A34" s="194" t="s">
        <v>46</v>
      </c>
      <c r="B34" s="903">
        <f t="shared" si="0"/>
        <v>32696.628652700005</v>
      </c>
      <c r="C34" s="431">
        <f>+'[2]VAC-LE 04-01'!E1464</f>
        <v>2485.4934852000006</v>
      </c>
      <c r="D34" s="431">
        <f>+'[2]VAC-LE 04-01'!F1464</f>
        <v>2929.6942397999997</v>
      </c>
      <c r="E34" s="431">
        <f>+'[2]VAC-LE 04-01'!G1464</f>
        <v>2958.5470248000011</v>
      </c>
      <c r="F34" s="431">
        <f>+'[2]VAC-LE 04-01'!H1464</f>
        <v>2993.6958074999998</v>
      </c>
      <c r="G34" s="431">
        <f>+'[2]VAC-LE 04-01'!I1464</f>
        <v>2922.3287793000004</v>
      </c>
      <c r="H34" s="431">
        <f>+'[2]VAC-LE 04-01'!J1464</f>
        <v>2882.9238237</v>
      </c>
      <c r="I34" s="431">
        <f>+'[2]VAC-LE 04-01'!K1464</f>
        <v>2718.4598523</v>
      </c>
      <c r="J34" s="431">
        <f>+'[2]VAC-LE 04-01'!L1464</f>
        <v>2627.3160206999987</v>
      </c>
      <c r="K34" s="431">
        <f>+'[2]VAC-LE 04-01'!M1464</f>
        <v>2649.0624525000003</v>
      </c>
      <c r="L34" s="431">
        <f>+'[2]VAC-LE 04-01'!N1464</f>
        <v>2508.9256628999997</v>
      </c>
      <c r="M34" s="431">
        <f>+'[2]VAC-LE 04-01'!O1464</f>
        <v>2488.0907520000001</v>
      </c>
      <c r="N34" s="431">
        <f>+'[2]VAC-LE 04-01'!P1464</f>
        <v>2532.0907520000001</v>
      </c>
    </row>
    <row r="35" spans="1:14" ht="12" customHeight="1" x14ac:dyDescent="0.15">
      <c r="A35" s="194" t="s">
        <v>47</v>
      </c>
      <c r="B35" s="903">
        <f t="shared" si="0"/>
        <v>1612.2585276000002</v>
      </c>
      <c r="C35" s="431">
        <f>+'[2]VAC-LE 04-01'!E1467</f>
        <v>142.23132630000003</v>
      </c>
      <c r="D35" s="431">
        <f>+'[2]VAC-LE 04-01'!F1467</f>
        <v>139.4255349</v>
      </c>
      <c r="E35" s="431">
        <f>+'[2]VAC-LE 04-01'!G1467</f>
        <v>135.88990740000003</v>
      </c>
      <c r="F35" s="431">
        <f>+'[2]VAC-LE 04-01'!H1467</f>
        <v>80.257305700000003</v>
      </c>
      <c r="G35" s="431">
        <f>+'[2]VAC-LE 04-01'!I1467</f>
        <v>131.70083400000001</v>
      </c>
      <c r="H35" s="431">
        <f>+'[2]VAC-LE 04-01'!J1467</f>
        <v>132.99430590000003</v>
      </c>
      <c r="I35" s="431">
        <f>+'[2]VAC-LE 04-01'!K1467</f>
        <v>137.57668560000005</v>
      </c>
      <c r="J35" s="431">
        <f>+'[2]VAC-LE 04-01'!L1467</f>
        <v>144.77388120000001</v>
      </c>
      <c r="K35" s="431">
        <f>+'[2]VAC-LE 04-01'!M1467</f>
        <v>143.32246740000002</v>
      </c>
      <c r="L35" s="431">
        <f>+'[2]VAC-LE 04-01'!N1467</f>
        <v>140.35139810000001</v>
      </c>
      <c r="M35" s="431">
        <f>+'[2]VAC-LE 04-01'!O1467</f>
        <v>142.96322699999999</v>
      </c>
      <c r="N35" s="431">
        <f>+'[2]VAC-LE 04-01'!P1467</f>
        <v>140.77165410000001</v>
      </c>
    </row>
    <row r="36" spans="1:14" ht="12" customHeight="1" x14ac:dyDescent="0.15">
      <c r="A36" s="194" t="s">
        <v>48</v>
      </c>
      <c r="B36" s="903">
        <f t="shared" si="0"/>
        <v>5165.5851734299995</v>
      </c>
      <c r="C36" s="431">
        <f>+'[2]VAC-LE 04-01'!E1470</f>
        <v>506.08710290699997</v>
      </c>
      <c r="D36" s="431">
        <f>+'[2]VAC-LE 04-01'!F1470</f>
        <v>504.33</v>
      </c>
      <c r="E36" s="431">
        <f>+'[2]VAC-LE 04-01'!G1470</f>
        <v>580.78899999999999</v>
      </c>
      <c r="F36" s="431">
        <f>+'[2]VAC-LE 04-01'!H1470</f>
        <v>496.03086320300002</v>
      </c>
      <c r="G36" s="431">
        <f>+'[2]VAC-LE 04-01'!I1470</f>
        <v>483.78405192999998</v>
      </c>
      <c r="H36" s="431">
        <f>+'[2]VAC-LE 04-01'!J1470</f>
        <v>434.78405192999998</v>
      </c>
      <c r="I36" s="431">
        <f>+'[2]VAC-LE 04-01'!K1470</f>
        <v>432.16899999999998</v>
      </c>
      <c r="J36" s="431">
        <f>+'[2]VAC-LE 04-01'!L1470</f>
        <v>390.38479125999999</v>
      </c>
      <c r="K36" s="431">
        <f>+'[2]VAC-LE 04-01'!M1470</f>
        <v>330.23944341999999</v>
      </c>
      <c r="L36" s="431">
        <f>+'[2]VAC-LE 04-01'!N1470</f>
        <v>332.74462906000002</v>
      </c>
      <c r="M36" s="431">
        <f>+'[2]VAC-LE 04-01'!O1470</f>
        <v>333.89843744000001</v>
      </c>
      <c r="N36" s="431">
        <f>+'[2]VAC-LE 04-01'!P1470</f>
        <v>340.34380227999998</v>
      </c>
    </row>
    <row r="37" spans="1:14" ht="12" customHeight="1" thickBot="1" x14ac:dyDescent="0.2">
      <c r="A37" s="249" t="s">
        <v>49</v>
      </c>
      <c r="B37" s="914">
        <f t="shared" si="0"/>
        <v>1465.8704199890001</v>
      </c>
      <c r="C37" s="432">
        <f>+'[2]VAC-LE 04-01'!E1473</f>
        <v>191.89999929199999</v>
      </c>
      <c r="D37" s="432">
        <f>+'[2]VAC-LE 04-01'!F1473</f>
        <v>142.340089428</v>
      </c>
      <c r="E37" s="432">
        <f>+'[2]VAC-LE 04-01'!G1473</f>
        <v>136.55999397600002</v>
      </c>
      <c r="F37" s="432">
        <f>+'[2]VAC-LE 04-01'!H1473</f>
        <v>115.67997156600001</v>
      </c>
      <c r="G37" s="432">
        <f>+'[2]VAC-LE 04-01'!I1473</f>
        <v>107.129994778</v>
      </c>
      <c r="H37" s="432">
        <f>+'[2]VAC-LE 04-01'!J1473</f>
        <v>104.69001285900002</v>
      </c>
      <c r="I37" s="432">
        <f>+'[2]VAC-LE 04-01'!K1473</f>
        <v>113.39001015299999</v>
      </c>
      <c r="J37" s="432">
        <f>+'[2]VAC-LE 04-01'!L1473</f>
        <v>110.970009909</v>
      </c>
      <c r="K37" s="432">
        <f>+'[2]VAC-LE 04-01'!M1473</f>
        <v>111.06998816400002</v>
      </c>
      <c r="L37" s="432">
        <f>+'[2]VAC-LE 04-01'!N1473</f>
        <v>110.36002383900001</v>
      </c>
      <c r="M37" s="432">
        <f>+'[2]VAC-LE 04-01'!O1473</f>
        <v>103.98032725500001</v>
      </c>
      <c r="N37" s="432">
        <f>+'[2]VAC-LE 04-01'!P1473</f>
        <v>117.79999877</v>
      </c>
    </row>
    <row r="38" spans="1:14" ht="9" customHeight="1" x14ac:dyDescent="0.15">
      <c r="A38" s="28" t="s">
        <v>544</v>
      </c>
      <c r="B38" s="426"/>
      <c r="C38" s="426"/>
      <c r="D38" s="426"/>
      <c r="E38" s="426"/>
      <c r="F38" s="426"/>
      <c r="G38" s="219"/>
      <c r="H38" s="219"/>
      <c r="I38" s="219"/>
      <c r="J38" s="219"/>
      <c r="K38" s="219"/>
      <c r="L38" s="219"/>
      <c r="M38" s="219"/>
      <c r="N38" s="219"/>
    </row>
    <row r="39" spans="1:14" ht="9" customHeight="1" x14ac:dyDescent="0.15">
      <c r="A39" s="28" t="s">
        <v>428</v>
      </c>
      <c r="B39" s="426"/>
      <c r="C39" s="426"/>
      <c r="D39" s="426"/>
      <c r="E39" s="426"/>
      <c r="F39" s="426"/>
      <c r="G39" s="219"/>
      <c r="H39" s="219"/>
      <c r="I39" s="219"/>
      <c r="J39" s="219"/>
      <c r="K39" s="219"/>
      <c r="L39" s="219"/>
      <c r="M39" s="219"/>
      <c r="N39" s="219"/>
    </row>
    <row r="40" spans="1:14" ht="9" customHeight="1" x14ac:dyDescent="0.15">
      <c r="A40" s="40" t="s">
        <v>427</v>
      </c>
      <c r="B40" s="426"/>
      <c r="C40" s="426"/>
      <c r="D40" s="426"/>
      <c r="E40" s="426"/>
      <c r="F40" s="426"/>
      <c r="G40" s="219"/>
      <c r="H40" s="219"/>
      <c r="I40" s="219"/>
      <c r="J40" s="219"/>
      <c r="K40" s="219"/>
      <c r="L40" s="219"/>
      <c r="M40" s="219"/>
      <c r="N40" s="219"/>
    </row>
    <row r="41" spans="1:14" ht="13.05" customHeight="1" x14ac:dyDescent="0.15">
      <c r="A41" s="12"/>
      <c r="B41" s="254"/>
      <c r="C41" s="254"/>
      <c r="D41" s="254"/>
      <c r="E41" s="254"/>
      <c r="F41" s="254"/>
      <c r="G41" s="254"/>
      <c r="H41" s="254"/>
      <c r="I41" s="254"/>
      <c r="J41" s="254"/>
      <c r="K41" s="254"/>
      <c r="L41" s="254"/>
      <c r="M41" s="254"/>
      <c r="N41" s="254"/>
    </row>
    <row r="42" spans="1:14" ht="13.05" customHeight="1" x14ac:dyDescent="0.15">
      <c r="A42" s="119"/>
      <c r="B42" s="254"/>
      <c r="C42" s="254"/>
      <c r="D42" s="254"/>
      <c r="E42" s="254"/>
      <c r="F42" s="254"/>
      <c r="G42" s="254"/>
      <c r="H42" s="254"/>
      <c r="I42" s="254"/>
      <c r="J42" s="254"/>
      <c r="K42" s="254"/>
      <c r="L42" s="254"/>
      <c r="M42" s="254"/>
      <c r="N42" s="254"/>
    </row>
    <row r="43" spans="1:14" ht="13.05" customHeight="1" x14ac:dyDescent="0.15">
      <c r="A43" s="168"/>
      <c r="B43" s="254"/>
      <c r="C43" s="254"/>
      <c r="D43" s="254"/>
      <c r="E43" s="254"/>
      <c r="F43" s="254"/>
      <c r="G43" s="254"/>
      <c r="H43" s="254"/>
      <c r="I43" s="254"/>
      <c r="J43" s="254"/>
      <c r="K43" s="254"/>
      <c r="L43" s="254"/>
      <c r="M43" s="254"/>
      <c r="N43" s="254"/>
    </row>
    <row r="44" spans="1:14" ht="13.05" customHeight="1" x14ac:dyDescent="0.15">
      <c r="A44" s="31"/>
      <c r="B44" s="254"/>
      <c r="C44" s="254"/>
      <c r="D44" s="254"/>
      <c r="E44" s="254"/>
      <c r="F44" s="254"/>
      <c r="G44" s="254"/>
      <c r="H44" s="254"/>
      <c r="I44" s="254"/>
      <c r="J44" s="254"/>
      <c r="K44" s="254"/>
      <c r="L44" s="254"/>
      <c r="M44" s="254"/>
      <c r="N44" s="254"/>
    </row>
    <row r="45" spans="1:14" ht="13.05" customHeight="1" x14ac:dyDescent="0.15">
      <c r="A45" s="58"/>
      <c r="B45" s="254"/>
      <c r="C45" s="254"/>
      <c r="D45" s="254"/>
      <c r="E45" s="254"/>
      <c r="F45" s="254"/>
      <c r="G45" s="254"/>
      <c r="H45" s="254"/>
      <c r="I45" s="254"/>
      <c r="J45" s="254"/>
      <c r="K45" s="254"/>
      <c r="L45" s="254"/>
      <c r="M45" s="254"/>
      <c r="N45" s="254"/>
    </row>
    <row r="46" spans="1:14" ht="13.05" customHeight="1" x14ac:dyDescent="0.15">
      <c r="A46" s="31"/>
      <c r="B46" s="254"/>
      <c r="C46" s="254"/>
      <c r="D46" s="254"/>
      <c r="E46" s="254"/>
      <c r="F46" s="254"/>
      <c r="G46" s="254"/>
      <c r="H46" s="254"/>
      <c r="I46" s="254"/>
      <c r="J46" s="254"/>
      <c r="K46" s="254"/>
      <c r="L46" s="254"/>
      <c r="M46" s="254"/>
      <c r="N46" s="254"/>
    </row>
    <row r="47" spans="1:14" ht="13.05" customHeight="1" x14ac:dyDescent="0.15">
      <c r="A47" s="119"/>
      <c r="B47" s="254"/>
      <c r="C47" s="254"/>
      <c r="D47" s="254"/>
      <c r="E47" s="254"/>
      <c r="F47" s="254"/>
      <c r="G47" s="254"/>
      <c r="H47" s="254"/>
      <c r="I47" s="254"/>
      <c r="J47" s="254"/>
      <c r="K47" s="254"/>
      <c r="L47" s="254"/>
      <c r="M47" s="254"/>
      <c r="N47" s="254"/>
    </row>
    <row r="48" spans="1:14" ht="13.05" customHeight="1" x14ac:dyDescent="0.15">
      <c r="A48" s="119"/>
      <c r="B48" s="254"/>
      <c r="C48" s="254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</row>
    <row r="49" spans="1:14" ht="13.05" customHeight="1" x14ac:dyDescent="0.15">
      <c r="A49" s="119"/>
      <c r="B49" s="254"/>
      <c r="C49" s="254"/>
      <c r="D49" s="254"/>
      <c r="E49" s="254"/>
      <c r="F49" s="254"/>
      <c r="G49" s="254"/>
      <c r="H49" s="254"/>
      <c r="I49" s="254"/>
      <c r="J49" s="254"/>
      <c r="K49" s="254"/>
      <c r="L49" s="254"/>
      <c r="M49" s="254"/>
      <c r="N49" s="254"/>
    </row>
    <row r="50" spans="1:14" ht="13.05" customHeight="1" x14ac:dyDescent="0.15">
      <c r="A50" s="119"/>
      <c r="B50" s="254"/>
      <c r="C50" s="254"/>
      <c r="D50" s="254"/>
      <c r="E50" s="254"/>
      <c r="F50" s="254"/>
      <c r="G50" s="254"/>
      <c r="H50" s="254"/>
      <c r="I50" s="254"/>
      <c r="J50" s="254"/>
      <c r="K50" s="254"/>
      <c r="L50" s="254"/>
      <c r="M50" s="254"/>
      <c r="N50" s="254"/>
    </row>
    <row r="51" spans="1:14" ht="13.05" customHeight="1" x14ac:dyDescent="0.15">
      <c r="A51" s="119"/>
      <c r="B51" s="254"/>
      <c r="C51" s="254"/>
      <c r="D51" s="254"/>
      <c r="E51" s="254"/>
      <c r="F51" s="254"/>
      <c r="G51" s="254"/>
      <c r="H51" s="254"/>
      <c r="I51" s="254"/>
      <c r="J51" s="254"/>
      <c r="K51" s="254"/>
      <c r="L51" s="254"/>
      <c r="M51" s="254"/>
      <c r="N51" s="254"/>
    </row>
    <row r="52" spans="1:14" ht="13.05" customHeight="1" x14ac:dyDescent="0.15">
      <c r="A52" s="119"/>
      <c r="B52" s="254"/>
      <c r="C52" s="254"/>
      <c r="D52" s="254"/>
      <c r="E52" s="254"/>
      <c r="F52" s="254"/>
      <c r="G52" s="254"/>
      <c r="H52" s="254"/>
      <c r="I52" s="254"/>
      <c r="J52" s="254"/>
      <c r="K52" s="254"/>
      <c r="L52" s="254"/>
      <c r="M52" s="254"/>
      <c r="N52" s="254"/>
    </row>
    <row r="53" spans="1:14" ht="13.05" customHeight="1" x14ac:dyDescent="0.15">
      <c r="A53" s="119"/>
      <c r="B53" s="254"/>
      <c r="C53" s="254"/>
      <c r="D53" s="254"/>
      <c r="E53" s="254"/>
      <c r="F53" s="254"/>
      <c r="G53" s="254"/>
      <c r="H53" s="254"/>
      <c r="I53" s="254"/>
      <c r="J53" s="254"/>
      <c r="K53" s="254"/>
      <c r="L53" s="254"/>
      <c r="M53" s="254"/>
      <c r="N53" s="254"/>
    </row>
    <row r="54" spans="1:14" ht="13.05" customHeight="1" x14ac:dyDescent="0.15">
      <c r="A54" s="119"/>
      <c r="B54" s="254"/>
      <c r="C54" s="254"/>
      <c r="D54" s="254"/>
      <c r="E54" s="254"/>
      <c r="F54" s="254"/>
      <c r="G54" s="254"/>
      <c r="H54" s="254"/>
      <c r="I54" s="254"/>
      <c r="J54" s="254"/>
      <c r="K54" s="254"/>
      <c r="L54" s="254"/>
      <c r="M54" s="254"/>
      <c r="N54" s="254"/>
    </row>
    <row r="55" spans="1:14" ht="13.05" customHeight="1" x14ac:dyDescent="0.15">
      <c r="B55" s="254"/>
      <c r="C55" s="254"/>
      <c r="D55" s="254"/>
      <c r="E55" s="254"/>
      <c r="F55" s="254"/>
      <c r="G55" s="254"/>
      <c r="H55" s="254"/>
      <c r="I55" s="254"/>
      <c r="J55" s="254"/>
      <c r="K55" s="254"/>
      <c r="L55" s="254"/>
      <c r="M55" s="254"/>
      <c r="N55" s="254"/>
    </row>
    <row r="56" spans="1:14" ht="13.05" customHeight="1" x14ac:dyDescent="0.15">
      <c r="B56" s="254"/>
      <c r="C56" s="254"/>
      <c r="D56" s="254"/>
      <c r="E56" s="254"/>
      <c r="F56" s="254"/>
      <c r="G56" s="254"/>
      <c r="H56" s="254"/>
      <c r="I56" s="254"/>
      <c r="J56" s="254"/>
      <c r="K56" s="254"/>
      <c r="L56" s="254"/>
      <c r="M56" s="254"/>
      <c r="N56" s="254"/>
    </row>
    <row r="57" spans="1:14" ht="13.05" customHeight="1" x14ac:dyDescent="0.15">
      <c r="B57" s="254"/>
      <c r="C57" s="254"/>
      <c r="D57" s="254"/>
      <c r="E57" s="254"/>
      <c r="F57" s="254"/>
      <c r="G57" s="254"/>
      <c r="H57" s="254"/>
      <c r="I57" s="254"/>
      <c r="J57" s="254"/>
      <c r="K57" s="254"/>
      <c r="L57" s="254"/>
      <c r="M57" s="254"/>
      <c r="N57" s="254"/>
    </row>
    <row r="58" spans="1:14" ht="13.05" customHeight="1" x14ac:dyDescent="0.15">
      <c r="B58" s="254"/>
      <c r="C58" s="254"/>
      <c r="D58" s="254"/>
      <c r="E58" s="254"/>
      <c r="F58" s="254"/>
      <c r="G58" s="254"/>
      <c r="H58" s="254"/>
      <c r="I58" s="254"/>
      <c r="J58" s="254"/>
      <c r="K58" s="254"/>
      <c r="L58" s="254"/>
      <c r="M58" s="254"/>
      <c r="N58" s="254"/>
    </row>
    <row r="59" spans="1:14" ht="13.05" customHeight="1" x14ac:dyDescent="0.15">
      <c r="B59" s="254"/>
      <c r="C59" s="254"/>
      <c r="D59" s="254"/>
      <c r="E59" s="254"/>
      <c r="F59" s="254"/>
      <c r="G59" s="254"/>
      <c r="H59" s="254"/>
      <c r="I59" s="254"/>
      <c r="J59" s="254"/>
      <c r="K59" s="254"/>
      <c r="L59" s="254"/>
      <c r="M59" s="254"/>
      <c r="N59" s="254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7">
    <tabColor theme="9" tint="0.59999389629810485"/>
  </sheetPr>
  <dimension ref="A4:N58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1.625" style="190" customWidth="1"/>
    <col min="2" max="2" width="9.625" style="190" customWidth="1"/>
    <col min="3" max="14" width="8.75" style="190" customWidth="1"/>
    <col min="15" max="16384" width="7" style="190"/>
  </cols>
  <sheetData>
    <row r="4" spans="1:14" ht="13.05" customHeight="1" x14ac:dyDescent="0.3">
      <c r="A4" s="419" t="s">
        <v>580</v>
      </c>
      <c r="B4" s="415"/>
    </row>
    <row r="5" spans="1:14" ht="13.05" customHeight="1" x14ac:dyDescent="0.15">
      <c r="A5" s="422" t="s">
        <v>388</v>
      </c>
      <c r="B5" s="415"/>
    </row>
    <row r="6" spans="1:14" ht="4.95" customHeight="1" thickBot="1" x14ac:dyDescent="0.2">
      <c r="B6" s="201"/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</row>
    <row r="7" spans="1:14" ht="15" customHeight="1" x14ac:dyDescent="0.15">
      <c r="A7" s="860" t="s">
        <v>18</v>
      </c>
      <c r="B7" s="862" t="s">
        <v>113</v>
      </c>
      <c r="C7" s="863" t="s">
        <v>57</v>
      </c>
      <c r="D7" s="863" t="s">
        <v>58</v>
      </c>
      <c r="E7" s="863" t="s">
        <v>59</v>
      </c>
      <c r="F7" s="863" t="s">
        <v>60</v>
      </c>
      <c r="G7" s="863" t="s">
        <v>61</v>
      </c>
      <c r="H7" s="863" t="s">
        <v>62</v>
      </c>
      <c r="I7" s="863" t="s">
        <v>63</v>
      </c>
      <c r="J7" s="863" t="s">
        <v>64</v>
      </c>
      <c r="K7" s="863" t="s">
        <v>65</v>
      </c>
      <c r="L7" s="863" t="s">
        <v>66</v>
      </c>
      <c r="M7" s="863" t="s">
        <v>67</v>
      </c>
      <c r="N7" s="863" t="s">
        <v>68</v>
      </c>
    </row>
    <row r="8" spans="1:14" ht="15" customHeight="1" x14ac:dyDescent="0.15">
      <c r="A8" s="874" t="s">
        <v>100</v>
      </c>
      <c r="B8" s="884">
        <f>'C-75'!B8/'C-74'!B8*1000/365</f>
        <v>6.4539572303702171</v>
      </c>
      <c r="C8" s="884">
        <f>'C-75'!C8/'C-74'!C8*1000/31</f>
        <v>6.4392475684421067</v>
      </c>
      <c r="D8" s="884">
        <f>('C-75'!D8/'C-74'!D8)*1000/28</f>
        <v>6.6966823093734549</v>
      </c>
      <c r="E8" s="884">
        <f>('C-75'!E8/'C-74'!E8)*1000/31</f>
        <v>6.391109279014187</v>
      </c>
      <c r="F8" s="884">
        <f>('C-75'!F8/'C-74'!F8)*1000/30</f>
        <v>6.5418703326789842</v>
      </c>
      <c r="G8" s="884">
        <f>('C-75'!G8/'C-74'!G8)*1000/31</f>
        <v>6.4183713538543161</v>
      </c>
      <c r="H8" s="884">
        <f>('C-75'!H8/'C-74'!H8)*1000/30</f>
        <v>6.5873126476181874</v>
      </c>
      <c r="I8" s="884">
        <f>('C-75'!I8/'C-74'!I8)*1000/31</f>
        <v>6.4539000429638325</v>
      </c>
      <c r="J8" s="884">
        <f>('C-75'!J8/'C-74'!J8)*1000/31</f>
        <v>6.4333906634803695</v>
      </c>
      <c r="K8" s="884">
        <f>('C-75'!K8/'C-74'!K8)*1000/30</f>
        <v>6.4754925643955294</v>
      </c>
      <c r="L8" s="884">
        <f>('C-75'!L8/'C-74'!L8)*1000/31</f>
        <v>6.3292620667761055</v>
      </c>
      <c r="M8" s="884">
        <f>('C-75'!M8/'C-74'!M8)*1000/30</f>
        <v>6.3816466724269434</v>
      </c>
      <c r="N8" s="884">
        <f>('C-75'!N8/'C-74'!N8)*1000/31</f>
        <v>6.3240466145180401</v>
      </c>
    </row>
    <row r="9" spans="1:14" ht="12" customHeight="1" x14ac:dyDescent="0.15">
      <c r="A9" s="246" t="s">
        <v>21</v>
      </c>
      <c r="B9" s="912">
        <f>('C-75'!B9/'C-74'!B9)*1000/365</f>
        <v>3.0281313250539981</v>
      </c>
      <c r="C9" s="437">
        <f>('C-75'!C9/'C-74'!C9)*1000/31</f>
        <v>2.7142033505613972</v>
      </c>
      <c r="D9" s="437">
        <f>('C-75'!D9/'C-74'!D9)*1000/28</f>
        <v>3.1396103896103895</v>
      </c>
      <c r="E9" s="437">
        <f>('C-75'!E9/'C-74'!E9)*1000/31</f>
        <v>2.9737282502443794</v>
      </c>
      <c r="F9" s="437">
        <f>('C-75'!F9/'C-74'!F9)*1000/30</f>
        <v>3.1841807909604523</v>
      </c>
      <c r="G9" s="437">
        <f>('C-75'!G9/'C-74'!G9)*1000/31</f>
        <v>2.820653276526679</v>
      </c>
      <c r="H9" s="437">
        <f>('C-75'!H9/'C-74'!H9)*1000/30</f>
        <v>2.9344262295081971</v>
      </c>
      <c r="I9" s="437">
        <f>('C-75'!I9/'C-74'!I9)*1000/31</f>
        <v>2.9795516675779115</v>
      </c>
      <c r="J9" s="437">
        <f>('C-75'!J9/'C-74'!J9)*1000/31</f>
        <v>2.9397107897664072</v>
      </c>
      <c r="K9" s="437">
        <f>('C-75'!K9/'C-74'!K9)*1000/30</f>
        <v>3.1392694063926938</v>
      </c>
      <c r="L9" s="437">
        <f>('C-75'!L9/'C-74'!L9)*1000/31</f>
        <v>3.0427930869357023</v>
      </c>
      <c r="M9" s="437">
        <f>('C-75'!M9/'C-74'!M9)*1000/30</f>
        <v>3.3355408388520971</v>
      </c>
      <c r="N9" s="437">
        <f>('C-75'!N9/'C-74'!N9)*1000/31</f>
        <v>3.2310093652445366</v>
      </c>
    </row>
    <row r="10" spans="1:14" ht="12" customHeight="1" x14ac:dyDescent="0.15">
      <c r="A10" s="246" t="s">
        <v>22</v>
      </c>
      <c r="B10" s="912">
        <f>('C-75'!B10/'C-74'!B10)*1000/365</f>
        <v>4.8961501094589881</v>
      </c>
      <c r="C10" s="437">
        <f>('C-75'!C10/'C-74'!C10)*1000/31</f>
        <v>3.7780997461327481</v>
      </c>
      <c r="D10" s="437">
        <f>('C-75'!D10/'C-74'!D10)*1000/28</f>
        <v>4.5066393816700989</v>
      </c>
      <c r="E10" s="437">
        <f>('C-75'!E10/'C-74'!E10)*1000/31</f>
        <v>4.7536199079871695</v>
      </c>
      <c r="F10" s="437">
        <f>('C-75'!F10/'C-74'!F10)*1000/30</f>
        <v>5.2898190830235441</v>
      </c>
      <c r="G10" s="437">
        <f>('C-75'!G10/'C-74'!G10)*1000/31</f>
        <v>6.2458538026755184</v>
      </c>
      <c r="H10" s="437">
        <f>('C-75'!H10/'C-74'!H10)*1000/30</f>
        <v>6.5138901334582338</v>
      </c>
      <c r="I10" s="437">
        <f>('C-75'!I10/'C-74'!I10)*1000/31</f>
        <v>5.7439913744513484</v>
      </c>
      <c r="J10" s="437">
        <f>('C-75'!J10/'C-74'!J10)*1000/31</f>
        <v>5.3350680933852139</v>
      </c>
      <c r="K10" s="437">
        <f>('C-75'!K10/'C-74'!K10)*1000/30</f>
        <v>4.6503340267951261</v>
      </c>
      <c r="L10" s="437">
        <f>('C-75'!L10/'C-74'!L10)*1000/31</f>
        <v>3.70813587213943</v>
      </c>
      <c r="M10" s="437">
        <f>('C-75'!M10/'C-74'!M10)*1000/30</f>
        <v>3.9992268715846988</v>
      </c>
      <c r="N10" s="437">
        <f>('C-75'!N10/'C-74'!N10)*1000/31</f>
        <v>4.0033408249603379</v>
      </c>
    </row>
    <row r="11" spans="1:14" ht="12" customHeight="1" x14ac:dyDescent="0.15">
      <c r="A11" s="246" t="s">
        <v>23</v>
      </c>
      <c r="B11" s="912">
        <f>('C-75'!B11/'C-74'!B11)*1000/365</f>
        <v>8.3293882658502554</v>
      </c>
      <c r="C11" s="437">
        <f>('C-75'!C11/'C-74'!C11)*1000/31</f>
        <v>7.6718203249550561</v>
      </c>
      <c r="D11" s="437">
        <f>('C-75'!D11/'C-74'!D11)*1000/28</f>
        <v>8.6336430934005346</v>
      </c>
      <c r="E11" s="437">
        <f>('C-75'!E11/'C-74'!E11)*1000/31</f>
        <v>7.739589184269839</v>
      </c>
      <c r="F11" s="437">
        <f>('C-75'!F11/'C-74'!F11)*1000/30</f>
        <v>8.2834874025738632</v>
      </c>
      <c r="G11" s="437">
        <f>('C-75'!G11/'C-74'!G11)*1000/31</f>
        <v>8.3809238557728669</v>
      </c>
      <c r="H11" s="437">
        <f>('C-75'!H11/'C-74'!H11)*1000/30</f>
        <v>8.7450823309939132</v>
      </c>
      <c r="I11" s="437">
        <f>('C-75'!I11/'C-74'!I11)*1000/31</f>
        <v>8.263991793001253</v>
      </c>
      <c r="J11" s="437">
        <f>('C-75'!J11/'C-74'!J11)*1000/31</f>
        <v>8.3177594170362337</v>
      </c>
      <c r="K11" s="437">
        <f>('C-75'!K11/'C-74'!K11)*1000/30</f>
        <v>8.5018756095731103</v>
      </c>
      <c r="L11" s="437">
        <f>('C-75'!L11/'C-74'!L11)*1000/31</f>
        <v>8.3307428889597297</v>
      </c>
      <c r="M11" s="437">
        <f>('C-75'!M11/'C-74'!M11)*1000/30</f>
        <v>8.8007338008200175</v>
      </c>
      <c r="N11" s="437">
        <f>('C-75'!N11/'C-74'!N11)*1000/31</f>
        <v>8.4253727139584633</v>
      </c>
    </row>
    <row r="12" spans="1:14" ht="12" customHeight="1" x14ac:dyDescent="0.15">
      <c r="A12" s="194" t="s">
        <v>24</v>
      </c>
      <c r="B12" s="912">
        <f>('C-75'!B12/'C-74'!B12)*1000/365</f>
        <v>8.6759095621529774</v>
      </c>
      <c r="C12" s="437">
        <f>('C-75'!C12/'C-74'!C12)*1000/31</f>
        <v>8.4453740208142598</v>
      </c>
      <c r="D12" s="437">
        <f>('C-75'!D12/'C-74'!D12)*1000/28</f>
        <v>9.26808710447472</v>
      </c>
      <c r="E12" s="437">
        <f>('C-75'!E12/'C-74'!E12)*1000/31</f>
        <v>8.3758438691501969</v>
      </c>
      <c r="F12" s="437">
        <f>('C-75'!F12/'C-74'!F12)*1000/30</f>
        <v>8.4986590674062548</v>
      </c>
      <c r="G12" s="437">
        <f>('C-75'!G12/'C-74'!G12)*1000/31</f>
        <v>8.0733584315473585</v>
      </c>
      <c r="H12" s="437">
        <f>('C-75'!H12/'C-74'!H12)*1000/30</f>
        <v>8.7216129649669139</v>
      </c>
      <c r="I12" s="437">
        <f>('C-75'!I12/'C-74'!I12)*1000/31</f>
        <v>8.4820531252728451</v>
      </c>
      <c r="J12" s="437">
        <f>('C-75'!J12/'C-74'!J12)*1000/31</f>
        <v>8.5679282674687407</v>
      </c>
      <c r="K12" s="437">
        <f>('C-75'!K12/'C-74'!K12)*1000/30</f>
        <v>8.8905702480419446</v>
      </c>
      <c r="L12" s="437">
        <f>('C-75'!L12/'C-74'!L12)*1000/31</f>
        <v>8.8352575477421205</v>
      </c>
      <c r="M12" s="437">
        <f>('C-75'!M12/'C-74'!M12)*1000/30</f>
        <v>9.2333777809644761</v>
      </c>
      <c r="N12" s="437">
        <f>('C-75'!N12/'C-74'!N12)*1000/31</f>
        <v>8.827326500726258</v>
      </c>
    </row>
    <row r="13" spans="1:14" ht="12" customHeight="1" x14ac:dyDescent="0.15">
      <c r="A13" s="194" t="s">
        <v>25</v>
      </c>
      <c r="B13" s="912">
        <f>('C-75'!B13/'C-74'!B13)*1000/365</f>
        <v>6.1338767851440359</v>
      </c>
      <c r="C13" s="437">
        <f>('C-75'!C13/'C-74'!C13)*1000/31</f>
        <v>6.1029996166673595</v>
      </c>
      <c r="D13" s="437">
        <f>('C-75'!D13/'C-74'!D13)*1000/28</f>
        <v>6.676713493843911</v>
      </c>
      <c r="E13" s="437">
        <f>('C-75'!E13/'C-74'!E13)*1000/31</f>
        <v>6.2114372297061768</v>
      </c>
      <c r="F13" s="437">
        <f>('C-75'!F13/'C-74'!F13)*1000/30</f>
        <v>6.4581997080207101</v>
      </c>
      <c r="G13" s="437">
        <f>('C-75'!G13/'C-74'!G13)*1000/31</f>
        <v>6.1184117489871097</v>
      </c>
      <c r="H13" s="437">
        <f>('C-75'!H13/'C-74'!H13)*1000/30</f>
        <v>6.6620518497293517</v>
      </c>
      <c r="I13" s="437">
        <f>('C-75'!I13/'C-74'!I13)*1000/31</f>
        <v>6.32203860164846</v>
      </c>
      <c r="J13" s="437">
        <f>('C-75'!J13/'C-74'!J13)*1000/31</f>
        <v>5.9658871046704549</v>
      </c>
      <c r="K13" s="437">
        <f>('C-75'!K13/'C-74'!K13)*1000/30</f>
        <v>5.9912712125415259</v>
      </c>
      <c r="L13" s="437">
        <f>('C-75'!L13/'C-74'!L13)*1000/31</f>
        <v>5.7522143682381186</v>
      </c>
      <c r="M13" s="437">
        <f>('C-75'!M13/'C-74'!M13)*1000/30</f>
        <v>5.7926935299149971</v>
      </c>
      <c r="N13" s="437">
        <f>('C-75'!N13/'C-74'!N13)*1000/31</f>
        <v>5.7026476341840686</v>
      </c>
    </row>
    <row r="14" spans="1:14" ht="12" customHeight="1" x14ac:dyDescent="0.15">
      <c r="A14" s="248" t="s">
        <v>107</v>
      </c>
      <c r="B14" s="912">
        <f>('C-75'!B14/'C-74'!B14)*1000/365</f>
        <v>6.2252052640614899</v>
      </c>
      <c r="C14" s="437">
        <f>('C-75'!C14/'C-74'!C14)*1000/31</f>
        <v>6.2133119593136739</v>
      </c>
      <c r="D14" s="437">
        <f>('C-75'!D14/'C-74'!D14)*1000/28</f>
        <v>7.0341470539563389</v>
      </c>
      <c r="E14" s="437">
        <f>('C-75'!E14/'C-74'!E14)*1000/31</f>
        <v>6.507097035620367</v>
      </c>
      <c r="F14" s="437">
        <f>('C-75'!F14/'C-74'!F14)*1000/30</f>
        <v>6.8377547104849778</v>
      </c>
      <c r="G14" s="437">
        <f>('C-75'!G14/'C-74'!G14)*1000/31</f>
        <v>6.4102331566142121</v>
      </c>
      <c r="H14" s="437">
        <f>('C-75'!H14/'C-74'!H14)*1000/30</f>
        <v>6.3849128461303302</v>
      </c>
      <c r="I14" s="437">
        <f>('C-75'!I14/'C-74'!I14)*1000/31</f>
        <v>6.1776656982577771</v>
      </c>
      <c r="J14" s="437">
        <f>('C-75'!J14/'C-74'!J14)*1000/31</f>
        <v>5.950418354430381</v>
      </c>
      <c r="K14" s="437">
        <f>('C-75'!K14/'C-74'!K14)*1000/30</f>
        <v>6.0115302918990627</v>
      </c>
      <c r="L14" s="437">
        <f>('C-75'!L14/'C-74'!L14)*1000/31</f>
        <v>5.850150314175389</v>
      </c>
      <c r="M14" s="437">
        <f>('C-75'!M14/'C-74'!M14)*1000/30</f>
        <v>5.7875852700882184</v>
      </c>
      <c r="N14" s="437">
        <f>('C-75'!N14/'C-74'!N14)*1000/31</f>
        <v>5.6033542112054677</v>
      </c>
    </row>
    <row r="15" spans="1:14" ht="12" customHeight="1" x14ac:dyDescent="0.15">
      <c r="A15" s="248" t="s">
        <v>108</v>
      </c>
      <c r="B15" s="912">
        <f>('C-75'!B15/'C-74'!B15)*1000/365</f>
        <v>6.142996847360946</v>
      </c>
      <c r="C15" s="437">
        <f>('C-75'!C15/'C-74'!C15)*1000/31</f>
        <v>6.0102791331177414</v>
      </c>
      <c r="D15" s="437">
        <f>('C-75'!D15/'C-74'!D15)*1000/28</f>
        <v>6.3021583749382923</v>
      </c>
      <c r="E15" s="437">
        <f>('C-75'!E15/'C-74'!E15)*1000/31</f>
        <v>5.8836378652785646</v>
      </c>
      <c r="F15" s="437">
        <f>('C-75'!F15/'C-74'!F15)*1000/30</f>
        <v>6.0454225266322119</v>
      </c>
      <c r="G15" s="437">
        <f>('C-75'!G15/'C-74'!G15)*1000/31</f>
        <v>5.8374823703887904</v>
      </c>
      <c r="H15" s="437">
        <f>('C-75'!H15/'C-74'!H15)*1000/30</f>
        <v>7.4974266845828987</v>
      </c>
      <c r="I15" s="437">
        <f>('C-75'!I15/'C-74'!I15)*1000/31</f>
        <v>6.7717015901912418</v>
      </c>
      <c r="J15" s="437">
        <f>('C-75'!J15/'C-74'!J15)*1000/31</f>
        <v>6.0720140911533571</v>
      </c>
      <c r="K15" s="437">
        <f>('C-75'!K15/'C-74'!K15)*1000/30</f>
        <v>6.1134091358107074</v>
      </c>
      <c r="L15" s="437">
        <f>('C-75'!L15/'C-74'!L15)*1000/31</f>
        <v>5.77568103134496</v>
      </c>
      <c r="M15" s="437">
        <f>('C-75'!M15/'C-74'!M15)*1000/30</f>
        <v>5.883735347024122</v>
      </c>
      <c r="N15" s="437">
        <f>('C-75'!N15/'C-74'!N15)*1000/31</f>
        <v>5.9596520763682417</v>
      </c>
    </row>
    <row r="16" spans="1:14" ht="12" customHeight="1" x14ac:dyDescent="0.15">
      <c r="A16" s="248" t="s">
        <v>109</v>
      </c>
      <c r="B16" s="912">
        <f>('C-75'!B16/'C-74'!B16)*1000/365</f>
        <v>4.4300869994687382</v>
      </c>
      <c r="C16" s="437">
        <f>('C-75'!C16/'C-74'!C16)*1000/31</f>
        <v>4.9982722326452729</v>
      </c>
      <c r="D16" s="437">
        <f>('C-75'!D16/'C-74'!D16)*1000/28</f>
        <v>4.4988168711646326</v>
      </c>
      <c r="E16" s="437">
        <f>('C-75'!E16/'C-74'!E16)*1000/31</f>
        <v>4.3391295590296375</v>
      </c>
      <c r="F16" s="437">
        <f>('C-75'!F16/'C-74'!F16)*1000/30</f>
        <v>3.981765849342771</v>
      </c>
      <c r="G16" s="437">
        <f>('C-75'!G16/'C-74'!G16)*1000/31</f>
        <v>4.1789768496732025</v>
      </c>
      <c r="H16" s="437">
        <f>('C-75'!H16/'C-74'!H16)*1000/30</f>
        <v>4.5674140003209249</v>
      </c>
      <c r="I16" s="437">
        <f>('C-75'!I16/'C-74'!I16)*1000/31</f>
        <v>4.7658402301414089</v>
      </c>
      <c r="J16" s="437">
        <f>('C-75'!J16/'C-74'!J16)*1000/31</f>
        <v>4.9792284591732825</v>
      </c>
      <c r="K16" s="437">
        <f>('C-75'!K16/'C-74'!K16)*1000/30</f>
        <v>4.3000531304347813</v>
      </c>
      <c r="L16" s="437">
        <f>('C-75'!L16/'C-74'!L16)*1000/31</f>
        <v>3.8643032346870365</v>
      </c>
      <c r="M16" s="437">
        <f>('C-75'!M16/'C-74'!M16)*1000/30</f>
        <v>4.7591855665558418</v>
      </c>
      <c r="N16" s="437">
        <f>('C-75'!N16/'C-74'!N16)*1000/31</f>
        <v>4.2339759686391183</v>
      </c>
    </row>
    <row r="17" spans="1:14" ht="12" customHeight="1" x14ac:dyDescent="0.15">
      <c r="A17" s="246" t="s">
        <v>29</v>
      </c>
      <c r="B17" s="912">
        <f>('C-75'!B17/'C-74'!B17)*1000/365</f>
        <v>3.4605380420935576</v>
      </c>
      <c r="C17" s="437">
        <f>('C-75'!C17/'C-74'!C17)*1000/31</f>
        <v>3.4626962533706065</v>
      </c>
      <c r="D17" s="437">
        <f>('C-75'!D17/'C-74'!D17)*1000/28</f>
        <v>3.6139556155115309</v>
      </c>
      <c r="E17" s="437">
        <f>('C-75'!E17/'C-74'!E17)*1000/31</f>
        <v>3.85357120233382</v>
      </c>
      <c r="F17" s="437">
        <f>('C-75'!F17/'C-74'!F17)*1000/30</f>
        <v>3.5350054768554724</v>
      </c>
      <c r="G17" s="437">
        <f>('C-75'!G17/'C-74'!G17)*1000/31</f>
        <v>3.5067611669694636</v>
      </c>
      <c r="H17" s="437">
        <f>('C-75'!H17/'C-74'!H17)*1000/30</f>
        <v>3.3874316258059682</v>
      </c>
      <c r="I17" s="437">
        <f>('C-75'!I17/'C-74'!I17)*1000/31</f>
        <v>3.3271964569839274</v>
      </c>
      <c r="J17" s="437">
        <f>('C-75'!J17/'C-74'!J17)*1000/31</f>
        <v>3.2765064249523426</v>
      </c>
      <c r="K17" s="437">
        <f>('C-75'!K17/'C-74'!K17)*1000/30</f>
        <v>3.2613704515954938</v>
      </c>
      <c r="L17" s="437">
        <f>('C-75'!L17/'C-74'!L17)*1000/31</f>
        <v>3.3326703680317515</v>
      </c>
      <c r="M17" s="437">
        <f>('C-75'!M17/'C-74'!M17)*1000/30</f>
        <v>3.4207340664668879</v>
      </c>
      <c r="N17" s="437">
        <f>('C-75'!N17/'C-74'!N17)*1000/31</f>
        <v>3.5392981534090908</v>
      </c>
    </row>
    <row r="18" spans="1:14" ht="12" customHeight="1" x14ac:dyDescent="0.15">
      <c r="A18" s="194" t="s">
        <v>30</v>
      </c>
      <c r="B18" s="912">
        <f>('C-75'!B18/'C-74'!B18)*1000/365</f>
        <v>3.3590730990233282</v>
      </c>
      <c r="C18" s="437">
        <f>('C-75'!C18/'C-74'!C18)*1000/31</f>
        <v>3.3744951438905821</v>
      </c>
      <c r="D18" s="437">
        <f>('C-75'!D18/'C-74'!D18)*1000/28</f>
        <v>3.7564512967923172</v>
      </c>
      <c r="E18" s="437">
        <f>('C-75'!E18/'C-74'!E18)*1000/31</f>
        <v>3.4173048886851669</v>
      </c>
      <c r="F18" s="437">
        <f>('C-75'!F18/'C-74'!F18)*1000/30</f>
        <v>3.4923263773876561</v>
      </c>
      <c r="G18" s="437">
        <f>('C-75'!G18/'C-74'!G18)*1000/31</f>
        <v>3.3785172757968955</v>
      </c>
      <c r="H18" s="437">
        <f>('C-75'!H18/'C-74'!H18)*1000/30</f>
        <v>3.5136083514266283</v>
      </c>
      <c r="I18" s="437">
        <f>('C-75'!I18/'C-74'!I18)*1000/31</f>
        <v>3.3284050179211468</v>
      </c>
      <c r="J18" s="437">
        <f>('C-75'!J18/'C-74'!J18)*1000/31</f>
        <v>3.2611895968387614</v>
      </c>
      <c r="K18" s="437">
        <f>('C-75'!K18/'C-74'!K18)*1000/30</f>
        <v>3.3831879535730329</v>
      </c>
      <c r="L18" s="437">
        <f>('C-75'!L18/'C-74'!L18)*1000/31</f>
        <v>3.2477704589814738</v>
      </c>
      <c r="M18" s="437">
        <f>('C-75'!M18/'C-74'!M18)*1000/30</f>
        <v>3.2372001584570116</v>
      </c>
      <c r="N18" s="437">
        <f>('C-75'!N18/'C-74'!N18)*1000/31</f>
        <v>2.940563221034485</v>
      </c>
    </row>
    <row r="19" spans="1:14" ht="12" customHeight="1" x14ac:dyDescent="0.15">
      <c r="A19" s="194" t="s">
        <v>31</v>
      </c>
      <c r="B19" s="912">
        <f>('C-75'!B19/'C-74'!B19)*1000/365</f>
        <v>13.814109736579166</v>
      </c>
      <c r="C19" s="437">
        <f>('C-75'!C19/'C-74'!C19)*1000/31</f>
        <v>14.210143878746573</v>
      </c>
      <c r="D19" s="437">
        <f>('C-75'!D19/'C-74'!D19)*1000/28</f>
        <v>14.29626189533167</v>
      </c>
      <c r="E19" s="437">
        <f>('C-75'!E19/'C-74'!E19)*1000/31</f>
        <v>13.140561455798139</v>
      </c>
      <c r="F19" s="437">
        <f>('C-75'!F19/'C-74'!F19)*1000/30</f>
        <v>13.645874906162986</v>
      </c>
      <c r="G19" s="437">
        <f>('C-75'!G19/'C-74'!G19)*1000/31</f>
        <v>13.21737299947978</v>
      </c>
      <c r="H19" s="437">
        <f>('C-75'!H19/'C-74'!H19)*1000/30</f>
        <v>13.830607507081625</v>
      </c>
      <c r="I19" s="437">
        <f>('C-75'!I19/'C-74'!I19)*1000/31</f>
        <v>13.50546030594719</v>
      </c>
      <c r="J19" s="437">
        <f>('C-75'!J19/'C-74'!J19)*1000/31</f>
        <v>13.888241572459268</v>
      </c>
      <c r="K19" s="437">
        <f>('C-75'!K19/'C-74'!K19)*1000/30</f>
        <v>14.201204652303499</v>
      </c>
      <c r="L19" s="437">
        <f>('C-75'!L19/'C-74'!L19)*1000/31</f>
        <v>13.90966769826122</v>
      </c>
      <c r="M19" s="437">
        <f>('C-75'!M19/'C-74'!M19)*1000/30</f>
        <v>14.26828886912544</v>
      </c>
      <c r="N19" s="437">
        <f>('C-75'!N19/'C-74'!N19)*1000/31</f>
        <v>13.761497296571029</v>
      </c>
    </row>
    <row r="20" spans="1:14" ht="12" customHeight="1" x14ac:dyDescent="0.15">
      <c r="A20" s="246" t="s">
        <v>32</v>
      </c>
      <c r="B20" s="912">
        <f>('C-75'!B20/'C-74'!B20)*1000/365</f>
        <v>15.413397111205743</v>
      </c>
      <c r="C20" s="437">
        <f>('C-75'!C20/'C-74'!C20)*1000/31</f>
        <v>15.069002762472643</v>
      </c>
      <c r="D20" s="437">
        <f>('C-75'!D20/'C-74'!D20)*1000/28</f>
        <v>15.801555214528578</v>
      </c>
      <c r="E20" s="437">
        <f>('C-75'!E20/'C-74'!E20)*1000/31</f>
        <v>14.847641546399464</v>
      </c>
      <c r="F20" s="437">
        <f>('C-75'!F20/'C-74'!F20)*1000/30</f>
        <v>15.066978662790698</v>
      </c>
      <c r="G20" s="437">
        <f>('C-75'!G20/'C-74'!G20)*1000/31</f>
        <v>14.616313294385865</v>
      </c>
      <c r="H20" s="437">
        <f>('C-75'!H20/'C-74'!H20)*1000/30</f>
        <v>15.288806976431456</v>
      </c>
      <c r="I20" s="437">
        <f>('C-75'!I20/'C-74'!I20)*1000/31</f>
        <v>15.326897445972495</v>
      </c>
      <c r="J20" s="437">
        <f>('C-75'!J20/'C-74'!J20)*1000/31</f>
        <v>15.467829141146993</v>
      </c>
      <c r="K20" s="437">
        <f>('C-75'!K20/'C-74'!K20)*1000/30</f>
        <v>16.102490032398155</v>
      </c>
      <c r="L20" s="437">
        <f>('C-75'!L20/'C-74'!L20)*1000/31</f>
        <v>15.839061085100532</v>
      </c>
      <c r="M20" s="437">
        <f>('C-75'!M20/'C-74'!M20)*1000/30</f>
        <v>16.149035271136228</v>
      </c>
      <c r="N20" s="437">
        <f>('C-75'!N20/'C-74'!N20)*1000/31</f>
        <v>15.290017604343399</v>
      </c>
    </row>
    <row r="21" spans="1:14" ht="12" customHeight="1" x14ac:dyDescent="0.15">
      <c r="A21" s="246" t="s">
        <v>33</v>
      </c>
      <c r="B21" s="912">
        <f>('C-75'!B21/'C-74'!B21)*1000/365</f>
        <v>4.2697468076178087</v>
      </c>
      <c r="C21" s="437">
        <f>('C-75'!C21/'C-74'!C21)*1000/31</f>
        <v>4.4233616649218872</v>
      </c>
      <c r="D21" s="437">
        <f>('C-75'!D21/'C-74'!D21)*1000/28</f>
        <v>4.619041032507698</v>
      </c>
      <c r="E21" s="437">
        <f>('C-75'!E21/'C-74'!E21)*1000/31</f>
        <v>4.2876284472724455</v>
      </c>
      <c r="F21" s="437">
        <f>('C-75'!F21/'C-74'!F21)*1000/30</f>
        <v>4.3464819850165268</v>
      </c>
      <c r="G21" s="437">
        <f>('C-75'!G21/'C-74'!G21)*1000/31</f>
        <v>4.2697632382326809</v>
      </c>
      <c r="H21" s="437">
        <f>('C-75'!H21/'C-74'!H21)*1000/30</f>
        <v>4.2889014837343016</v>
      </c>
      <c r="I21" s="437">
        <f>('C-75'!I21/'C-74'!I21)*1000/31</f>
        <v>4.2459399542104972</v>
      </c>
      <c r="J21" s="437">
        <f>('C-75'!J21/'C-74'!J21)*1000/31</f>
        <v>4.1874063015075382</v>
      </c>
      <c r="K21" s="437">
        <f>('C-75'!K21/'C-74'!K21)*1000/30</f>
        <v>4.1910447399645649</v>
      </c>
      <c r="L21" s="437">
        <f>('C-75'!L21/'C-74'!L21)*1000/31</f>
        <v>4.1608950288254691</v>
      </c>
      <c r="M21" s="437">
        <f>('C-75'!M21/'C-74'!M21)*1000/30</f>
        <v>4.0746348204707488</v>
      </c>
      <c r="N21" s="437">
        <f>('C-75'!N21/'C-74'!N21)*1000/31</f>
        <v>4.1407596169885865</v>
      </c>
    </row>
    <row r="22" spans="1:14" ht="12" customHeight="1" x14ac:dyDescent="0.15">
      <c r="A22" s="246" t="s">
        <v>34</v>
      </c>
      <c r="B22" s="912">
        <f>('C-75'!B22/'C-74'!B22)*1000/365</f>
        <v>3.5047613032221605</v>
      </c>
      <c r="C22" s="437">
        <f>('C-75'!C22/'C-74'!C22)*1000/31</f>
        <v>3.7167327146919127</v>
      </c>
      <c r="D22" s="437">
        <f>('C-75'!D22/'C-74'!D22)*1000/28</f>
        <v>3.6226308823724791</v>
      </c>
      <c r="E22" s="437">
        <f>('C-75'!E22/'C-74'!E22)*1000/31</f>
        <v>3.3649550636917107</v>
      </c>
      <c r="F22" s="437">
        <f>('C-75'!F22/'C-74'!F22)*1000/30</f>
        <v>3.5062755651100539</v>
      </c>
      <c r="G22" s="437">
        <f>('C-75'!G22/'C-74'!G22)*1000/31</f>
        <v>3.5383477314845804</v>
      </c>
      <c r="H22" s="437">
        <f>('C-75'!H22/'C-74'!H22)*1000/30</f>
        <v>3.5289316966147046</v>
      </c>
      <c r="I22" s="437">
        <f>('C-75'!I22/'C-74'!I22)*1000/31</f>
        <v>3.4373079299859501</v>
      </c>
      <c r="J22" s="437">
        <f>('C-75'!J22/'C-74'!J22)*1000/31</f>
        <v>3.4315394240315786</v>
      </c>
      <c r="K22" s="437">
        <f>('C-75'!K22/'C-74'!K22)*1000/30</f>
        <v>3.4728693992205795</v>
      </c>
      <c r="L22" s="437">
        <f>('C-75'!L22/'C-74'!L22)*1000/31</f>
        <v>3.3481955749314234</v>
      </c>
      <c r="M22" s="437">
        <f>('C-75'!M22/'C-74'!M22)*1000/30</f>
        <v>3.4295121431123321</v>
      </c>
      <c r="N22" s="437">
        <f>('C-75'!N22/'C-74'!N22)*1000/31</f>
        <v>3.6686166207934696</v>
      </c>
    </row>
    <row r="23" spans="1:14" ht="12" customHeight="1" x14ac:dyDescent="0.15">
      <c r="A23" s="246" t="s">
        <v>35</v>
      </c>
      <c r="B23" s="912">
        <f>('C-75'!B23/'C-74'!B23)*1000/365</f>
        <v>3.88629129518598</v>
      </c>
      <c r="C23" s="437">
        <f>('C-75'!C23/'C-74'!C23)*1000/31</f>
        <v>3.7517422160268423</v>
      </c>
      <c r="D23" s="437">
        <f>('C-75'!D23/'C-74'!D23)*1000/28</f>
        <v>4.0107265955843969</v>
      </c>
      <c r="E23" s="437">
        <f>('C-75'!E23/'C-74'!E23)*1000/31</f>
        <v>3.915729354178842</v>
      </c>
      <c r="F23" s="437">
        <f>('C-75'!F23/'C-74'!F23)*1000/30</f>
        <v>3.9427465317204429</v>
      </c>
      <c r="G23" s="437">
        <f>('C-75'!G23/'C-74'!G23)*1000/31</f>
        <v>3.876631336947137</v>
      </c>
      <c r="H23" s="437">
        <f>('C-75'!H23/'C-74'!H23)*1000/30</f>
        <v>3.9533111377346244</v>
      </c>
      <c r="I23" s="437">
        <f>('C-75'!I23/'C-74'!I23)*1000/31</f>
        <v>3.9321280227321993</v>
      </c>
      <c r="J23" s="437">
        <f>('C-75'!J23/'C-74'!J23)*1000/31</f>
        <v>3.8994532226538938</v>
      </c>
      <c r="K23" s="437">
        <f>('C-75'!K23/'C-74'!K23)*1000/30</f>
        <v>3.9334277539438252</v>
      </c>
      <c r="L23" s="437">
        <f>('C-75'!L23/'C-74'!L23)*1000/31</f>
        <v>3.789047535211266</v>
      </c>
      <c r="M23" s="437">
        <f>('C-75'!M23/'C-74'!M23)*1000/30</f>
        <v>3.8340217908827787</v>
      </c>
      <c r="N23" s="437">
        <f>('C-75'!N23/'C-74'!N23)*1000/31</f>
        <v>3.8083123011664903</v>
      </c>
    </row>
    <row r="24" spans="1:14" ht="12" customHeight="1" x14ac:dyDescent="0.15">
      <c r="A24" s="246" t="s">
        <v>36</v>
      </c>
      <c r="B24" s="912">
        <f>('C-75'!B24/'C-74'!B24)*1000/365</f>
        <v>5.1510947493655967</v>
      </c>
      <c r="C24" s="437">
        <f>('C-75'!C24/'C-74'!C24)*1000/31</f>
        <v>4.5948042057294494</v>
      </c>
      <c r="D24" s="437">
        <f>('C-75'!D24/'C-74'!D24)*1000/28</f>
        <v>5.0040840336134451</v>
      </c>
      <c r="E24" s="437">
        <f>('C-75'!E24/'C-74'!E24)*1000/31</f>
        <v>4.4437074849731655</v>
      </c>
      <c r="F24" s="437">
        <f>('C-75'!F24/'C-74'!F24)*1000/30</f>
        <v>4.9362907626514847</v>
      </c>
      <c r="G24" s="437">
        <f>('C-75'!G24/'C-74'!G24)*1000/31</f>
        <v>5.4852979810691584</v>
      </c>
      <c r="H24" s="437">
        <f>('C-75'!H24/'C-74'!H24)*1000/30</f>
        <v>5.3615192474223496</v>
      </c>
      <c r="I24" s="437">
        <f>('C-75'!I24/'C-74'!I24)*1000/31</f>
        <v>5.0798112383891745</v>
      </c>
      <c r="J24" s="437">
        <f>('C-75'!J24/'C-74'!J24)*1000/31</f>
        <v>5.7100418341667485</v>
      </c>
      <c r="K24" s="437">
        <f>('C-75'!K24/'C-74'!K24)*1000/30</f>
        <v>5.8751845542305512</v>
      </c>
      <c r="L24" s="437">
        <f>('C-75'!L24/'C-74'!L24)*1000/31</f>
        <v>5.4791480449497341</v>
      </c>
      <c r="M24" s="437">
        <f>('C-75'!M24/'C-74'!M24)*1000/30</f>
        <v>5.039058946033518</v>
      </c>
      <c r="N24" s="437">
        <f>('C-75'!N24/'C-74'!N24)*1000/31</f>
        <v>4.9011100461373518</v>
      </c>
    </row>
    <row r="25" spans="1:14" ht="12" customHeight="1" x14ac:dyDescent="0.15">
      <c r="A25" s="194" t="s">
        <v>37</v>
      </c>
      <c r="B25" s="912">
        <f>('C-75'!B25/'C-74'!B25)*1000/365</f>
        <v>12.976301646705991</v>
      </c>
      <c r="C25" s="437">
        <f>('C-75'!C25/'C-74'!C25)*1000/31</f>
        <v>13.202225653456368</v>
      </c>
      <c r="D25" s="437">
        <f>('C-75'!D25/'C-74'!D25)*1000/28</f>
        <v>12.72839043213378</v>
      </c>
      <c r="E25" s="437">
        <f>('C-75'!E25/'C-74'!E25)*1000/31</f>
        <v>12.935316441050068</v>
      </c>
      <c r="F25" s="437">
        <f>('C-75'!F25/'C-74'!F25)*1000/30</f>
        <v>13.06710286201308</v>
      </c>
      <c r="G25" s="437">
        <f>('C-75'!G25/'C-74'!G25)*1000/31</f>
        <v>13.130971804245265</v>
      </c>
      <c r="H25" s="437">
        <f>('C-75'!H25/'C-74'!H25)*1000/30</f>
        <v>12.82463914122742</v>
      </c>
      <c r="I25" s="437">
        <f>('C-75'!I25/'C-74'!I25)*1000/31</f>
        <v>12.878880045405349</v>
      </c>
      <c r="J25" s="437">
        <f>('C-75'!J25/'C-74'!J25)*1000/31</f>
        <v>13.284946246490637</v>
      </c>
      <c r="K25" s="437">
        <f>('C-75'!K25/'C-74'!K25)*1000/30</f>
        <v>12.971764030561751</v>
      </c>
      <c r="L25" s="437">
        <f>('C-75'!L25/'C-74'!L25)*1000/31</f>
        <v>12.883995313829182</v>
      </c>
      <c r="M25" s="437">
        <f>('C-75'!M25/'C-74'!M25)*1000/30</f>
        <v>12.900314876338133</v>
      </c>
      <c r="N25" s="437">
        <f>('C-75'!N25/'C-74'!N25)*1000/31</f>
        <v>12.877191546121376</v>
      </c>
    </row>
    <row r="26" spans="1:14" ht="12" customHeight="1" x14ac:dyDescent="0.15">
      <c r="A26" s="246" t="s">
        <v>38</v>
      </c>
      <c r="B26" s="912">
        <f>('C-75'!B26/'C-74'!B26)*1000/365</f>
        <v>8.5631351577596622</v>
      </c>
      <c r="C26" s="437">
        <f>('C-75'!C26/'C-74'!C26)*1000/31</f>
        <v>8.4016361769352308</v>
      </c>
      <c r="D26" s="437">
        <f>('C-75'!D26/'C-74'!D26)*1000/28</f>
        <v>8.6887385578876124</v>
      </c>
      <c r="E26" s="437">
        <f>('C-75'!E26/'C-74'!E26)*1000/31</f>
        <v>8.3577251468232774</v>
      </c>
      <c r="F26" s="437">
        <f>('C-75'!F26/'C-74'!F26)*1000/30</f>
        <v>8.4906720863692922</v>
      </c>
      <c r="G26" s="437">
        <f>('C-75'!G26/'C-74'!G26)*1000/31</f>
        <v>8.4054210583153353</v>
      </c>
      <c r="H26" s="437">
        <f>('C-75'!H26/'C-74'!H26)*1000/30</f>
        <v>8.3997384729947981</v>
      </c>
      <c r="I26" s="437">
        <f>('C-75'!I26/'C-74'!I26)*1000/31</f>
        <v>8.5299959621225661</v>
      </c>
      <c r="J26" s="437">
        <f>('C-75'!J26/'C-74'!J26)*1000/31</f>
        <v>8.4408712533333325</v>
      </c>
      <c r="K26" s="437">
        <f>('C-75'!K26/'C-74'!K26)*1000/30</f>
        <v>8.6794420186960117</v>
      </c>
      <c r="L26" s="437">
        <f>('C-75'!L26/'C-74'!L26)*1000/31</f>
        <v>8.7726306880168945</v>
      </c>
      <c r="M26" s="437">
        <f>('C-75'!M26/'C-74'!M26)*1000/30</f>
        <v>8.8999384172830798</v>
      </c>
      <c r="N26" s="437">
        <f>('C-75'!N26/'C-74'!N26)*1000/31</f>
        <v>8.707971673743808</v>
      </c>
    </row>
    <row r="27" spans="1:14" ht="12" customHeight="1" x14ac:dyDescent="0.15">
      <c r="A27" s="246" t="s">
        <v>39</v>
      </c>
      <c r="B27" s="912">
        <f>('C-75'!B27/'C-74'!B27)*1000/365</f>
        <v>12.035461723877066</v>
      </c>
      <c r="C27" s="437">
        <f>('C-75'!C27/'C-74'!C27)*1000/31</f>
        <v>12.00553259312321</v>
      </c>
      <c r="D27" s="437">
        <f>('C-75'!D27/'C-74'!D27)*1000/28</f>
        <v>12.312636237464186</v>
      </c>
      <c r="E27" s="437">
        <f>('C-75'!E27/'C-74'!E27)*1000/31</f>
        <v>12.221684210526316</v>
      </c>
      <c r="F27" s="437">
        <f>('C-75'!F27/'C-74'!F27)*1000/30</f>
        <v>12.041035100286537</v>
      </c>
      <c r="G27" s="437">
        <f>('C-75'!G27/'C-74'!G27)*1000/31</f>
        <v>11.962774534383957</v>
      </c>
      <c r="H27" s="437">
        <f>('C-75'!H27/'C-74'!H27)*1000/30</f>
        <v>11.999359252605101</v>
      </c>
      <c r="I27" s="437">
        <f>('C-75'!I27/'C-74'!I27)*1000/31</f>
        <v>11.912372746935837</v>
      </c>
      <c r="J27" s="437">
        <f>('C-75'!J27/'C-74'!J27)*1000/31</f>
        <v>11.844470277577505</v>
      </c>
      <c r="K27" s="437">
        <f>('C-75'!K27/'C-74'!K27)*1000/30</f>
        <v>12.004053785147802</v>
      </c>
      <c r="L27" s="437">
        <f>('C-75'!L27/'C-74'!L27)*1000/31</f>
        <v>11.925157354001444</v>
      </c>
      <c r="M27" s="437">
        <f>('C-75'!M27/'C-74'!M27)*1000/30</f>
        <v>12.069115230713772</v>
      </c>
      <c r="N27" s="437">
        <f>('C-75'!N27/'C-74'!N27)*1000/31</f>
        <v>12.145796863734681</v>
      </c>
    </row>
    <row r="28" spans="1:14" ht="12" customHeight="1" x14ac:dyDescent="0.15">
      <c r="A28" s="246" t="s">
        <v>40</v>
      </c>
      <c r="B28" s="912">
        <f>('C-75'!B28/'C-74'!B28)*1000/365</f>
        <v>5.0439611468667715</v>
      </c>
      <c r="C28" s="437">
        <f>('C-75'!C28/'C-74'!C28)*1000/31</f>
        <v>4.6857004197997174</v>
      </c>
      <c r="D28" s="437">
        <f>('C-75'!D28/'C-74'!D28)*1000/28</f>
        <v>5.2179519591039547</v>
      </c>
      <c r="E28" s="437">
        <f>('C-75'!E28/'C-74'!E28)*1000/31</f>
        <v>5.0827327903222237</v>
      </c>
      <c r="F28" s="437">
        <f>('C-75'!F28/'C-74'!F28)*1000/30</f>
        <v>5.4400766913076417</v>
      </c>
      <c r="G28" s="437">
        <f>('C-75'!G28/'C-74'!G28)*1000/31</f>
        <v>5.3018914123394811</v>
      </c>
      <c r="H28" s="437">
        <f>('C-75'!H28/'C-74'!H28)*1000/30</f>
        <v>4.8792001055470005</v>
      </c>
      <c r="I28" s="437">
        <f>('C-75'!I28/'C-74'!I28)*1000/31</f>
        <v>4.6344476330955588</v>
      </c>
      <c r="J28" s="437">
        <f>('C-75'!J28/'C-74'!J28)*1000/31</f>
        <v>4.6162205723200076</v>
      </c>
      <c r="K28" s="437">
        <f>('C-75'!K28/'C-74'!K28)*1000/30</f>
        <v>4.747307384819206</v>
      </c>
      <c r="L28" s="437">
        <f>('C-75'!L28/'C-74'!L28)*1000/31</f>
        <v>4.6885568272063756</v>
      </c>
      <c r="M28" s="437">
        <f>('C-75'!M28/'C-74'!M28)*1000/30</f>
        <v>4.5433829387929192</v>
      </c>
      <c r="N28" s="437">
        <f>('C-75'!N28/'C-74'!N28)*1000/31</f>
        <v>5.585802600861606</v>
      </c>
    </row>
    <row r="29" spans="1:14" ht="12" customHeight="1" x14ac:dyDescent="0.15">
      <c r="A29" s="194" t="s">
        <v>41</v>
      </c>
      <c r="B29" s="912">
        <f>('C-75'!B29/'C-74'!B29)*1000/365</f>
        <v>2.9364300391938145</v>
      </c>
      <c r="C29" s="437">
        <f>('C-75'!C29/'C-74'!C29)*1000/31</f>
        <v>3.5378467008567758</v>
      </c>
      <c r="D29" s="437">
        <f>('C-75'!D29/'C-74'!D29)*1000/28</f>
        <v>3.7875698376124638</v>
      </c>
      <c r="E29" s="437">
        <f>('C-75'!E29/'C-74'!E29)*1000/31</f>
        <v>3.4468254973392871</v>
      </c>
      <c r="F29" s="437">
        <f>('C-75'!F29/'C-74'!F29)*1000/30</f>
        <v>3.6737881848790939</v>
      </c>
      <c r="G29" s="437">
        <f>('C-75'!G29/'C-74'!G29)*1000/31</f>
        <v>3.1936912889665972</v>
      </c>
      <c r="H29" s="437">
        <f>('C-75'!H29/'C-74'!H29)*1000/30</f>
        <v>3.1966555699720161</v>
      </c>
      <c r="I29" s="437">
        <f>('C-75'!I29/'C-74'!I29)*1000/31</f>
        <v>2.7939904342256181</v>
      </c>
      <c r="J29" s="437">
        <f>('C-75'!J29/'C-74'!J29)*1000/31</f>
        <v>2.5467920519848977</v>
      </c>
      <c r="K29" s="437">
        <f>('C-75'!K29/'C-74'!K29)*1000/30</f>
        <v>2.3759620477108054</v>
      </c>
      <c r="L29" s="437">
        <f>('C-75'!L29/'C-74'!L29)*1000/31</f>
        <v>2.2379720666192204</v>
      </c>
      <c r="M29" s="437">
        <f>('C-75'!M29/'C-74'!M29)*1000/30</f>
        <v>2.1709272131808799</v>
      </c>
      <c r="N29" s="437">
        <f>('C-75'!N29/'C-74'!N29)*1000/31</f>
        <v>2.0187180817447747</v>
      </c>
    </row>
    <row r="30" spans="1:14" ht="12" customHeight="1" x14ac:dyDescent="0.15">
      <c r="A30" s="248" t="s">
        <v>110</v>
      </c>
      <c r="B30" s="912">
        <f>('C-75'!B30/'C-74'!B30)*1000/365</f>
        <v>2.5468752544751005</v>
      </c>
      <c r="C30" s="437">
        <f>('C-75'!C30/'C-74'!C30)*1000/31</f>
        <v>3.3511355940441665</v>
      </c>
      <c r="D30" s="437">
        <f>('C-75'!D30/'C-74'!D30)*1000/28</f>
        <v>3.5219132529285369</v>
      </c>
      <c r="E30" s="437">
        <f>('C-75'!E30/'C-74'!E30)*1000/31</f>
        <v>3.1840724440907033</v>
      </c>
      <c r="F30" s="437">
        <f>('C-75'!F30/'C-74'!F30)*1000/30</f>
        <v>3.3920183663605608</v>
      </c>
      <c r="G30" s="437">
        <f>('C-75'!G30/'C-74'!G30)*1000/31</f>
        <v>2.7265554586377156</v>
      </c>
      <c r="H30" s="437">
        <f>('C-75'!H30/'C-74'!H30)*1000/30</f>
        <v>2.7008881752280383</v>
      </c>
      <c r="I30" s="437">
        <f>('C-75'!I30/'C-74'!I30)*1000/31</f>
        <v>2.4293334765003189</v>
      </c>
      <c r="J30" s="437">
        <f>('C-75'!J30/'C-74'!J30)*1000/31</f>
        <v>2.2845133712394654</v>
      </c>
      <c r="K30" s="437">
        <f>('C-75'!K30/'C-74'!K30)*1000/30</f>
        <v>1.9571059844070142</v>
      </c>
      <c r="L30" s="437">
        <f>('C-75'!L30/'C-74'!L30)*1000/31</f>
        <v>1.8272584986806422</v>
      </c>
      <c r="M30" s="437">
        <f>('C-75'!M30/'C-74'!M30)*1000/30</f>
        <v>1.5048580391802833</v>
      </c>
      <c r="N30" s="437">
        <f>('C-75'!N30/'C-74'!N30)*1000/31</f>
        <v>1.3248666497332995</v>
      </c>
    </row>
    <row r="31" spans="1:14" ht="12" customHeight="1" x14ac:dyDescent="0.15">
      <c r="A31" s="248" t="s">
        <v>111</v>
      </c>
      <c r="B31" s="912">
        <f>('C-75'!B31/'C-74'!B31)*1000/365</f>
        <v>3.6015317988756266</v>
      </c>
      <c r="C31" s="437">
        <f>('C-75'!C31/'C-74'!C31)*1000/31</f>
        <v>3.8481487156012704</v>
      </c>
      <c r="D31" s="437">
        <f>('C-75'!D31/'C-74'!D31)*1000/28</f>
        <v>4.246127811677435</v>
      </c>
      <c r="E31" s="437">
        <f>('C-75'!E31/'C-74'!E31)*1000/31</f>
        <v>3.8994636497721351</v>
      </c>
      <c r="F31" s="437">
        <f>('C-75'!F31/'C-74'!F31)*1000/30</f>
        <v>4.1604173622704499</v>
      </c>
      <c r="G31" s="437">
        <f>('C-75'!G31/'C-74'!G31)*1000/31</f>
        <v>3.9957246495565291</v>
      </c>
      <c r="H31" s="437">
        <f>('C-75'!H31/'C-74'!H31)*1000/30</f>
        <v>4.0516135257709216</v>
      </c>
      <c r="I31" s="437">
        <f>('C-75'!I31/'C-74'!I31)*1000/31</f>
        <v>3.4274762091284461</v>
      </c>
      <c r="J31" s="437">
        <f>('C-75'!J31/'C-74'!J31)*1000/31</f>
        <v>3.0319375903584089</v>
      </c>
      <c r="K31" s="437">
        <f>('C-75'!K31/'C-74'!K31)*1000/30</f>
        <v>3.1053550190754211</v>
      </c>
      <c r="L31" s="437">
        <f>('C-75'!L31/'C-74'!L31)*1000/31</f>
        <v>2.9674612654293644</v>
      </c>
      <c r="M31" s="437">
        <f>('C-75'!M31/'C-74'!M31)*1000/30</f>
        <v>3.2095952041576483</v>
      </c>
      <c r="N31" s="437">
        <f>('C-75'!N31/'C-74'!N31)*1000/31</f>
        <v>3.1002946331960941</v>
      </c>
    </row>
    <row r="32" spans="1:14" ht="12" customHeight="1" x14ac:dyDescent="0.15">
      <c r="A32" s="246" t="s">
        <v>44</v>
      </c>
      <c r="B32" s="912">
        <f>('C-75'!B32/'C-74'!B32)*1000/365</f>
        <v>3.8487692074039823</v>
      </c>
      <c r="C32" s="437">
        <f>('C-75'!C32/'C-74'!C32)*1000/31</f>
        <v>4.1430943060412133</v>
      </c>
      <c r="D32" s="437">
        <f>('C-75'!D32/'C-74'!D32)*1000/28</f>
        <v>4.067666288936171</v>
      </c>
      <c r="E32" s="437">
        <f>('C-75'!E32/'C-74'!E32)*1000/31</f>
        <v>4.0607040264234033</v>
      </c>
      <c r="F32" s="437">
        <f>('C-75'!F32/'C-74'!F32)*1000/30</f>
        <v>4.149843751905534</v>
      </c>
      <c r="G32" s="437">
        <f>('C-75'!G32/'C-74'!G32)*1000/31</f>
        <v>4.149623011590486</v>
      </c>
      <c r="H32" s="437">
        <f>('C-75'!H32/'C-74'!H32)*1000/30</f>
        <v>3.9150427743363916</v>
      </c>
      <c r="I32" s="437">
        <f>('C-75'!I32/'C-74'!I32)*1000/31</f>
        <v>3.741306609480485</v>
      </c>
      <c r="J32" s="437">
        <f>('C-75'!J32/'C-74'!J32)*1000/31</f>
        <v>3.621614514724032</v>
      </c>
      <c r="K32" s="437">
        <f>('C-75'!K32/'C-74'!K32)*1000/30</f>
        <v>3.528339718948871</v>
      </c>
      <c r="L32" s="437">
        <f>('C-75'!L32/'C-74'!L32)*1000/31</f>
        <v>3.5268416204902366</v>
      </c>
      <c r="M32" s="437">
        <f>('C-75'!M32/'C-74'!M32)*1000/30</f>
        <v>3.5938920720110352</v>
      </c>
      <c r="N32" s="437">
        <f>('C-75'!N32/'C-74'!N32)*1000/31</f>
        <v>3.7017530391753573</v>
      </c>
    </row>
    <row r="33" spans="1:14" ht="12" customHeight="1" x14ac:dyDescent="0.15">
      <c r="A33" s="246" t="s">
        <v>45</v>
      </c>
      <c r="B33" s="912">
        <f>('C-75'!B33/'C-74'!B33)*1000/365</f>
        <v>3.7876766653263059</v>
      </c>
      <c r="C33" s="437">
        <f>('C-75'!C33/'C-74'!C33)*1000/31</f>
        <v>3.6038790297820085</v>
      </c>
      <c r="D33" s="437">
        <f>('C-75'!D33/'C-74'!D33)*1000/28</f>
        <v>4.3792615164007875</v>
      </c>
      <c r="E33" s="437">
        <f>('C-75'!E33/'C-74'!E33)*1000/31</f>
        <v>4.2446984560266134</v>
      </c>
      <c r="F33" s="437">
        <f>('C-75'!F33/'C-74'!F33)*1000/30</f>
        <v>4.2165491608821721</v>
      </c>
      <c r="G33" s="437">
        <f>('C-75'!G33/'C-74'!G33)*1000/31</f>
        <v>4.1190871748060243</v>
      </c>
      <c r="H33" s="437">
        <f>('C-75'!H33/'C-74'!H33)*1000/30</f>
        <v>4.0382659648425863</v>
      </c>
      <c r="I33" s="437">
        <f>('C-75'!I33/'C-74'!I33)*1000/31</f>
        <v>3.7758940932164275</v>
      </c>
      <c r="J33" s="437">
        <f>('C-75'!J33/'C-74'!J33)*1000/31</f>
        <v>3.4831543381199475</v>
      </c>
      <c r="K33" s="437">
        <f>('C-75'!K33/'C-74'!K33)*1000/30</f>
        <v>3.1360383472859841</v>
      </c>
      <c r="L33" s="437">
        <f>('C-75'!L33/'C-74'!L33)*1000/31</f>
        <v>3.1537988468930163</v>
      </c>
      <c r="M33" s="437">
        <f>('C-75'!M33/'C-74'!M33)*1000/30</f>
        <v>3.2767819798458802</v>
      </c>
      <c r="N33" s="437">
        <f>('C-75'!N33/'C-74'!N33)*1000/31</f>
        <v>3.3690182387287071</v>
      </c>
    </row>
    <row r="34" spans="1:14" ht="12" customHeight="1" x14ac:dyDescent="0.15">
      <c r="A34" s="194" t="s">
        <v>46</v>
      </c>
      <c r="B34" s="912">
        <f>('C-75'!B34/'C-74'!B34)*1000/365</f>
        <v>4.6759245834363199</v>
      </c>
      <c r="C34" s="437">
        <f>('C-75'!C34/'C-74'!C34)*1000/31</f>
        <v>4.6084152891136911</v>
      </c>
      <c r="D34" s="437">
        <f>('C-75'!D34/'C-74'!D34)*1000/28</f>
        <v>5.2447086283566051</v>
      </c>
      <c r="E34" s="437">
        <f>('C-75'!E34/'C-74'!E34)*1000/31</f>
        <v>5.0535875456711699</v>
      </c>
      <c r="F34" s="437">
        <f>('C-75'!F34/'C-74'!F34)*1000/30</f>
        <v>5.331224503152046</v>
      </c>
      <c r="G34" s="437">
        <f>('C-75'!G34/'C-74'!G34)*1000/31</f>
        <v>4.9938374900672784</v>
      </c>
      <c r="H34" s="437">
        <f>('C-75'!H34/'C-74'!H34)*1000/30</f>
        <v>5.0853289299888873</v>
      </c>
      <c r="I34" s="437">
        <f>('C-75'!I34/'C-74'!I34)*1000/31</f>
        <v>4.6351420952481632</v>
      </c>
      <c r="J34" s="437">
        <f>('C-75'!J34/'C-74'!J34)*1000/31</f>
        <v>4.4407717946030889</v>
      </c>
      <c r="K34" s="437">
        <f>('C-75'!K34/'C-74'!K34)*1000/30</f>
        <v>4.5823602361183191</v>
      </c>
      <c r="L34" s="437">
        <f>('C-75'!L34/'C-74'!L34)*1000/31</f>
        <v>4.0951822041188066</v>
      </c>
      <c r="M34" s="437">
        <f>('C-75'!M34/'C-74'!M34)*1000/30</f>
        <v>4.1441242392444915</v>
      </c>
      <c r="N34" s="437">
        <f>('C-75'!N34/'C-74'!N34)*1000/31</f>
        <v>4.0602647928970361</v>
      </c>
    </row>
    <row r="35" spans="1:14" ht="12" customHeight="1" x14ac:dyDescent="0.15">
      <c r="A35" s="194" t="s">
        <v>47</v>
      </c>
      <c r="B35" s="912">
        <f>('C-75'!B35/'C-74'!B35)*1000/365</f>
        <v>3.7409668862662753</v>
      </c>
      <c r="C35" s="437">
        <f>('C-75'!C35/'C-74'!C35)*1000/31</f>
        <v>3.7180772285251225</v>
      </c>
      <c r="D35" s="437">
        <f>('C-75'!D35/'C-74'!D35)*1000/28</f>
        <v>4.0221998297945998</v>
      </c>
      <c r="E35" s="437">
        <f>('C-75'!E35/'C-74'!E35)*1000/31</f>
        <v>3.7338546848381609</v>
      </c>
      <c r="F35" s="437">
        <f>('C-75'!F35/'C-74'!F35)*1000/30</f>
        <v>3.6597038622891018</v>
      </c>
      <c r="G35" s="437">
        <f>('C-75'!G35/'C-74'!G35)*1000/31</f>
        <v>3.6187512776831348</v>
      </c>
      <c r="H35" s="437">
        <f>('C-75'!H35/'C-74'!H35)*1000/30</f>
        <v>3.7537201778154117</v>
      </c>
      <c r="I35" s="437">
        <f>('C-75'!I35/'C-74'!I35)*1000/31</f>
        <v>3.8126783505154651</v>
      </c>
      <c r="J35" s="437">
        <f>('C-75'!J35/'C-74'!J35)*1000/31</f>
        <v>3.7123411764705883</v>
      </c>
      <c r="K35" s="437">
        <f>('C-75'!K35/'C-74'!K35)*1000/30</f>
        <v>3.8872380634662336</v>
      </c>
      <c r="L35" s="437">
        <f>('C-75'!L35/'C-74'!L35)*1000/31</f>
        <v>3.6423688293151328</v>
      </c>
      <c r="M35" s="437">
        <f>('C-75'!M35/'C-74'!M35)*1000/30</f>
        <v>3.767146956521739</v>
      </c>
      <c r="N35" s="437">
        <f>('C-75'!N35/'C-74'!N35)*1000/31</f>
        <v>3.553224647887324</v>
      </c>
    </row>
    <row r="36" spans="1:14" ht="12" customHeight="1" x14ac:dyDescent="0.15">
      <c r="A36" s="194" t="s">
        <v>48</v>
      </c>
      <c r="B36" s="912">
        <f>('C-75'!B36/'C-74'!B36)*1000/365</f>
        <v>4.0674663388136105</v>
      </c>
      <c r="C36" s="437">
        <f>('C-75'!C36/'C-74'!C36)*1000/31</f>
        <v>4.4003747752977995</v>
      </c>
      <c r="D36" s="437">
        <f>('C-75'!D36/'C-74'!D36)*1000/28</f>
        <v>4.8593034468458702</v>
      </c>
      <c r="E36" s="437">
        <f>('C-75'!E36/'C-74'!E36)*1000/31</f>
        <v>5.1749782567495402</v>
      </c>
      <c r="F36" s="437">
        <f>('C-75'!F36/'C-74'!F36)*1000/30</f>
        <v>4.5077323082788077</v>
      </c>
      <c r="G36" s="437">
        <f>('C-75'!G36/'C-74'!G36)*1000/31</f>
        <v>4.1558205046421657</v>
      </c>
      <c r="H36" s="437">
        <f>('C-75'!H36/'C-74'!H36)*1000/30</f>
        <v>3.9636263947271262</v>
      </c>
      <c r="I36" s="437">
        <f>('C-75'!I36/'C-74'!I36)*1000/31</f>
        <v>3.9537536823230197</v>
      </c>
      <c r="J36" s="437">
        <f>('C-75'!J36/'C-74'!J36)*1000/31</f>
        <v>3.8735951345987836</v>
      </c>
      <c r="K36" s="437">
        <f>('C-75'!K36/'C-74'!K36)*1000/30</f>
        <v>3.4027763361154042</v>
      </c>
      <c r="L36" s="437">
        <f>('C-75'!L36/'C-74'!L36)*1000/31</f>
        <v>3.342789695301434</v>
      </c>
      <c r="M36" s="437">
        <f>('C-75'!M36/'C-74'!M36)*1000/30</f>
        <v>3.4672734936656284</v>
      </c>
      <c r="N36" s="437">
        <f>('C-75'!N36/'C-74'!N36)*1000/31</f>
        <v>3.4276716614464258</v>
      </c>
    </row>
    <row r="37" spans="1:14" ht="12" customHeight="1" thickBot="1" x14ac:dyDescent="0.2">
      <c r="A37" s="249" t="s">
        <v>49</v>
      </c>
      <c r="B37" s="913">
        <f>('C-75'!B37/'C-74'!B37)*1000/365</f>
        <v>3.9934537710662412</v>
      </c>
      <c r="C37" s="438">
        <f>('C-75'!C37/'C-74'!C37)*1000/31</f>
        <v>5.1845247552817844</v>
      </c>
      <c r="D37" s="438">
        <f>('C-75'!D37/'C-74'!D37)*1000/28</f>
        <v>4.3598410140896835</v>
      </c>
      <c r="E37" s="438">
        <f>('C-75'!E37/'C-74'!E37)*1000/31</f>
        <v>3.9331795500000006</v>
      </c>
      <c r="F37" s="438">
        <f>('C-75'!F37/'C-74'!F37)*1000/30</f>
        <v>3.9711627726055614</v>
      </c>
      <c r="G37" s="438">
        <f>('C-75'!G37/'C-74'!G37)*1000/31</f>
        <v>3.8483366182196996</v>
      </c>
      <c r="H37" s="438">
        <f>('C-75'!H37/'C-74'!H37)*1000/30</f>
        <v>3.8055257309705572</v>
      </c>
      <c r="I37" s="438">
        <f>('C-75'!I37/'C-74'!I37)*1000/31</f>
        <v>3.5306392499999997</v>
      </c>
      <c r="J37" s="438">
        <f>('C-75'!J37/'C-74'!J37)*1000/31</f>
        <v>3.6378838810975611</v>
      </c>
      <c r="K37" s="438">
        <f>('C-75'!K37/'C-74'!K37)*1000/30</f>
        <v>3.6949430526946117</v>
      </c>
      <c r="L37" s="438">
        <f>('C-75'!L37/'C-74'!L37)*1000/31</f>
        <v>3.8238461535982817</v>
      </c>
      <c r="M37" s="438">
        <f>('C-75'!M37/'C-74'!M37)*1000/30</f>
        <v>3.8214012221609703</v>
      </c>
      <c r="N37" s="438">
        <f>('C-75'!N37/'C-74'!N37)*1000/31</f>
        <v>4.0339702338880894</v>
      </c>
    </row>
    <row r="38" spans="1:14" ht="9" customHeight="1" x14ac:dyDescent="0.15">
      <c r="A38" s="28" t="s">
        <v>544</v>
      </c>
      <c r="B38" s="427"/>
      <c r="C38" s="427"/>
      <c r="D38" s="427"/>
      <c r="E38" s="427"/>
      <c r="F38" s="427"/>
      <c r="G38" s="254"/>
      <c r="H38" s="254"/>
      <c r="I38" s="254"/>
      <c r="J38" s="254"/>
      <c r="K38" s="254"/>
      <c r="L38" s="254"/>
      <c r="M38" s="254"/>
      <c r="N38" s="254"/>
    </row>
    <row r="39" spans="1:14" ht="9" customHeight="1" x14ac:dyDescent="0.15">
      <c r="A39" s="28" t="s">
        <v>428</v>
      </c>
      <c r="B39" s="427"/>
      <c r="C39" s="427"/>
      <c r="D39" s="427"/>
      <c r="E39" s="427"/>
      <c r="F39" s="427"/>
      <c r="G39" s="254"/>
      <c r="H39" s="254"/>
      <c r="I39" s="254"/>
      <c r="J39" s="254"/>
      <c r="K39" s="254"/>
      <c r="L39" s="254"/>
      <c r="M39" s="254"/>
      <c r="N39" s="254"/>
    </row>
    <row r="40" spans="1:14" ht="9" customHeight="1" x14ac:dyDescent="0.15">
      <c r="A40" s="40" t="s">
        <v>427</v>
      </c>
      <c r="B40" s="427"/>
      <c r="C40" s="427"/>
      <c r="D40" s="427"/>
      <c r="E40" s="427"/>
      <c r="F40" s="427"/>
      <c r="G40" s="254"/>
      <c r="H40" s="254"/>
      <c r="I40" s="254"/>
      <c r="J40" s="254"/>
      <c r="K40" s="254"/>
      <c r="L40" s="254"/>
      <c r="M40" s="254"/>
      <c r="N40" s="254"/>
    </row>
    <row r="41" spans="1:14" ht="13.05" customHeight="1" x14ac:dyDescent="0.15">
      <c r="A41" s="12"/>
      <c r="B41" s="254"/>
      <c r="C41" s="254"/>
      <c r="D41" s="254"/>
      <c r="E41" s="254"/>
      <c r="F41" s="254"/>
      <c r="G41" s="254"/>
      <c r="H41" s="254"/>
      <c r="I41" s="254"/>
      <c r="J41" s="254"/>
      <c r="K41" s="254"/>
      <c r="L41" s="254"/>
      <c r="M41" s="254"/>
      <c r="N41" s="254"/>
    </row>
    <row r="42" spans="1:14" ht="13.05" customHeight="1" x14ac:dyDescent="0.15">
      <c r="A42" s="119"/>
      <c r="B42" s="254"/>
      <c r="C42" s="254"/>
      <c r="D42" s="254"/>
      <c r="E42" s="254"/>
      <c r="F42" s="254"/>
      <c r="G42" s="254"/>
      <c r="H42" s="254"/>
      <c r="I42" s="254"/>
      <c r="J42" s="254"/>
      <c r="K42" s="254"/>
      <c r="L42" s="254"/>
      <c r="M42" s="254"/>
      <c r="N42" s="254"/>
    </row>
    <row r="43" spans="1:14" ht="13.05" customHeight="1" x14ac:dyDescent="0.15">
      <c r="A43" s="168"/>
      <c r="B43" s="254"/>
      <c r="C43" s="254"/>
      <c r="D43" s="254"/>
      <c r="E43" s="254"/>
      <c r="F43" s="254"/>
      <c r="G43" s="254"/>
      <c r="H43" s="254"/>
      <c r="I43" s="254"/>
      <c r="J43" s="254"/>
      <c r="K43" s="254"/>
      <c r="L43" s="254"/>
      <c r="M43" s="254"/>
      <c r="N43" s="254"/>
    </row>
    <row r="44" spans="1:14" ht="13.05" customHeight="1" x14ac:dyDescent="0.15">
      <c r="A44" s="31"/>
      <c r="B44" s="254"/>
      <c r="C44" s="254"/>
      <c r="D44" s="254"/>
      <c r="E44" s="254"/>
      <c r="F44" s="254"/>
      <c r="G44" s="254"/>
      <c r="H44" s="254"/>
      <c r="I44" s="254"/>
      <c r="J44" s="254"/>
      <c r="K44" s="254"/>
      <c r="L44" s="254"/>
      <c r="M44" s="254"/>
      <c r="N44" s="254"/>
    </row>
    <row r="45" spans="1:14" ht="13.05" customHeight="1" x14ac:dyDescent="0.15">
      <c r="A45" s="58"/>
      <c r="B45" s="254"/>
      <c r="C45" s="254"/>
      <c r="D45" s="254"/>
      <c r="E45" s="254"/>
      <c r="F45" s="254"/>
      <c r="G45" s="254"/>
      <c r="H45" s="254"/>
      <c r="I45" s="254"/>
      <c r="J45" s="254"/>
      <c r="K45" s="254"/>
      <c r="L45" s="254"/>
      <c r="M45" s="254"/>
      <c r="N45" s="254"/>
    </row>
    <row r="46" spans="1:14" ht="13.05" customHeight="1" x14ac:dyDescent="0.15">
      <c r="A46" s="31"/>
      <c r="B46" s="254"/>
      <c r="C46" s="254"/>
      <c r="D46" s="254"/>
      <c r="E46" s="254"/>
      <c r="F46" s="254"/>
      <c r="G46" s="254"/>
      <c r="H46" s="254"/>
      <c r="I46" s="254"/>
      <c r="J46" s="254"/>
      <c r="K46" s="254"/>
      <c r="L46" s="254"/>
      <c r="M46" s="254"/>
      <c r="N46" s="254"/>
    </row>
    <row r="47" spans="1:14" ht="13.05" customHeight="1" x14ac:dyDescent="0.15">
      <c r="A47" s="119"/>
      <c r="B47" s="254"/>
      <c r="C47" s="254"/>
      <c r="D47" s="254"/>
      <c r="E47" s="254"/>
      <c r="F47" s="254"/>
      <c r="G47" s="254"/>
      <c r="H47" s="254"/>
      <c r="I47" s="254"/>
      <c r="J47" s="254"/>
      <c r="K47" s="254"/>
      <c r="L47" s="254"/>
      <c r="M47" s="254"/>
      <c r="N47" s="254"/>
    </row>
    <row r="48" spans="1:14" ht="13.05" customHeight="1" x14ac:dyDescent="0.15">
      <c r="A48" s="119"/>
      <c r="B48" s="254"/>
      <c r="C48" s="254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</row>
    <row r="49" spans="1:14" ht="13.05" customHeight="1" x14ac:dyDescent="0.15">
      <c r="A49" s="119"/>
      <c r="B49" s="254"/>
      <c r="C49" s="254"/>
      <c r="D49" s="254"/>
      <c r="E49" s="254"/>
      <c r="F49" s="254"/>
      <c r="G49" s="254"/>
      <c r="H49" s="254"/>
      <c r="I49" s="254"/>
      <c r="J49" s="254"/>
      <c r="K49" s="254"/>
      <c r="L49" s="254"/>
      <c r="M49" s="254"/>
      <c r="N49" s="254"/>
    </row>
    <row r="50" spans="1:14" ht="13.05" customHeight="1" x14ac:dyDescent="0.15">
      <c r="A50" s="119"/>
      <c r="B50" s="254"/>
      <c r="C50" s="254"/>
      <c r="D50" s="254"/>
      <c r="E50" s="254"/>
      <c r="F50" s="254"/>
      <c r="G50" s="254"/>
      <c r="H50" s="254"/>
      <c r="I50" s="254"/>
      <c r="J50" s="254"/>
      <c r="K50" s="254"/>
      <c r="L50" s="254"/>
      <c r="M50" s="254"/>
      <c r="N50" s="254"/>
    </row>
    <row r="51" spans="1:14" ht="13.05" customHeight="1" x14ac:dyDescent="0.15">
      <c r="A51" s="119"/>
      <c r="B51" s="254"/>
      <c r="C51" s="254"/>
      <c r="D51" s="254"/>
      <c r="E51" s="254"/>
      <c r="F51" s="254"/>
      <c r="G51" s="254"/>
      <c r="H51" s="254"/>
      <c r="I51" s="254"/>
      <c r="J51" s="254"/>
      <c r="K51" s="254"/>
      <c r="L51" s="254"/>
      <c r="M51" s="254"/>
      <c r="N51" s="254"/>
    </row>
    <row r="52" spans="1:14" ht="13.05" customHeight="1" x14ac:dyDescent="0.15">
      <c r="A52" s="119"/>
      <c r="B52" s="254"/>
      <c r="C52" s="254"/>
      <c r="D52" s="254"/>
      <c r="E52" s="254"/>
      <c r="F52" s="254"/>
      <c r="G52" s="254"/>
      <c r="H52" s="254"/>
      <c r="I52" s="254"/>
      <c r="J52" s="254"/>
      <c r="K52" s="254"/>
      <c r="L52" s="254"/>
      <c r="M52" s="254"/>
      <c r="N52" s="254"/>
    </row>
    <row r="53" spans="1:14" ht="13.05" customHeight="1" x14ac:dyDescent="0.15">
      <c r="A53" s="119"/>
      <c r="B53" s="254"/>
      <c r="C53" s="254"/>
      <c r="D53" s="254"/>
      <c r="E53" s="254"/>
      <c r="F53" s="254"/>
      <c r="G53" s="254"/>
      <c r="H53" s="254"/>
      <c r="I53" s="254"/>
      <c r="J53" s="254"/>
      <c r="K53" s="254"/>
      <c r="L53" s="254"/>
      <c r="M53" s="254"/>
      <c r="N53" s="254"/>
    </row>
    <row r="54" spans="1:14" ht="13.05" customHeight="1" x14ac:dyDescent="0.15">
      <c r="A54" s="119"/>
      <c r="B54" s="254"/>
      <c r="C54" s="254"/>
      <c r="D54" s="254"/>
      <c r="E54" s="254"/>
      <c r="F54" s="254"/>
      <c r="G54" s="254"/>
      <c r="H54" s="254"/>
      <c r="I54" s="254"/>
      <c r="J54" s="254"/>
      <c r="K54" s="254"/>
      <c r="L54" s="254"/>
      <c r="M54" s="254"/>
      <c r="N54" s="254"/>
    </row>
    <row r="55" spans="1:14" ht="13.05" customHeight="1" x14ac:dyDescent="0.15">
      <c r="B55" s="254"/>
      <c r="C55" s="254"/>
      <c r="D55" s="254"/>
      <c r="E55" s="254"/>
      <c r="F55" s="254"/>
      <c r="G55" s="254"/>
      <c r="H55" s="254"/>
      <c r="I55" s="254"/>
      <c r="J55" s="254"/>
      <c r="K55" s="254"/>
      <c r="L55" s="254"/>
      <c r="M55" s="254"/>
      <c r="N55" s="254"/>
    </row>
    <row r="56" spans="1:14" ht="13.05" customHeight="1" x14ac:dyDescent="0.15">
      <c r="B56" s="254"/>
      <c r="C56" s="254"/>
      <c r="D56" s="254"/>
      <c r="E56" s="254"/>
      <c r="F56" s="254"/>
      <c r="G56" s="254"/>
      <c r="H56" s="254"/>
      <c r="I56" s="254"/>
      <c r="J56" s="254"/>
      <c r="K56" s="254"/>
      <c r="L56" s="254"/>
      <c r="M56" s="254"/>
      <c r="N56" s="254"/>
    </row>
    <row r="57" spans="1:14" ht="13.05" customHeight="1" x14ac:dyDescent="0.15">
      <c r="B57" s="254"/>
      <c r="C57" s="254"/>
      <c r="D57" s="254"/>
      <c r="E57" s="254"/>
      <c r="F57" s="254"/>
      <c r="G57" s="254"/>
      <c r="H57" s="254"/>
      <c r="I57" s="254"/>
      <c r="J57" s="254"/>
      <c r="K57" s="254"/>
      <c r="L57" s="254"/>
      <c r="M57" s="254"/>
      <c r="N57" s="254"/>
    </row>
    <row r="58" spans="1:14" ht="13.05" customHeight="1" x14ac:dyDescent="0.15">
      <c r="B58" s="254"/>
      <c r="C58" s="254"/>
      <c r="D58" s="254"/>
      <c r="E58" s="254"/>
      <c r="F58" s="254"/>
      <c r="G58" s="254"/>
      <c r="H58" s="254"/>
      <c r="I58" s="254"/>
      <c r="J58" s="254"/>
      <c r="K58" s="254"/>
      <c r="L58" s="254"/>
      <c r="M58" s="254"/>
      <c r="N58" s="254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8">
    <tabColor theme="9" tint="0.59999389629810485"/>
  </sheetPr>
  <dimension ref="A3:AE54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1.625" style="190" customWidth="1"/>
    <col min="2" max="2" width="9.625" style="190" customWidth="1"/>
    <col min="3" max="14" width="8.75" style="190" customWidth="1"/>
    <col min="15" max="16" width="7.75" style="190" customWidth="1"/>
    <col min="17" max="16384" width="7" style="190"/>
  </cols>
  <sheetData>
    <row r="3" spans="1:31" ht="13.05" customHeight="1" x14ac:dyDescent="0.15"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</row>
    <row r="4" spans="1:31" ht="13.05" customHeight="1" x14ac:dyDescent="0.3">
      <c r="A4" s="419" t="s">
        <v>581</v>
      </c>
      <c r="B4" s="415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  <c r="AC4" s="194"/>
      <c r="AD4" s="194"/>
      <c r="AE4" s="194"/>
    </row>
    <row r="5" spans="1:31" ht="13.05" customHeight="1" x14ac:dyDescent="0.15">
      <c r="A5" s="423" t="s">
        <v>276</v>
      </c>
      <c r="B5" s="416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  <c r="AA5" s="194"/>
      <c r="AB5" s="194"/>
      <c r="AC5" s="194"/>
      <c r="AD5" s="194"/>
      <c r="AE5" s="194"/>
    </row>
    <row r="6" spans="1:31" ht="4.95" customHeight="1" thickBot="1" x14ac:dyDescent="0.2">
      <c r="A6" s="120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P6" s="246"/>
      <c r="Q6" s="192"/>
      <c r="R6" s="253"/>
      <c r="S6" s="192"/>
      <c r="T6" s="192"/>
      <c r="U6" s="192"/>
      <c r="V6" s="192"/>
      <c r="W6" s="192"/>
      <c r="X6" s="192"/>
      <c r="Y6" s="192"/>
      <c r="Z6" s="192"/>
      <c r="AA6" s="192"/>
      <c r="AB6" s="192"/>
      <c r="AC6" s="192"/>
      <c r="AD6" s="192"/>
      <c r="AE6" s="194"/>
    </row>
    <row r="7" spans="1:31" ht="15" customHeight="1" x14ac:dyDescent="0.15">
      <c r="A7" s="860" t="s">
        <v>18</v>
      </c>
      <c r="B7" s="861" t="s">
        <v>117</v>
      </c>
      <c r="C7" s="860" t="s">
        <v>57</v>
      </c>
      <c r="D7" s="860" t="s">
        <v>58</v>
      </c>
      <c r="E7" s="860" t="s">
        <v>59</v>
      </c>
      <c r="F7" s="860" t="s">
        <v>60</v>
      </c>
      <c r="G7" s="860" t="s">
        <v>61</v>
      </c>
      <c r="H7" s="860" t="s">
        <v>62</v>
      </c>
      <c r="I7" s="860" t="s">
        <v>63</v>
      </c>
      <c r="J7" s="860" t="s">
        <v>64</v>
      </c>
      <c r="K7" s="860" t="s">
        <v>65</v>
      </c>
      <c r="L7" s="860" t="s">
        <v>66</v>
      </c>
      <c r="M7" s="860" t="s">
        <v>67</v>
      </c>
      <c r="N7" s="860" t="s">
        <v>68</v>
      </c>
      <c r="P7" s="194"/>
      <c r="Q7" s="192"/>
      <c r="R7" s="219"/>
      <c r="S7" s="219"/>
      <c r="T7" s="219"/>
      <c r="U7" s="219"/>
      <c r="V7" s="219"/>
      <c r="W7" s="219"/>
      <c r="X7" s="219"/>
      <c r="Y7" s="219"/>
      <c r="Z7" s="219"/>
      <c r="AA7" s="219"/>
      <c r="AB7" s="219"/>
      <c r="AC7" s="219"/>
      <c r="AD7" s="219"/>
      <c r="AE7" s="194"/>
    </row>
    <row r="8" spans="1:31" ht="15" customHeight="1" x14ac:dyDescent="0.15">
      <c r="A8" s="874" t="s">
        <v>100</v>
      </c>
      <c r="B8" s="878">
        <f>SUM(C8:N8)</f>
        <v>2254980</v>
      </c>
      <c r="C8" s="878">
        <v>175426</v>
      </c>
      <c r="D8" s="878">
        <v>349431</v>
      </c>
      <c r="E8" s="878">
        <v>348257</v>
      </c>
      <c r="F8" s="878">
        <v>29029</v>
      </c>
      <c r="G8" s="878">
        <v>30695</v>
      </c>
      <c r="H8" s="878">
        <v>26334</v>
      </c>
      <c r="I8" s="878">
        <v>925</v>
      </c>
      <c r="J8" s="878">
        <v>7899</v>
      </c>
      <c r="K8" s="878">
        <v>3187</v>
      </c>
      <c r="L8" s="878">
        <v>76201</v>
      </c>
      <c r="M8" s="878">
        <v>836861</v>
      </c>
      <c r="N8" s="878">
        <v>370735</v>
      </c>
    </row>
    <row r="9" spans="1:31" ht="12" customHeight="1" x14ac:dyDescent="0.15">
      <c r="A9" s="246" t="s">
        <v>21</v>
      </c>
      <c r="B9" s="902" t="s">
        <v>279</v>
      </c>
      <c r="C9" s="1073">
        <f>+'[2]F AL 04-99'!E1376</f>
        <v>0</v>
      </c>
      <c r="D9" s="1073">
        <f>+'[2]F AL 04-99'!F1376</f>
        <v>0</v>
      </c>
      <c r="E9" s="1073">
        <f>+'[2]F AL 04-99'!G1376</f>
        <v>0</v>
      </c>
      <c r="F9" s="1073">
        <f>+'[2]F AL 04-99'!H1376</f>
        <v>0</v>
      </c>
      <c r="G9" s="1073">
        <f>+'[2]F AL 04-99'!I1376</f>
        <v>0</v>
      </c>
      <c r="H9" s="1073">
        <f>+'[2]F AL 04-99'!J1376</f>
        <v>0</v>
      </c>
      <c r="I9" s="1073">
        <f>+'[2]F AL 04-99'!K1376</f>
        <v>0</v>
      </c>
      <c r="J9" s="1073">
        <f>+'[2]F AL 04-99'!L1376</f>
        <v>0</v>
      </c>
      <c r="K9" s="1073">
        <f>+'[2]F AL 04-99'!M1376</f>
        <v>0</v>
      </c>
      <c r="L9" s="1073">
        <f>+'[2]F AL 04-99'!N1376</f>
        <v>0</v>
      </c>
      <c r="M9" s="1073">
        <f>+'[2]F AL 04-99'!O1376</f>
        <v>0</v>
      </c>
      <c r="N9" s="1073">
        <f>+'[2]F AL 04-99'!P1376</f>
        <v>0</v>
      </c>
    </row>
    <row r="10" spans="1:31" ht="12" customHeight="1" x14ac:dyDescent="0.15">
      <c r="A10" s="246" t="s">
        <v>22</v>
      </c>
      <c r="B10" s="903">
        <f>SUM(C10:N10)</f>
        <v>56</v>
      </c>
      <c r="C10" s="1073">
        <f>+'[2]F AL 04-99'!E1379</f>
        <v>0</v>
      </c>
      <c r="D10" s="1073">
        <f>+'[2]F AL 04-99'!F1379</f>
        <v>0</v>
      </c>
      <c r="E10" s="1073">
        <f>+'[2]F AL 04-99'!G1379</f>
        <v>0</v>
      </c>
      <c r="F10" s="1073">
        <f>+'[2]F AL 04-99'!H1379</f>
        <v>36</v>
      </c>
      <c r="G10" s="1073">
        <f>+'[2]F AL 04-99'!I1379</f>
        <v>20</v>
      </c>
      <c r="H10" s="1073">
        <f>+'[2]F AL 04-99'!J1379</f>
        <v>0</v>
      </c>
      <c r="I10" s="1073">
        <f>+'[2]F AL 04-99'!K1379</f>
        <v>0</v>
      </c>
      <c r="J10" s="1073">
        <f>+'[2]F AL 04-99'!L1379</f>
        <v>0</v>
      </c>
      <c r="K10" s="1073">
        <f>+'[2]F AL 04-99'!M1379</f>
        <v>0</v>
      </c>
      <c r="L10" s="1073">
        <f>+'[2]F AL 04-99'!N1379</f>
        <v>0</v>
      </c>
      <c r="M10" s="1073">
        <f>+'[2]F AL 04-99'!O1379</f>
        <v>0</v>
      </c>
      <c r="N10" s="1073">
        <f>+'[2]F AL 04-99'!P1379</f>
        <v>0</v>
      </c>
    </row>
    <row r="11" spans="1:31" ht="12" customHeight="1" x14ac:dyDescent="0.15">
      <c r="A11" s="246" t="s">
        <v>23</v>
      </c>
      <c r="B11" s="902" t="s">
        <v>279</v>
      </c>
      <c r="C11" s="1073">
        <f>+'[2]F AL 04-99'!E1382</f>
        <v>0</v>
      </c>
      <c r="D11" s="1073">
        <f>+'[2]F AL 04-99'!F1382</f>
        <v>0</v>
      </c>
      <c r="E11" s="1073">
        <f>+'[2]F AL 04-99'!G1382</f>
        <v>0</v>
      </c>
      <c r="F11" s="1073">
        <f>+'[2]F AL 04-99'!H1382</f>
        <v>0</v>
      </c>
      <c r="G11" s="1073">
        <f>+'[2]F AL 04-99'!I1382</f>
        <v>0</v>
      </c>
      <c r="H11" s="1073">
        <f>+'[2]F AL 04-99'!J1382</f>
        <v>0</v>
      </c>
      <c r="I11" s="1073">
        <f>+'[2]F AL 04-99'!K1382</f>
        <v>0</v>
      </c>
      <c r="J11" s="1073">
        <f>+'[2]F AL 04-99'!L1382</f>
        <v>0</v>
      </c>
      <c r="K11" s="1073">
        <f>+'[2]F AL 04-99'!M1382</f>
        <v>0</v>
      </c>
      <c r="L11" s="1073">
        <f>+'[2]F AL 04-99'!N1382</f>
        <v>0</v>
      </c>
      <c r="M11" s="1073">
        <f>+'[2]F AL 04-99'!O1382</f>
        <v>0</v>
      </c>
      <c r="N11" s="1073">
        <f>+'[2]F AL 04-99'!P1382</f>
        <v>0</v>
      </c>
    </row>
    <row r="12" spans="1:31" ht="12" customHeight="1" x14ac:dyDescent="0.15">
      <c r="A12" s="194" t="s">
        <v>24</v>
      </c>
      <c r="B12" s="903">
        <f>SUM(C12:N12)</f>
        <v>6479</v>
      </c>
      <c r="C12" s="1073">
        <f>+'[2]F AL 04-99'!E1385</f>
        <v>0</v>
      </c>
      <c r="D12" s="1073">
        <f>+'[2]F AL 04-99'!F1385</f>
        <v>0</v>
      </c>
      <c r="E12" s="1073">
        <f>+'[2]F AL 04-99'!G1385</f>
        <v>0</v>
      </c>
      <c r="F12" s="1073">
        <f>+'[2]F AL 04-99'!H1385</f>
        <v>97</v>
      </c>
      <c r="G12" s="1073">
        <f>+'[2]F AL 04-99'!I1385</f>
        <v>1484</v>
      </c>
      <c r="H12" s="1073">
        <f>+'[2]F AL 04-99'!J1385</f>
        <v>1485</v>
      </c>
      <c r="I12" s="1073">
        <f>+'[2]F AL 04-99'!K1385</f>
        <v>259</v>
      </c>
      <c r="J12" s="1073">
        <f>+'[2]F AL 04-99'!L1385</f>
        <v>19</v>
      </c>
      <c r="K12" s="1073">
        <f>+'[2]F AL 04-99'!M1385</f>
        <v>0</v>
      </c>
      <c r="L12" s="1073">
        <f>+'[2]F AL 04-99'!N1385</f>
        <v>265</v>
      </c>
      <c r="M12" s="1073">
        <f>+'[2]F AL 04-99'!O1385</f>
        <v>1479</v>
      </c>
      <c r="N12" s="1073">
        <f>+'[2]F AL 04-99'!P1385</f>
        <v>1391</v>
      </c>
    </row>
    <row r="13" spans="1:31" ht="12" customHeight="1" x14ac:dyDescent="0.15">
      <c r="A13" s="194" t="s">
        <v>25</v>
      </c>
      <c r="B13" s="902" t="s">
        <v>279</v>
      </c>
      <c r="C13" s="1073">
        <f>+'[2]F AL 04-99'!E1388</f>
        <v>0</v>
      </c>
      <c r="D13" s="1073">
        <f>+'[2]F AL 04-99'!F1388</f>
        <v>0</v>
      </c>
      <c r="E13" s="1073">
        <f>+'[2]F AL 04-99'!G1388</f>
        <v>0</v>
      </c>
      <c r="F13" s="1073">
        <f>+'[2]F AL 04-99'!H1388</f>
        <v>0</v>
      </c>
      <c r="G13" s="1073">
        <f>+'[2]F AL 04-99'!I1388</f>
        <v>0</v>
      </c>
      <c r="H13" s="1073">
        <f>+'[2]F AL 04-99'!J1388</f>
        <v>0</v>
      </c>
      <c r="I13" s="1073">
        <f>+'[2]F AL 04-99'!K1388</f>
        <v>0</v>
      </c>
      <c r="J13" s="1073">
        <f>+'[2]F AL 04-99'!L1388</f>
        <v>0</v>
      </c>
      <c r="K13" s="1073">
        <f>+'[2]F AL 04-99'!M1388</f>
        <v>0</v>
      </c>
      <c r="L13" s="1073">
        <f>+'[2]F AL 04-99'!N1388</f>
        <v>0</v>
      </c>
      <c r="M13" s="1073">
        <f>+'[2]F AL 04-99'!O1388</f>
        <v>0</v>
      </c>
      <c r="N13" s="1073">
        <f>+'[2]F AL 04-99'!P1388</f>
        <v>0</v>
      </c>
    </row>
    <row r="14" spans="1:31" ht="12" customHeight="1" x14ac:dyDescent="0.15">
      <c r="A14" s="248" t="s">
        <v>107</v>
      </c>
      <c r="B14" s="902" t="s">
        <v>279</v>
      </c>
      <c r="C14" s="1073">
        <f>+'[2]F AL 04-99'!E1391</f>
        <v>0</v>
      </c>
      <c r="D14" s="1073">
        <f>+'[2]F AL 04-99'!F1391</f>
        <v>0</v>
      </c>
      <c r="E14" s="1073">
        <f>+'[2]F AL 04-99'!G1391</f>
        <v>0</v>
      </c>
      <c r="F14" s="1073">
        <f>+'[2]F AL 04-99'!H1391</f>
        <v>0</v>
      </c>
      <c r="G14" s="1073">
        <f>+'[2]F AL 04-99'!I1391</f>
        <v>0</v>
      </c>
      <c r="H14" s="1073">
        <f>+'[2]F AL 04-99'!J1391</f>
        <v>0</v>
      </c>
      <c r="I14" s="1073">
        <f>+'[2]F AL 04-99'!K1391</f>
        <v>0</v>
      </c>
      <c r="J14" s="1073">
        <f>+'[2]F AL 04-99'!L1391</f>
        <v>0</v>
      </c>
      <c r="K14" s="1073">
        <f>+'[2]F AL 04-99'!M1391</f>
        <v>0</v>
      </c>
      <c r="L14" s="1073">
        <f>+'[2]F AL 04-99'!N1391</f>
        <v>0</v>
      </c>
      <c r="M14" s="1073">
        <f>+'[2]F AL 04-99'!O1391</f>
        <v>0</v>
      </c>
      <c r="N14" s="1073">
        <f>+'[2]F AL 04-99'!P1391</f>
        <v>0</v>
      </c>
    </row>
    <row r="15" spans="1:31" ht="12" customHeight="1" x14ac:dyDescent="0.15">
      <c r="A15" s="248" t="s">
        <v>108</v>
      </c>
      <c r="B15" s="902" t="s">
        <v>279</v>
      </c>
      <c r="C15" s="1073">
        <f>+'[2]F AL 04-99'!E1394</f>
        <v>0</v>
      </c>
      <c r="D15" s="1073">
        <f>+'[2]F AL 04-99'!F1394</f>
        <v>0</v>
      </c>
      <c r="E15" s="1073">
        <f>+'[2]F AL 04-99'!G1394</f>
        <v>0</v>
      </c>
      <c r="F15" s="1073">
        <f>+'[2]F AL 04-99'!H1394</f>
        <v>0</v>
      </c>
      <c r="G15" s="1073">
        <f>+'[2]F AL 04-99'!I1394</f>
        <v>0</v>
      </c>
      <c r="H15" s="1073">
        <f>+'[2]F AL 04-99'!J1394</f>
        <v>0</v>
      </c>
      <c r="I15" s="1073">
        <f>+'[2]F AL 04-99'!K1394</f>
        <v>0</v>
      </c>
      <c r="J15" s="1073">
        <f>+'[2]F AL 04-99'!L1394</f>
        <v>0</v>
      </c>
      <c r="K15" s="1073">
        <f>+'[2]F AL 04-99'!M1394</f>
        <v>0</v>
      </c>
      <c r="L15" s="1073">
        <f>+'[2]F AL 04-99'!N1394</f>
        <v>0</v>
      </c>
      <c r="M15" s="1073">
        <f>+'[2]F AL 04-99'!O1394</f>
        <v>0</v>
      </c>
      <c r="N15" s="1073">
        <f>+'[2]F AL 04-99'!P1394</f>
        <v>0</v>
      </c>
    </row>
    <row r="16" spans="1:31" ht="12" customHeight="1" x14ac:dyDescent="0.15">
      <c r="A16" s="248" t="s">
        <v>109</v>
      </c>
      <c r="B16" s="902" t="s">
        <v>279</v>
      </c>
      <c r="C16" s="1073">
        <f>+'[2]F AL 04-99'!E1397</f>
        <v>0</v>
      </c>
      <c r="D16" s="1073">
        <f>+'[2]F AL 04-99'!F1397</f>
        <v>0</v>
      </c>
      <c r="E16" s="1073">
        <f>+'[2]F AL 04-99'!G1397</f>
        <v>0</v>
      </c>
      <c r="F16" s="1073">
        <f>+'[2]F AL 04-99'!H1397</f>
        <v>0</v>
      </c>
      <c r="G16" s="1073">
        <f>+'[2]F AL 04-99'!I1397</f>
        <v>0</v>
      </c>
      <c r="H16" s="1073">
        <f>+'[2]F AL 04-99'!J1397</f>
        <v>0</v>
      </c>
      <c r="I16" s="1073">
        <f>+'[2]F AL 04-99'!K1397</f>
        <v>0</v>
      </c>
      <c r="J16" s="1073">
        <f>+'[2]F AL 04-99'!L1397</f>
        <v>0</v>
      </c>
      <c r="K16" s="1073">
        <f>+'[2]F AL 04-99'!M1397</f>
        <v>0</v>
      </c>
      <c r="L16" s="1073">
        <f>+'[2]F AL 04-99'!N1397</f>
        <v>0</v>
      </c>
      <c r="M16" s="1073">
        <f>+'[2]F AL 04-99'!O1397</f>
        <v>0</v>
      </c>
      <c r="N16" s="1073">
        <f>+'[2]F AL 04-99'!P1397</f>
        <v>0</v>
      </c>
    </row>
    <row r="17" spans="1:14" ht="12" customHeight="1" x14ac:dyDescent="0.15">
      <c r="A17" s="246" t="s">
        <v>29</v>
      </c>
      <c r="B17" s="902" t="s">
        <v>279</v>
      </c>
      <c r="C17" s="1073">
        <f>+'[2]F AL 04-99'!E1400</f>
        <v>0</v>
      </c>
      <c r="D17" s="1073">
        <f>+'[2]F AL 04-99'!F1400</f>
        <v>0</v>
      </c>
      <c r="E17" s="1073">
        <f>+'[2]F AL 04-99'!G1400</f>
        <v>0</v>
      </c>
      <c r="F17" s="1073">
        <f>+'[2]F AL 04-99'!H1400</f>
        <v>0</v>
      </c>
      <c r="G17" s="1073">
        <f>+'[2]F AL 04-99'!I1400</f>
        <v>0</v>
      </c>
      <c r="H17" s="1073">
        <f>+'[2]F AL 04-99'!J1400</f>
        <v>0</v>
      </c>
      <c r="I17" s="1073">
        <f>+'[2]F AL 04-99'!K1400</f>
        <v>0</v>
      </c>
      <c r="J17" s="1073">
        <f>+'[2]F AL 04-99'!L1400</f>
        <v>0</v>
      </c>
      <c r="K17" s="1073">
        <f>+'[2]F AL 04-99'!M1400</f>
        <v>0</v>
      </c>
      <c r="L17" s="1073">
        <f>+'[2]F AL 04-99'!N1400</f>
        <v>0</v>
      </c>
      <c r="M17" s="1073">
        <f>+'[2]F AL 04-99'!O1400</f>
        <v>0</v>
      </c>
      <c r="N17" s="1073">
        <f>+'[2]F AL 04-99'!P1400</f>
        <v>0</v>
      </c>
    </row>
    <row r="18" spans="1:14" ht="12" customHeight="1" x14ac:dyDescent="0.15">
      <c r="A18" s="194" t="s">
        <v>30</v>
      </c>
      <c r="B18" s="902" t="s">
        <v>279</v>
      </c>
      <c r="C18" s="1073">
        <f>+'[2]F AL 04-99'!E1403</f>
        <v>0</v>
      </c>
      <c r="D18" s="1073">
        <f>+'[2]F AL 04-99'!F1403</f>
        <v>0</v>
      </c>
      <c r="E18" s="1073">
        <f>+'[2]F AL 04-99'!G1403</f>
        <v>0</v>
      </c>
      <c r="F18" s="1073">
        <f>+'[2]F AL 04-99'!H1403</f>
        <v>0</v>
      </c>
      <c r="G18" s="1073">
        <f>+'[2]F AL 04-99'!I1403</f>
        <v>0</v>
      </c>
      <c r="H18" s="1073">
        <f>+'[2]F AL 04-99'!J1403</f>
        <v>0</v>
      </c>
      <c r="I18" s="1073">
        <f>+'[2]F AL 04-99'!K1403</f>
        <v>0</v>
      </c>
      <c r="J18" s="1073">
        <f>+'[2]F AL 04-99'!L1403</f>
        <v>0</v>
      </c>
      <c r="K18" s="1073">
        <f>+'[2]F AL 04-99'!M1403</f>
        <v>0</v>
      </c>
      <c r="L18" s="1073">
        <f>+'[2]F AL 04-99'!N1403</f>
        <v>0</v>
      </c>
      <c r="M18" s="1073">
        <f>+'[2]F AL 04-99'!O1403</f>
        <v>0</v>
      </c>
      <c r="N18" s="1073">
        <f>+'[2]F AL 04-99'!P1403</f>
        <v>0</v>
      </c>
    </row>
    <row r="19" spans="1:14" ht="12" customHeight="1" x14ac:dyDescent="0.15">
      <c r="A19" s="194" t="s">
        <v>31</v>
      </c>
      <c r="B19" s="903">
        <f t="shared" ref="B19:B33" si="0">SUM(C19:N19)</f>
        <v>17667.419999999998</v>
      </c>
      <c r="C19" s="1073">
        <f>+'[2]F AL 04-99'!E1406</f>
        <v>0</v>
      </c>
      <c r="D19" s="1073">
        <f>+'[2]F AL 04-99'!F1406</f>
        <v>0</v>
      </c>
      <c r="E19" s="1073">
        <f>+'[2]F AL 04-99'!G1406</f>
        <v>0</v>
      </c>
      <c r="F19" s="1073">
        <f>+'[2]F AL 04-99'!H1406</f>
        <v>5129.42</v>
      </c>
      <c r="G19" s="1073">
        <f>+'[2]F AL 04-99'!I1406</f>
        <v>9537</v>
      </c>
      <c r="H19" s="1073">
        <f>+'[2]F AL 04-99'!J1406</f>
        <v>2766</v>
      </c>
      <c r="I19" s="1073">
        <f>+'[2]F AL 04-99'!K1406</f>
        <v>235</v>
      </c>
      <c r="J19" s="1073">
        <f>+'[2]F AL 04-99'!L1406</f>
        <v>0</v>
      </c>
      <c r="K19" s="1073">
        <f>+'[2]F AL 04-99'!M1406</f>
        <v>0</v>
      </c>
      <c r="L19" s="1073">
        <f>+'[2]F AL 04-99'!N1406</f>
        <v>0</v>
      </c>
      <c r="M19" s="1073">
        <f>+'[2]F AL 04-99'!O1406</f>
        <v>0</v>
      </c>
      <c r="N19" s="1073">
        <f>+'[2]F AL 04-99'!P1406</f>
        <v>0</v>
      </c>
    </row>
    <row r="20" spans="1:14" ht="12" customHeight="1" x14ac:dyDescent="0.15">
      <c r="A20" s="246" t="s">
        <v>32</v>
      </c>
      <c r="B20" s="902" t="s">
        <v>279</v>
      </c>
      <c r="C20" s="1073">
        <f>+'[2]F AL 04-99'!E1409</f>
        <v>0</v>
      </c>
      <c r="D20" s="1073">
        <f>+'[2]F AL 04-99'!F1409</f>
        <v>0</v>
      </c>
      <c r="E20" s="1073">
        <f>+'[2]F AL 04-99'!G1409</f>
        <v>0</v>
      </c>
      <c r="F20" s="1073">
        <f>+'[2]F AL 04-99'!H1409</f>
        <v>0</v>
      </c>
      <c r="G20" s="1073">
        <f>+'[2]F AL 04-99'!I1409</f>
        <v>0</v>
      </c>
      <c r="H20" s="1073">
        <f>+'[2]F AL 04-99'!J1409</f>
        <v>0</v>
      </c>
      <c r="I20" s="1073">
        <f>+'[2]F AL 04-99'!K1409</f>
        <v>0</v>
      </c>
      <c r="J20" s="1073">
        <f>+'[2]F AL 04-99'!L1409</f>
        <v>0</v>
      </c>
      <c r="K20" s="1073">
        <f>+'[2]F AL 04-99'!M1409</f>
        <v>0</v>
      </c>
      <c r="L20" s="1073">
        <f>+'[2]F AL 04-99'!N1409</f>
        <v>0</v>
      </c>
      <c r="M20" s="1073">
        <f>+'[2]F AL 04-99'!O1409</f>
        <v>0</v>
      </c>
      <c r="N20" s="1073">
        <f>+'[2]F AL 04-99'!P1409</f>
        <v>0</v>
      </c>
    </row>
    <row r="21" spans="1:14" ht="12" customHeight="1" x14ac:dyDescent="0.15">
      <c r="A21" s="246" t="s">
        <v>33</v>
      </c>
      <c r="B21" s="903">
        <f t="shared" si="0"/>
        <v>1661</v>
      </c>
      <c r="C21" s="1073">
        <f>+'[2]F AL 04-99'!E1412</f>
        <v>50</v>
      </c>
      <c r="D21" s="1073">
        <f>+'[2]F AL 04-99'!F1412</f>
        <v>179</v>
      </c>
      <c r="E21" s="1073">
        <f>+'[2]F AL 04-99'!G1412</f>
        <v>133</v>
      </c>
      <c r="F21" s="1073">
        <f>+'[2]F AL 04-99'!H1412</f>
        <v>41</v>
      </c>
      <c r="G21" s="1073">
        <f>+'[2]F AL 04-99'!I1412</f>
        <v>245</v>
      </c>
      <c r="H21" s="1073">
        <f>+'[2]F AL 04-99'!J1412</f>
        <v>57</v>
      </c>
      <c r="I21" s="1073">
        <f>+'[2]F AL 04-99'!K1412</f>
        <v>68</v>
      </c>
      <c r="J21" s="1073">
        <f>+'[2]F AL 04-99'!L1412</f>
        <v>59</v>
      </c>
      <c r="K21" s="1073">
        <f>+'[2]F AL 04-99'!M1412</f>
        <v>40</v>
      </c>
      <c r="L21" s="1073">
        <f>+'[2]F AL 04-99'!N1412</f>
        <v>88</v>
      </c>
      <c r="M21" s="1073">
        <f>+'[2]F AL 04-99'!O1412</f>
        <v>198</v>
      </c>
      <c r="N21" s="1073">
        <f>+'[2]F AL 04-99'!P1412</f>
        <v>503</v>
      </c>
    </row>
    <row r="22" spans="1:14" ht="12" customHeight="1" x14ac:dyDescent="0.15">
      <c r="A22" s="246" t="s">
        <v>34</v>
      </c>
      <c r="B22" s="903">
        <f t="shared" si="0"/>
        <v>88313</v>
      </c>
      <c r="C22" s="1073">
        <f>+'[2]F AL 04-99'!E1415</f>
        <v>0</v>
      </c>
      <c r="D22" s="1073">
        <f>+'[2]F AL 04-99'!F1415</f>
        <v>0</v>
      </c>
      <c r="E22" s="1073">
        <f>+'[2]F AL 04-99'!G1415</f>
        <v>0</v>
      </c>
      <c r="F22" s="1073">
        <f>+'[2]F AL 04-99'!H1415</f>
        <v>0</v>
      </c>
      <c r="G22" s="1073">
        <f>+'[2]F AL 04-99'!I1415</f>
        <v>0</v>
      </c>
      <c r="H22" s="1073">
        <f>+'[2]F AL 04-99'!J1415</f>
        <v>0</v>
      </c>
      <c r="I22" s="1073">
        <f>+'[2]F AL 04-99'!K1415</f>
        <v>0</v>
      </c>
      <c r="J22" s="1073">
        <f>+'[2]F AL 04-99'!L1415</f>
        <v>0</v>
      </c>
      <c r="K22" s="1073">
        <f>+'[2]F AL 04-99'!M1415</f>
        <v>0</v>
      </c>
      <c r="L22" s="1073">
        <f>+'[2]F AL 04-99'!N1415</f>
        <v>17338</v>
      </c>
      <c r="M22" s="1073">
        <f>+'[2]F AL 04-99'!O1415</f>
        <v>43754</v>
      </c>
      <c r="N22" s="1073">
        <f>+'[2]F AL 04-99'!P1415</f>
        <v>27221</v>
      </c>
    </row>
    <row r="23" spans="1:14" ht="12" customHeight="1" x14ac:dyDescent="0.15">
      <c r="A23" s="246" t="s">
        <v>35</v>
      </c>
      <c r="B23" s="903">
        <f t="shared" si="0"/>
        <v>55859</v>
      </c>
      <c r="C23" s="1073">
        <f>+'[2]F AL 04-99'!E1418</f>
        <v>0</v>
      </c>
      <c r="D23" s="1073">
        <f>+'[2]F AL 04-99'!F1418</f>
        <v>0</v>
      </c>
      <c r="E23" s="1073">
        <f>+'[2]F AL 04-99'!G1418</f>
        <v>0</v>
      </c>
      <c r="F23" s="1073">
        <f>+'[2]F AL 04-99'!H1418</f>
        <v>0</v>
      </c>
      <c r="G23" s="1073">
        <f>+'[2]F AL 04-99'!I1418</f>
        <v>0</v>
      </c>
      <c r="H23" s="1073">
        <f>+'[2]F AL 04-99'!J1418</f>
        <v>0</v>
      </c>
      <c r="I23" s="1073">
        <f>+'[2]F AL 04-99'!K1418</f>
        <v>0</v>
      </c>
      <c r="J23" s="1073">
        <f>+'[2]F AL 04-99'!L1418</f>
        <v>0</v>
      </c>
      <c r="K23" s="1073">
        <f>+'[2]F AL 04-99'!M1418</f>
        <v>0</v>
      </c>
      <c r="L23" s="1073">
        <f>+'[2]F AL 04-99'!N1418</f>
        <v>26310</v>
      </c>
      <c r="M23" s="1073">
        <f>+'[2]F AL 04-99'!O1418</f>
        <v>27336</v>
      </c>
      <c r="N23" s="1073">
        <f>+'[2]F AL 04-99'!P1418</f>
        <v>2213</v>
      </c>
    </row>
    <row r="24" spans="1:14" ht="12" customHeight="1" x14ac:dyDescent="0.15">
      <c r="A24" s="246" t="s">
        <v>36</v>
      </c>
      <c r="B24" s="903">
        <f t="shared" si="0"/>
        <v>55467.83</v>
      </c>
      <c r="C24" s="1073">
        <f>+'[2]F AL 04-99'!E1421</f>
        <v>0</v>
      </c>
      <c r="D24" s="1073">
        <f>+'[2]F AL 04-99'!F1421</f>
        <v>7433</v>
      </c>
      <c r="E24" s="1073">
        <f>+'[2]F AL 04-99'!G1421</f>
        <v>4520.22</v>
      </c>
      <c r="F24" s="1073">
        <f>+'[2]F AL 04-99'!H1421</f>
        <v>2050</v>
      </c>
      <c r="G24" s="1073">
        <f>+'[2]F AL 04-99'!I1421</f>
        <v>12589</v>
      </c>
      <c r="H24" s="1073">
        <f>+'[2]F AL 04-99'!J1421</f>
        <v>21960.21</v>
      </c>
      <c r="I24" s="1073">
        <f>+'[2]F AL 04-99'!K1421</f>
        <v>0</v>
      </c>
      <c r="J24" s="1073">
        <f>+'[2]F AL 04-99'!L1421</f>
        <v>0</v>
      </c>
      <c r="K24" s="1073">
        <f>+'[2]F AL 04-99'!M1421</f>
        <v>381</v>
      </c>
      <c r="L24" s="1073">
        <f>+'[2]F AL 04-99'!N1421</f>
        <v>359</v>
      </c>
      <c r="M24" s="1073">
        <f>+'[2]F AL 04-99'!O1421</f>
        <v>185</v>
      </c>
      <c r="N24" s="1073">
        <f>+'[2]F AL 04-99'!P1421</f>
        <v>5990.4</v>
      </c>
    </row>
    <row r="25" spans="1:14" ht="12" customHeight="1" x14ac:dyDescent="0.15">
      <c r="A25" s="194" t="s">
        <v>37</v>
      </c>
      <c r="B25" s="903">
        <f t="shared" si="0"/>
        <v>76951</v>
      </c>
      <c r="C25" s="1073">
        <f>+'[2]F AL 04-99'!E1424</f>
        <v>21080</v>
      </c>
      <c r="D25" s="1073">
        <f>+'[2]F AL 04-99'!F1424</f>
        <v>21309</v>
      </c>
      <c r="E25" s="1073">
        <f>+'[2]F AL 04-99'!G1424</f>
        <v>21733</v>
      </c>
      <c r="F25" s="1073">
        <f>+'[2]F AL 04-99'!H1424</f>
        <v>0</v>
      </c>
      <c r="G25" s="1073">
        <f>+'[2]F AL 04-99'!I1424</f>
        <v>0</v>
      </c>
      <c r="H25" s="1073">
        <f>+'[2]F AL 04-99'!J1424</f>
        <v>0</v>
      </c>
      <c r="I25" s="1073">
        <f>+'[2]F AL 04-99'!K1424</f>
        <v>0</v>
      </c>
      <c r="J25" s="1073">
        <f>+'[2]F AL 04-99'!L1424</f>
        <v>0</v>
      </c>
      <c r="K25" s="1073">
        <f>+'[2]F AL 04-99'!M1424</f>
        <v>0</v>
      </c>
      <c r="L25" s="1073">
        <f>+'[2]F AL 04-99'!N1424</f>
        <v>0</v>
      </c>
      <c r="M25" s="1073">
        <f>+'[2]F AL 04-99'!O1424</f>
        <v>0</v>
      </c>
      <c r="N25" s="1073">
        <f>+'[2]F AL 04-99'!P1424</f>
        <v>12829</v>
      </c>
    </row>
    <row r="26" spans="1:14" ht="12" customHeight="1" x14ac:dyDescent="0.15">
      <c r="A26" s="246" t="s">
        <v>38</v>
      </c>
      <c r="B26" s="903">
        <f t="shared" si="0"/>
        <v>33392.9</v>
      </c>
      <c r="C26" s="1073">
        <f>+'[2]F AL 04-99'!E1427</f>
        <v>1890.21</v>
      </c>
      <c r="D26" s="1073">
        <f>+'[2]F AL 04-99'!F1427</f>
        <v>40</v>
      </c>
      <c r="E26" s="1073">
        <f>+'[2]F AL 04-99'!G1427</f>
        <v>1295.47</v>
      </c>
      <c r="F26" s="1073">
        <f>+'[2]F AL 04-99'!H1427</f>
        <v>1720.22</v>
      </c>
      <c r="G26" s="1073">
        <f>+'[2]F AL 04-99'!I1427</f>
        <v>0</v>
      </c>
      <c r="H26" s="1073">
        <f>+'[2]F AL 04-99'!J1427</f>
        <v>0</v>
      </c>
      <c r="I26" s="1073">
        <f>+'[2]F AL 04-99'!K1427</f>
        <v>0</v>
      </c>
      <c r="J26" s="1073">
        <f>+'[2]F AL 04-99'!L1427</f>
        <v>0</v>
      </c>
      <c r="K26" s="1073">
        <f>+'[2]F AL 04-99'!M1427</f>
        <v>850</v>
      </c>
      <c r="L26" s="1073">
        <f>+'[2]F AL 04-99'!N1427</f>
        <v>3980</v>
      </c>
      <c r="M26" s="1073">
        <f>+'[2]F AL 04-99'!O1427</f>
        <v>18400</v>
      </c>
      <c r="N26" s="1073">
        <f>+'[2]F AL 04-99'!P1427</f>
        <v>5217</v>
      </c>
    </row>
    <row r="27" spans="1:14" ht="12" customHeight="1" x14ac:dyDescent="0.15">
      <c r="A27" s="246" t="s">
        <v>39</v>
      </c>
      <c r="B27" s="903">
        <f t="shared" si="0"/>
        <v>53818.600000000006</v>
      </c>
      <c r="C27" s="1073">
        <f>+'[2]F AL 04-99'!E1430</f>
        <v>0</v>
      </c>
      <c r="D27" s="1073">
        <f>+'[2]F AL 04-99'!F1430</f>
        <v>0</v>
      </c>
      <c r="E27" s="1073">
        <f>+'[2]F AL 04-99'!G1430</f>
        <v>0</v>
      </c>
      <c r="F27" s="1073">
        <f>+'[2]F AL 04-99'!H1430</f>
        <v>0</v>
      </c>
      <c r="G27" s="1073">
        <f>+'[2]F AL 04-99'!I1430</f>
        <v>0</v>
      </c>
      <c r="H27" s="1073">
        <f>+'[2]F AL 04-99'!J1430</f>
        <v>0</v>
      </c>
      <c r="I27" s="1073">
        <f>+'[2]F AL 04-99'!K1430</f>
        <v>0</v>
      </c>
      <c r="J27" s="1073">
        <f>+'[2]F AL 04-99'!L1430</f>
        <v>0</v>
      </c>
      <c r="K27" s="1073">
        <f>+'[2]F AL 04-99'!M1430</f>
        <v>0</v>
      </c>
      <c r="L27" s="1073">
        <f>+'[2]F AL 04-99'!N1430</f>
        <v>28350.400000000001</v>
      </c>
      <c r="M27" s="1073">
        <f>+'[2]F AL 04-99'!O1430</f>
        <v>25468.2</v>
      </c>
      <c r="N27" s="1073">
        <f>+'[2]F AL 04-99'!P1430</f>
        <v>0</v>
      </c>
    </row>
    <row r="28" spans="1:14" ht="12" customHeight="1" x14ac:dyDescent="0.15">
      <c r="A28" s="246" t="s">
        <v>40</v>
      </c>
      <c r="B28" s="903">
        <f t="shared" si="0"/>
        <v>84495</v>
      </c>
      <c r="C28" s="1073">
        <f>+'[2]F AL 04-99'!E1433</f>
        <v>6835</v>
      </c>
      <c r="D28" s="1073">
        <f>+'[2]F AL 04-99'!F1433</f>
        <v>12821</v>
      </c>
      <c r="E28" s="1073">
        <f>+'[2]F AL 04-99'!G1433</f>
        <v>21064</v>
      </c>
      <c r="F28" s="1073">
        <f>+'[2]F AL 04-99'!H1433</f>
        <v>12193</v>
      </c>
      <c r="G28" s="1073">
        <f>+'[2]F AL 04-99'!I1433</f>
        <v>8048</v>
      </c>
      <c r="H28" s="1073">
        <f>+'[2]F AL 04-99'!J1433</f>
        <v>166</v>
      </c>
      <c r="I28" s="1073">
        <f>+'[2]F AL 04-99'!K1433</f>
        <v>0</v>
      </c>
      <c r="J28" s="1073">
        <f>+'[2]F AL 04-99'!L1433</f>
        <v>0</v>
      </c>
      <c r="K28" s="1073">
        <f>+'[2]F AL 04-99'!M1433</f>
        <v>3234</v>
      </c>
      <c r="L28" s="1073">
        <f>+'[2]F AL 04-99'!N1433</f>
        <v>2644</v>
      </c>
      <c r="M28" s="1073">
        <f>+'[2]F AL 04-99'!O1433</f>
        <v>13902</v>
      </c>
      <c r="N28" s="1073">
        <f>+'[2]F AL 04-99'!P1433</f>
        <v>3588</v>
      </c>
    </row>
    <row r="29" spans="1:14" ht="12" customHeight="1" x14ac:dyDescent="0.15">
      <c r="A29" s="194" t="s">
        <v>41</v>
      </c>
      <c r="B29" s="903">
        <f t="shared" si="0"/>
        <v>39873.21</v>
      </c>
      <c r="C29" s="1073">
        <f>+'[2]F AL 04-99'!E1436</f>
        <v>4500</v>
      </c>
      <c r="D29" s="1073">
        <f>+'[2]F AL 04-99'!F1436</f>
        <v>12920</v>
      </c>
      <c r="E29" s="1073">
        <f>+'[2]F AL 04-99'!G1436</f>
        <v>10810.86</v>
      </c>
      <c r="F29" s="1073">
        <f>+'[2]F AL 04-99'!H1436</f>
        <v>2211.25</v>
      </c>
      <c r="G29" s="1073">
        <f>+'[2]F AL 04-99'!I1436</f>
        <v>480.2</v>
      </c>
      <c r="H29" s="1073">
        <f>+'[2]F AL 04-99'!J1436</f>
        <v>0</v>
      </c>
      <c r="I29" s="1073">
        <f>+'[2]F AL 04-99'!K1436</f>
        <v>0</v>
      </c>
      <c r="J29" s="1073">
        <f>+'[2]F AL 04-99'!L1436</f>
        <v>0</v>
      </c>
      <c r="K29" s="1073">
        <f>+'[2]F AL 04-99'!M1436</f>
        <v>0</v>
      </c>
      <c r="L29" s="1073">
        <f>+'[2]F AL 04-99'!N1436</f>
        <v>0</v>
      </c>
      <c r="M29" s="1073">
        <f>+'[2]F AL 04-99'!O1436</f>
        <v>1140.5</v>
      </c>
      <c r="N29" s="1073">
        <f>+'[2]F AL 04-99'!P1436</f>
        <v>7810.4</v>
      </c>
    </row>
    <row r="30" spans="1:14" ht="12" customHeight="1" x14ac:dyDescent="0.15">
      <c r="A30" s="248" t="s">
        <v>110</v>
      </c>
      <c r="B30" s="903">
        <f t="shared" si="0"/>
        <v>31166.639999999999</v>
      </c>
      <c r="C30" s="1073">
        <f>+'[2]F AL 04-99'!E1439</f>
        <v>2090</v>
      </c>
      <c r="D30" s="1073">
        <f>+'[2]F AL 04-99'!F1439</f>
        <v>10040</v>
      </c>
      <c r="E30" s="1073">
        <f>+'[2]F AL 04-99'!G1439</f>
        <v>8290.49</v>
      </c>
      <c r="F30" s="1073">
        <f>+'[2]F AL 04-99'!H1439</f>
        <v>1795.25</v>
      </c>
      <c r="G30" s="1073">
        <f>+'[2]F AL 04-99'!I1439</f>
        <v>0</v>
      </c>
      <c r="H30" s="1073">
        <f>+'[2]F AL 04-99'!J1439</f>
        <v>0</v>
      </c>
      <c r="I30" s="1073">
        <f>+'[2]F AL 04-99'!K1439</f>
        <v>0</v>
      </c>
      <c r="J30" s="1073">
        <f>+'[2]F AL 04-99'!L1439</f>
        <v>0</v>
      </c>
      <c r="K30" s="1073">
        <f>+'[2]F AL 04-99'!M1439</f>
        <v>0</v>
      </c>
      <c r="L30" s="1073">
        <f>+'[2]F AL 04-99'!N1439</f>
        <v>0</v>
      </c>
      <c r="M30" s="1073">
        <f>+'[2]F AL 04-99'!O1439</f>
        <v>1140.5</v>
      </c>
      <c r="N30" s="1073">
        <f>+'[2]F AL 04-99'!P1439</f>
        <v>7810.4</v>
      </c>
    </row>
    <row r="31" spans="1:14" ht="12" customHeight="1" x14ac:dyDescent="0.15">
      <c r="A31" s="248" t="s">
        <v>111</v>
      </c>
      <c r="B31" s="903">
        <f t="shared" si="0"/>
        <v>8706.57</v>
      </c>
      <c r="C31" s="1073">
        <f>+'[2]F AL 04-99'!E1442</f>
        <v>2410</v>
      </c>
      <c r="D31" s="1073">
        <f>+'[2]F AL 04-99'!F1442</f>
        <v>2880</v>
      </c>
      <c r="E31" s="1073">
        <f>+'[2]F AL 04-99'!G1442</f>
        <v>2520.37</v>
      </c>
      <c r="F31" s="1073">
        <f>+'[2]F AL 04-99'!H1442</f>
        <v>416</v>
      </c>
      <c r="G31" s="1073">
        <f>+'[2]F AL 04-99'!I1442</f>
        <v>480.2</v>
      </c>
      <c r="H31" s="1073">
        <f>+'[2]F AL 04-99'!J1442</f>
        <v>0</v>
      </c>
      <c r="I31" s="1073">
        <f>+'[2]F AL 04-99'!K1442</f>
        <v>0</v>
      </c>
      <c r="J31" s="1073">
        <f>+'[2]F AL 04-99'!L1442</f>
        <v>0</v>
      </c>
      <c r="K31" s="1073">
        <f>+'[2]F AL 04-99'!M1442</f>
        <v>0</v>
      </c>
      <c r="L31" s="1073">
        <f>+'[2]F AL 04-99'!N1442</f>
        <v>0</v>
      </c>
      <c r="M31" s="1073">
        <f>+'[2]F AL 04-99'!O1442</f>
        <v>0</v>
      </c>
      <c r="N31" s="1073">
        <f>+'[2]F AL 04-99'!P1442</f>
        <v>0</v>
      </c>
    </row>
    <row r="32" spans="1:14" ht="12" customHeight="1" x14ac:dyDescent="0.15">
      <c r="A32" s="246" t="s">
        <v>44</v>
      </c>
      <c r="B32" s="903">
        <f t="shared" si="0"/>
        <v>315865</v>
      </c>
      <c r="C32" s="1073">
        <f>+'[2]F AL 04-99'!E1445</f>
        <v>44550</v>
      </c>
      <c r="D32" s="1073">
        <f>+'[2]F AL 04-99'!F1445</f>
        <v>43730</v>
      </c>
      <c r="E32" s="1073">
        <f>+'[2]F AL 04-99'!G1445</f>
        <v>16660</v>
      </c>
      <c r="F32" s="1073">
        <f>+'[2]F AL 04-99'!H1445</f>
        <v>0</v>
      </c>
      <c r="G32" s="1073">
        <f>+'[2]F AL 04-99'!I1445</f>
        <v>0</v>
      </c>
      <c r="H32" s="1073">
        <f>+'[2]F AL 04-99'!J1445</f>
        <v>0</v>
      </c>
      <c r="I32" s="1073">
        <f>+'[2]F AL 04-99'!K1445</f>
        <v>0</v>
      </c>
      <c r="J32" s="1073">
        <f>+'[2]F AL 04-99'!L1445</f>
        <v>0</v>
      </c>
      <c r="K32" s="1073">
        <f>+'[2]F AL 04-99'!M1445</f>
        <v>0</v>
      </c>
      <c r="L32" s="1073">
        <f>+'[2]F AL 04-99'!N1445</f>
        <v>0</v>
      </c>
      <c r="M32" s="1073">
        <f>+'[2]F AL 04-99'!O1445</f>
        <v>43825</v>
      </c>
      <c r="N32" s="1073">
        <f>+'[2]F AL 04-99'!P1445</f>
        <v>167100</v>
      </c>
    </row>
    <row r="33" spans="1:14" ht="12" customHeight="1" x14ac:dyDescent="0.15">
      <c r="A33" s="246" t="s">
        <v>45</v>
      </c>
      <c r="B33" s="903">
        <f t="shared" si="0"/>
        <v>1301130</v>
      </c>
      <c r="C33" s="1073">
        <f>+'[2]F AL 04-99'!E1448</f>
        <v>75370</v>
      </c>
      <c r="D33" s="1073">
        <f>+'[2]F AL 04-99'!F1448</f>
        <v>231740</v>
      </c>
      <c r="E33" s="1073">
        <f>+'[2]F AL 04-99'!G1448</f>
        <v>251090</v>
      </c>
      <c r="F33" s="1073">
        <f>+'[2]F AL 04-99'!H1448</f>
        <v>0</v>
      </c>
      <c r="G33" s="1073">
        <f>+'[2]F AL 04-99'!I1448</f>
        <v>0</v>
      </c>
      <c r="H33" s="1073">
        <f>+'[2]F AL 04-99'!J1448</f>
        <v>0</v>
      </c>
      <c r="I33" s="1073">
        <f>+'[2]F AL 04-99'!K1448</f>
        <v>0</v>
      </c>
      <c r="J33" s="1073">
        <f>+'[2]F AL 04-99'!L1448</f>
        <v>0</v>
      </c>
      <c r="K33" s="1073">
        <f>+'[2]F AL 04-99'!M1448</f>
        <v>0</v>
      </c>
      <c r="L33" s="1073">
        <f>+'[2]F AL 04-99'!N1448</f>
        <v>0</v>
      </c>
      <c r="M33" s="1073">
        <f>+'[2]F AL 04-99'!O1448</f>
        <v>615990</v>
      </c>
      <c r="N33" s="1073">
        <f>+'[2]F AL 04-99'!P1448</f>
        <v>126940</v>
      </c>
    </row>
    <row r="34" spans="1:14" ht="12" customHeight="1" x14ac:dyDescent="0.15">
      <c r="A34" s="194" t="s">
        <v>46</v>
      </c>
      <c r="B34" s="902" t="s">
        <v>279</v>
      </c>
      <c r="C34" s="1073">
        <f>+'[2]F AL 04-99'!E1451</f>
        <v>0</v>
      </c>
      <c r="D34" s="1073">
        <f>+'[2]F AL 04-99'!F1451</f>
        <v>0</v>
      </c>
      <c r="E34" s="1073">
        <f>+'[2]F AL 04-99'!G1451</f>
        <v>0</v>
      </c>
      <c r="F34" s="1073">
        <f>+'[2]F AL 04-99'!H1451</f>
        <v>0</v>
      </c>
      <c r="G34" s="1073">
        <f>+'[2]F AL 04-99'!I1451</f>
        <v>0</v>
      </c>
      <c r="H34" s="1073">
        <f>+'[2]F AL 04-99'!J1451</f>
        <v>0</v>
      </c>
      <c r="I34" s="1073">
        <f>+'[2]F AL 04-99'!K1451</f>
        <v>0</v>
      </c>
      <c r="J34" s="1073">
        <f>+'[2]F AL 04-99'!L1451</f>
        <v>0</v>
      </c>
      <c r="K34" s="1073">
        <f>+'[2]F AL 04-99'!M1451</f>
        <v>0</v>
      </c>
      <c r="L34" s="1073">
        <f>+'[2]F AL 04-99'!N1451</f>
        <v>0</v>
      </c>
      <c r="M34" s="1073">
        <f>+'[2]F AL 04-99'!O1451</f>
        <v>0</v>
      </c>
      <c r="N34" s="1073">
        <f>+'[2]F AL 04-99'!P1451</f>
        <v>0</v>
      </c>
    </row>
    <row r="35" spans="1:14" ht="12" customHeight="1" x14ac:dyDescent="0.15">
      <c r="A35" s="194" t="s">
        <v>47</v>
      </c>
      <c r="B35" s="902" t="s">
        <v>279</v>
      </c>
      <c r="C35" s="1073">
        <f>+'[2]F AL 04-99'!E1454</f>
        <v>0</v>
      </c>
      <c r="D35" s="1073">
        <f>+'[2]F AL 04-99'!F1454</f>
        <v>0</v>
      </c>
      <c r="E35" s="1073">
        <f>+'[2]F AL 04-99'!G1454</f>
        <v>0</v>
      </c>
      <c r="F35" s="1073">
        <f>+'[2]F AL 04-99'!H1454</f>
        <v>0</v>
      </c>
      <c r="G35" s="1073">
        <f>+'[2]F AL 04-99'!I1454</f>
        <v>0</v>
      </c>
      <c r="H35" s="1073">
        <f>+'[2]F AL 04-99'!J1454</f>
        <v>0</v>
      </c>
      <c r="I35" s="1073">
        <f>+'[2]F AL 04-99'!K1454</f>
        <v>0</v>
      </c>
      <c r="J35" s="1073">
        <f>+'[2]F AL 04-99'!L1454</f>
        <v>0</v>
      </c>
      <c r="K35" s="1073">
        <f>+'[2]F AL 04-99'!M1454</f>
        <v>0</v>
      </c>
      <c r="L35" s="1073">
        <f>+'[2]F AL 04-99'!N1454</f>
        <v>0</v>
      </c>
      <c r="M35" s="1073">
        <f>+'[2]F AL 04-99'!O1454</f>
        <v>0</v>
      </c>
      <c r="N35" s="1073">
        <f>+'[2]F AL 04-99'!P1454</f>
        <v>0</v>
      </c>
    </row>
    <row r="36" spans="1:14" ht="12" customHeight="1" x14ac:dyDescent="0.15">
      <c r="A36" s="194" t="s">
        <v>48</v>
      </c>
      <c r="B36" s="902" t="s">
        <v>279</v>
      </c>
      <c r="C36" s="1073">
        <f>+'[2]F AL 04-99'!E1457</f>
        <v>0</v>
      </c>
      <c r="D36" s="1073">
        <f>+'[2]F AL 04-99'!F1457</f>
        <v>0</v>
      </c>
      <c r="E36" s="1073">
        <f>+'[2]F AL 04-99'!G1457</f>
        <v>0</v>
      </c>
      <c r="F36" s="1073">
        <f>+'[2]F AL 04-99'!H1457</f>
        <v>0</v>
      </c>
      <c r="G36" s="1073">
        <f>+'[2]F AL 04-99'!I1457</f>
        <v>0</v>
      </c>
      <c r="H36" s="1073">
        <f>+'[2]F AL 04-99'!J1457</f>
        <v>0</v>
      </c>
      <c r="I36" s="1073">
        <f>+'[2]F AL 04-99'!K1457</f>
        <v>0</v>
      </c>
      <c r="J36" s="1073">
        <f>+'[2]F AL 04-99'!L1457</f>
        <v>0</v>
      </c>
      <c r="K36" s="1073">
        <f>+'[2]F AL 04-99'!M1457</f>
        <v>0</v>
      </c>
      <c r="L36" s="1073">
        <f>+'[2]F AL 04-99'!N1457</f>
        <v>0</v>
      </c>
      <c r="M36" s="1073">
        <f>+'[2]F AL 04-99'!O1457</f>
        <v>0</v>
      </c>
      <c r="N36" s="1073">
        <f>+'[2]F AL 04-99'!P1457</f>
        <v>0</v>
      </c>
    </row>
    <row r="37" spans="1:14" ht="12" customHeight="1" thickBot="1" x14ac:dyDescent="0.2">
      <c r="A37" s="249" t="s">
        <v>49</v>
      </c>
      <c r="B37" s="904" t="s">
        <v>279</v>
      </c>
      <c r="C37" s="1074">
        <f>+'[2]F AL 04-99'!E1460</f>
        <v>0</v>
      </c>
      <c r="D37" s="1074">
        <f>+'[2]F AL 04-99'!F1460</f>
        <v>0</v>
      </c>
      <c r="E37" s="1074">
        <f>+'[2]F AL 04-99'!G1460</f>
        <v>0</v>
      </c>
      <c r="F37" s="1074">
        <f>+'[2]F AL 04-99'!H1460</f>
        <v>0</v>
      </c>
      <c r="G37" s="1074">
        <f>+'[2]F AL 04-99'!I1460</f>
        <v>0</v>
      </c>
      <c r="H37" s="1074">
        <f>+'[2]F AL 04-99'!J1460</f>
        <v>0</v>
      </c>
      <c r="I37" s="1074">
        <f>+'[2]F AL 04-99'!K1460</f>
        <v>0</v>
      </c>
      <c r="J37" s="1074">
        <f>+'[2]F AL 04-99'!L1460</f>
        <v>0</v>
      </c>
      <c r="K37" s="1074">
        <f>+'[2]F AL 04-99'!M1460</f>
        <v>0</v>
      </c>
      <c r="L37" s="1074">
        <f>+'[2]F AL 04-99'!N1460</f>
        <v>0</v>
      </c>
      <c r="M37" s="1074">
        <f>+'[2]F AL 04-99'!O1460</f>
        <v>0</v>
      </c>
      <c r="N37" s="1074">
        <f>+'[2]F AL 04-99'!P1460</f>
        <v>0</v>
      </c>
    </row>
    <row r="38" spans="1:14" ht="9" customHeight="1" x14ac:dyDescent="0.15">
      <c r="A38" s="28" t="s">
        <v>544</v>
      </c>
      <c r="B38" s="426"/>
      <c r="C38" s="426"/>
      <c r="D38" s="426"/>
      <c r="E38" s="426"/>
      <c r="F38" s="426"/>
      <c r="G38" s="219"/>
      <c r="H38" s="219"/>
      <c r="I38" s="219"/>
      <c r="J38" s="219"/>
      <c r="K38" s="219"/>
      <c r="L38" s="219"/>
      <c r="M38" s="219"/>
      <c r="N38" s="219"/>
    </row>
    <row r="39" spans="1:14" ht="9" customHeight="1" x14ac:dyDescent="0.15">
      <c r="A39" s="28" t="s">
        <v>428</v>
      </c>
      <c r="B39" s="426"/>
      <c r="C39" s="426"/>
      <c r="D39" s="426"/>
      <c r="E39" s="426"/>
      <c r="F39" s="426"/>
      <c r="G39" s="219"/>
      <c r="H39" s="219"/>
      <c r="I39" s="219"/>
      <c r="J39" s="219"/>
      <c r="K39" s="219"/>
      <c r="L39" s="219"/>
      <c r="M39" s="219"/>
      <c r="N39" s="219"/>
    </row>
    <row r="40" spans="1:14" ht="9" customHeight="1" x14ac:dyDescent="0.15">
      <c r="A40" s="40" t="s">
        <v>427</v>
      </c>
      <c r="B40" s="426"/>
      <c r="C40" s="426"/>
      <c r="D40" s="426"/>
      <c r="E40" s="426"/>
      <c r="F40" s="426"/>
      <c r="G40" s="219"/>
      <c r="H40" s="219"/>
      <c r="I40" s="219"/>
      <c r="J40" s="219"/>
      <c r="K40" s="219"/>
      <c r="L40" s="219"/>
      <c r="M40" s="219"/>
      <c r="N40" s="219"/>
    </row>
    <row r="41" spans="1:14" ht="13.05" customHeight="1" x14ac:dyDescent="0.15">
      <c r="A41" s="12"/>
    </row>
    <row r="42" spans="1:14" ht="13.05" customHeight="1" x14ac:dyDescent="0.15">
      <c r="A42" s="119"/>
    </row>
    <row r="43" spans="1:14" ht="13.05" customHeight="1" x14ac:dyDescent="0.15">
      <c r="A43" s="168"/>
    </row>
    <row r="44" spans="1:14" ht="13.05" customHeight="1" x14ac:dyDescent="0.15">
      <c r="A44" s="31"/>
    </row>
    <row r="45" spans="1:14" ht="13.05" customHeight="1" x14ac:dyDescent="0.15">
      <c r="A45" s="58"/>
    </row>
    <row r="46" spans="1:14" ht="13.05" customHeight="1" x14ac:dyDescent="0.15">
      <c r="A46" s="31"/>
    </row>
    <row r="47" spans="1:14" ht="13.05" customHeight="1" x14ac:dyDescent="0.15">
      <c r="A47" s="119"/>
    </row>
    <row r="48" spans="1:14" ht="13.05" customHeight="1" x14ac:dyDescent="0.15">
      <c r="A48" s="119"/>
    </row>
    <row r="49" spans="1:1" ht="13.05" customHeight="1" x14ac:dyDescent="0.15">
      <c r="A49" s="119"/>
    </row>
    <row r="50" spans="1:1" ht="13.05" customHeight="1" x14ac:dyDescent="0.15">
      <c r="A50" s="119"/>
    </row>
    <row r="51" spans="1:1" ht="13.05" customHeight="1" x14ac:dyDescent="0.15">
      <c r="A51" s="119"/>
    </row>
    <row r="52" spans="1:1" ht="13.05" customHeight="1" x14ac:dyDescent="0.15">
      <c r="A52" s="119"/>
    </row>
    <row r="53" spans="1:1" ht="13.05" customHeight="1" x14ac:dyDescent="0.15">
      <c r="A53" s="119"/>
    </row>
    <row r="54" spans="1:1" ht="13.05" customHeight="1" x14ac:dyDescent="0.15">
      <c r="A54" s="119"/>
    </row>
  </sheetData>
  <printOptions horizontalCentered="1" verticalCentered="1"/>
  <pageMargins left="0" right="0" top="0" bottom="0" header="0" footer="0"/>
  <pageSetup paperSize="9" orientation="landscape" horizontalDpi="4294967292"/>
  <headerFooter scaleWithDoc="0"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9">
    <tabColor theme="9" tint="0.59999389629810485"/>
  </sheetPr>
  <dimension ref="A4:N48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1.625" style="190" customWidth="1"/>
    <col min="2" max="2" width="9.625" style="190" customWidth="1"/>
    <col min="3" max="14" width="8.75" style="190" customWidth="1"/>
    <col min="15" max="16384" width="7" style="190"/>
  </cols>
  <sheetData>
    <row r="4" spans="1:14" ht="13.05" customHeight="1" x14ac:dyDescent="0.3">
      <c r="A4" s="419" t="s">
        <v>582</v>
      </c>
      <c r="B4" s="415"/>
    </row>
    <row r="5" spans="1:14" ht="13.05" customHeight="1" x14ac:dyDescent="0.15">
      <c r="A5" s="423" t="s">
        <v>273</v>
      </c>
      <c r="B5" s="416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</row>
    <row r="6" spans="1:14" ht="4.95" customHeight="1" thickBot="1" x14ac:dyDescent="0.2">
      <c r="A6" s="119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</row>
    <row r="7" spans="1:14" ht="15" customHeight="1" x14ac:dyDescent="0.15">
      <c r="A7" s="860" t="s">
        <v>18</v>
      </c>
      <c r="B7" s="861" t="s">
        <v>117</v>
      </c>
      <c r="C7" s="860" t="s">
        <v>57</v>
      </c>
      <c r="D7" s="860" t="s">
        <v>58</v>
      </c>
      <c r="E7" s="860" t="s">
        <v>59</v>
      </c>
      <c r="F7" s="860" t="s">
        <v>60</v>
      </c>
      <c r="G7" s="860" t="s">
        <v>61</v>
      </c>
      <c r="H7" s="860" t="s">
        <v>62</v>
      </c>
      <c r="I7" s="860" t="s">
        <v>63</v>
      </c>
      <c r="J7" s="860" t="s">
        <v>64</v>
      </c>
      <c r="K7" s="860" t="s">
        <v>65</v>
      </c>
      <c r="L7" s="860" t="s">
        <v>66</v>
      </c>
      <c r="M7" s="860" t="s">
        <v>67</v>
      </c>
      <c r="N7" s="860" t="s">
        <v>68</v>
      </c>
    </row>
    <row r="8" spans="1:14" ht="15" customHeight="1" x14ac:dyDescent="0.15">
      <c r="A8" s="874" t="s">
        <v>100</v>
      </c>
      <c r="B8" s="883">
        <v>4453</v>
      </c>
      <c r="C8" s="883">
        <v>331</v>
      </c>
      <c r="D8" s="883">
        <v>651</v>
      </c>
      <c r="E8" s="883">
        <v>655</v>
      </c>
      <c r="F8" s="883">
        <v>63</v>
      </c>
      <c r="G8" s="883">
        <v>55</v>
      </c>
      <c r="H8" s="883">
        <v>48</v>
      </c>
      <c r="I8" s="883">
        <v>2</v>
      </c>
      <c r="J8" s="883">
        <v>15</v>
      </c>
      <c r="K8" s="883">
        <v>6</v>
      </c>
      <c r="L8" s="883">
        <v>169</v>
      </c>
      <c r="M8" s="883">
        <v>1670</v>
      </c>
      <c r="N8" s="883">
        <v>788</v>
      </c>
    </row>
    <row r="9" spans="1:14" ht="12" customHeight="1" x14ac:dyDescent="0.15">
      <c r="A9" s="246" t="s">
        <v>21</v>
      </c>
      <c r="B9" s="910" t="s">
        <v>279</v>
      </c>
      <c r="C9" s="435">
        <f>+'[2]F AL 04-99'!E1377</f>
        <v>0</v>
      </c>
      <c r="D9" s="435">
        <f>+'[2]F AL 04-99'!F1377</f>
        <v>0</v>
      </c>
      <c r="E9" s="435">
        <f>+'[2]F AL 04-99'!G1377</f>
        <v>0</v>
      </c>
      <c r="F9" s="435">
        <f>+'[2]F AL 04-99'!H1377</f>
        <v>0</v>
      </c>
      <c r="G9" s="435">
        <f>+'[2]F AL 04-99'!I1377</f>
        <v>0</v>
      </c>
      <c r="H9" s="435">
        <f>+'[2]F AL 04-99'!J1377</f>
        <v>0</v>
      </c>
      <c r="I9" s="435">
        <f>+'[2]F AL 04-99'!K1377</f>
        <v>0</v>
      </c>
      <c r="J9" s="435">
        <f>+'[2]F AL 04-99'!L1377</f>
        <v>0</v>
      </c>
      <c r="K9" s="435">
        <f>+'[2]F AL 04-99'!M1377</f>
        <v>0</v>
      </c>
      <c r="L9" s="435">
        <f>+'[2]F AL 04-99'!N1377</f>
        <v>0</v>
      </c>
      <c r="M9" s="435">
        <f>+'[2]F AL 04-99'!O1377</f>
        <v>0</v>
      </c>
      <c r="N9" s="435">
        <f>+'[2]F AL 04-99'!P1377</f>
        <v>0</v>
      </c>
    </row>
    <row r="10" spans="1:14" ht="12" customHeight="1" x14ac:dyDescent="0.15">
      <c r="A10" s="246" t="s">
        <v>22</v>
      </c>
      <c r="B10" s="910">
        <f>SUM(C10:N10)</f>
        <v>7.4520500000000003E-2</v>
      </c>
      <c r="C10" s="435">
        <f>+'[2]F AL 04-99'!E1380</f>
        <v>0</v>
      </c>
      <c r="D10" s="435">
        <f>+'[2]F AL 04-99'!F1380</f>
        <v>0</v>
      </c>
      <c r="E10" s="435">
        <f>+'[2]F AL 04-99'!G1380</f>
        <v>0</v>
      </c>
      <c r="F10" s="435">
        <f>+'[2]F AL 04-99'!H1380</f>
        <v>4.8958500000000002E-2</v>
      </c>
      <c r="G10" s="435">
        <f>+'[2]F AL 04-99'!I1380</f>
        <v>2.5562000000000001E-2</v>
      </c>
      <c r="H10" s="435">
        <f>+'[2]F AL 04-99'!J1380</f>
        <v>0</v>
      </c>
      <c r="I10" s="435">
        <f>+'[2]F AL 04-99'!K1380</f>
        <v>0</v>
      </c>
      <c r="J10" s="435">
        <f>+'[2]F AL 04-99'!L1380</f>
        <v>0</v>
      </c>
      <c r="K10" s="435">
        <f>+'[2]F AL 04-99'!M1380</f>
        <v>0</v>
      </c>
      <c r="L10" s="435">
        <f>+'[2]F AL 04-99'!N1380</f>
        <v>0</v>
      </c>
      <c r="M10" s="435">
        <f>+'[2]F AL 04-99'!O1380</f>
        <v>0</v>
      </c>
      <c r="N10" s="435">
        <f>+'[2]F AL 04-99'!P1380</f>
        <v>0</v>
      </c>
    </row>
    <row r="11" spans="1:14" ht="12" customHeight="1" x14ac:dyDescent="0.15">
      <c r="A11" s="246" t="s">
        <v>23</v>
      </c>
      <c r="B11" s="910" t="s">
        <v>279</v>
      </c>
      <c r="C11" s="435">
        <f>+'[2]F AL 04-99'!E1383</f>
        <v>0</v>
      </c>
      <c r="D11" s="435">
        <f>+'[2]F AL 04-99'!F1383</f>
        <v>0</v>
      </c>
      <c r="E11" s="435">
        <f>+'[2]F AL 04-99'!G1383</f>
        <v>0</v>
      </c>
      <c r="F11" s="435">
        <f>+'[2]F AL 04-99'!H1383</f>
        <v>0</v>
      </c>
      <c r="G11" s="435">
        <f>+'[2]F AL 04-99'!I1383</f>
        <v>0</v>
      </c>
      <c r="H11" s="435">
        <f>+'[2]F AL 04-99'!J1383</f>
        <v>0</v>
      </c>
      <c r="I11" s="435">
        <f>+'[2]F AL 04-99'!K1383</f>
        <v>0</v>
      </c>
      <c r="J11" s="435">
        <f>+'[2]F AL 04-99'!L1383</f>
        <v>0</v>
      </c>
      <c r="K11" s="435">
        <f>+'[2]F AL 04-99'!M1383</f>
        <v>0</v>
      </c>
      <c r="L11" s="435">
        <f>+'[2]F AL 04-99'!N1383</f>
        <v>0</v>
      </c>
      <c r="M11" s="435">
        <f>+'[2]F AL 04-99'!O1383</f>
        <v>0</v>
      </c>
      <c r="N11" s="435">
        <f>+'[2]F AL 04-99'!P1383</f>
        <v>0</v>
      </c>
    </row>
    <row r="12" spans="1:14" ht="12" customHeight="1" x14ac:dyDescent="0.15">
      <c r="A12" s="194" t="s">
        <v>24</v>
      </c>
      <c r="B12" s="881">
        <f>SUM(C12:N12)</f>
        <v>18.554975899999999</v>
      </c>
      <c r="C12" s="435">
        <f>+'[2]F AL 04-99'!E1386</f>
        <v>0</v>
      </c>
      <c r="D12" s="435">
        <f>+'[2]F AL 04-99'!F1386</f>
        <v>0</v>
      </c>
      <c r="E12" s="435">
        <f>+'[2]F AL 04-99'!G1386</f>
        <v>0</v>
      </c>
      <c r="F12" s="435">
        <f>+'[2]F AL 04-99'!H1386</f>
        <v>0.26103000000000004</v>
      </c>
      <c r="G12" s="435">
        <f>+'[2]F AL 04-99'!I1386</f>
        <v>4.2719899999999997</v>
      </c>
      <c r="H12" s="435">
        <f>+'[2]F AL 04-99'!J1386</f>
        <v>4.3879614</v>
      </c>
      <c r="I12" s="435">
        <f>+'[2]F AL 04-99'!K1386</f>
        <v>0.69521549999999999</v>
      </c>
      <c r="J12" s="435">
        <f>+'[2]F AL 04-99'!L1386</f>
        <v>5.2350000000000001E-2</v>
      </c>
      <c r="K12" s="435">
        <f>+'[2]F AL 04-99'!M1386</f>
        <v>0</v>
      </c>
      <c r="L12" s="435">
        <f>+'[2]F AL 04-99'!N1386</f>
        <v>0.74200900000000003</v>
      </c>
      <c r="M12" s="435">
        <f>+'[2]F AL 04-99'!O1386</f>
        <v>4.2484200000000003</v>
      </c>
      <c r="N12" s="435">
        <f>+'[2]F AL 04-99'!P1386</f>
        <v>3.8959999999999999</v>
      </c>
    </row>
    <row r="13" spans="1:14" ht="12" customHeight="1" x14ac:dyDescent="0.15">
      <c r="A13" s="194" t="s">
        <v>25</v>
      </c>
      <c r="B13" s="910" t="s">
        <v>279</v>
      </c>
      <c r="C13" s="435">
        <f>+'[2]F AL 04-99'!E1389</f>
        <v>0</v>
      </c>
      <c r="D13" s="435">
        <f>+'[2]F AL 04-99'!F1389</f>
        <v>0</v>
      </c>
      <c r="E13" s="435">
        <f>+'[2]F AL 04-99'!G1389</f>
        <v>0</v>
      </c>
      <c r="F13" s="435">
        <f>+'[2]F AL 04-99'!H1389</f>
        <v>0</v>
      </c>
      <c r="G13" s="435">
        <f>+'[2]F AL 04-99'!I1389</f>
        <v>0</v>
      </c>
      <c r="H13" s="435">
        <f>+'[2]F AL 04-99'!J1389</f>
        <v>0</v>
      </c>
      <c r="I13" s="435">
        <f>+'[2]F AL 04-99'!K1389</f>
        <v>0</v>
      </c>
      <c r="J13" s="435">
        <f>+'[2]F AL 04-99'!L1389</f>
        <v>0</v>
      </c>
      <c r="K13" s="435">
        <f>+'[2]F AL 04-99'!M1389</f>
        <v>0</v>
      </c>
      <c r="L13" s="435">
        <f>+'[2]F AL 04-99'!N1389</f>
        <v>0</v>
      </c>
      <c r="M13" s="435">
        <f>+'[2]F AL 04-99'!O1389</f>
        <v>0</v>
      </c>
      <c r="N13" s="435">
        <f>+'[2]F AL 04-99'!P1389</f>
        <v>0</v>
      </c>
    </row>
    <row r="14" spans="1:14" ht="12" customHeight="1" x14ac:dyDescent="0.15">
      <c r="A14" s="248" t="s">
        <v>107</v>
      </c>
      <c r="B14" s="910" t="s">
        <v>279</v>
      </c>
      <c r="C14" s="435">
        <f>+'[2]F AL 04-99'!E1392</f>
        <v>0</v>
      </c>
      <c r="D14" s="435">
        <f>+'[2]F AL 04-99'!F1392</f>
        <v>0</v>
      </c>
      <c r="E14" s="435">
        <f>+'[2]F AL 04-99'!G1392</f>
        <v>0</v>
      </c>
      <c r="F14" s="435">
        <f>+'[2]F AL 04-99'!H1392</f>
        <v>0</v>
      </c>
      <c r="G14" s="435">
        <f>+'[2]F AL 04-99'!I1392</f>
        <v>0</v>
      </c>
      <c r="H14" s="435">
        <f>+'[2]F AL 04-99'!J1392</f>
        <v>0</v>
      </c>
      <c r="I14" s="435">
        <f>+'[2]F AL 04-99'!K1392</f>
        <v>0</v>
      </c>
      <c r="J14" s="435">
        <f>+'[2]F AL 04-99'!L1392</f>
        <v>0</v>
      </c>
      <c r="K14" s="435">
        <f>+'[2]F AL 04-99'!M1392</f>
        <v>0</v>
      </c>
      <c r="L14" s="435">
        <f>+'[2]F AL 04-99'!N1392</f>
        <v>0</v>
      </c>
      <c r="M14" s="435">
        <f>+'[2]F AL 04-99'!O1392</f>
        <v>0</v>
      </c>
      <c r="N14" s="435">
        <f>+'[2]F AL 04-99'!P1392</f>
        <v>0</v>
      </c>
    </row>
    <row r="15" spans="1:14" ht="12" customHeight="1" x14ac:dyDescent="0.15">
      <c r="A15" s="248" t="s">
        <v>108</v>
      </c>
      <c r="B15" s="910" t="s">
        <v>279</v>
      </c>
      <c r="C15" s="435">
        <f>+'[2]F AL 04-99'!E1395</f>
        <v>0</v>
      </c>
      <c r="D15" s="435">
        <f>+'[2]F AL 04-99'!F1395</f>
        <v>0</v>
      </c>
      <c r="E15" s="435">
        <f>+'[2]F AL 04-99'!G1395</f>
        <v>0</v>
      </c>
      <c r="F15" s="435">
        <f>+'[2]F AL 04-99'!H1395</f>
        <v>0</v>
      </c>
      <c r="G15" s="435">
        <f>+'[2]F AL 04-99'!I1395</f>
        <v>0</v>
      </c>
      <c r="H15" s="435">
        <f>+'[2]F AL 04-99'!J1395</f>
        <v>0</v>
      </c>
      <c r="I15" s="435">
        <f>+'[2]F AL 04-99'!K1395</f>
        <v>0</v>
      </c>
      <c r="J15" s="435">
        <f>+'[2]F AL 04-99'!L1395</f>
        <v>0</v>
      </c>
      <c r="K15" s="435">
        <f>+'[2]F AL 04-99'!M1395</f>
        <v>0</v>
      </c>
      <c r="L15" s="435">
        <f>+'[2]F AL 04-99'!N1395</f>
        <v>0</v>
      </c>
      <c r="M15" s="435">
        <f>+'[2]F AL 04-99'!O1395</f>
        <v>0</v>
      </c>
      <c r="N15" s="435">
        <f>+'[2]F AL 04-99'!P1395</f>
        <v>0</v>
      </c>
    </row>
    <row r="16" spans="1:14" ht="12" customHeight="1" x14ac:dyDescent="0.15">
      <c r="A16" s="248" t="s">
        <v>109</v>
      </c>
      <c r="B16" s="910" t="s">
        <v>279</v>
      </c>
      <c r="C16" s="435">
        <f>+'[2]F AL 04-99'!E1398</f>
        <v>0</v>
      </c>
      <c r="D16" s="435">
        <f>+'[2]F AL 04-99'!F1398</f>
        <v>0</v>
      </c>
      <c r="E16" s="435">
        <f>+'[2]F AL 04-99'!G1398</f>
        <v>0</v>
      </c>
      <c r="F16" s="435">
        <f>+'[2]F AL 04-99'!H1398</f>
        <v>0</v>
      </c>
      <c r="G16" s="435">
        <f>+'[2]F AL 04-99'!I1398</f>
        <v>0</v>
      </c>
      <c r="H16" s="435">
        <f>+'[2]F AL 04-99'!J1398</f>
        <v>0</v>
      </c>
      <c r="I16" s="435">
        <f>+'[2]F AL 04-99'!K1398</f>
        <v>0</v>
      </c>
      <c r="J16" s="435">
        <f>+'[2]F AL 04-99'!L1398</f>
        <v>0</v>
      </c>
      <c r="K16" s="435">
        <f>+'[2]F AL 04-99'!M1398</f>
        <v>0</v>
      </c>
      <c r="L16" s="435">
        <f>+'[2]F AL 04-99'!N1398</f>
        <v>0</v>
      </c>
      <c r="M16" s="435">
        <f>+'[2]F AL 04-99'!O1398</f>
        <v>0</v>
      </c>
      <c r="N16" s="435">
        <f>+'[2]F AL 04-99'!P1398</f>
        <v>0</v>
      </c>
    </row>
    <row r="17" spans="1:14" ht="12" customHeight="1" x14ac:dyDescent="0.15">
      <c r="A17" s="246" t="s">
        <v>29</v>
      </c>
      <c r="B17" s="910" t="s">
        <v>279</v>
      </c>
      <c r="C17" s="435">
        <f>+'[2]F AL 04-99'!E1401</f>
        <v>0</v>
      </c>
      <c r="D17" s="435">
        <f>+'[2]F AL 04-99'!F1401</f>
        <v>0</v>
      </c>
      <c r="E17" s="435">
        <f>+'[2]F AL 04-99'!G1401</f>
        <v>0</v>
      </c>
      <c r="F17" s="435">
        <f>+'[2]F AL 04-99'!H1401</f>
        <v>0</v>
      </c>
      <c r="G17" s="435">
        <f>+'[2]F AL 04-99'!I1401</f>
        <v>0</v>
      </c>
      <c r="H17" s="435">
        <f>+'[2]F AL 04-99'!J1401</f>
        <v>0</v>
      </c>
      <c r="I17" s="435">
        <f>+'[2]F AL 04-99'!K1401</f>
        <v>0</v>
      </c>
      <c r="J17" s="435">
        <f>+'[2]F AL 04-99'!L1401</f>
        <v>0</v>
      </c>
      <c r="K17" s="435">
        <f>+'[2]F AL 04-99'!M1401</f>
        <v>0</v>
      </c>
      <c r="L17" s="435">
        <f>+'[2]F AL 04-99'!N1401</f>
        <v>0</v>
      </c>
      <c r="M17" s="435">
        <f>+'[2]F AL 04-99'!O1401</f>
        <v>0</v>
      </c>
      <c r="N17" s="435">
        <f>+'[2]F AL 04-99'!P1401</f>
        <v>0</v>
      </c>
    </row>
    <row r="18" spans="1:14" ht="12" customHeight="1" x14ac:dyDescent="0.15">
      <c r="A18" s="194" t="s">
        <v>30</v>
      </c>
      <c r="B18" s="910" t="s">
        <v>279</v>
      </c>
      <c r="C18" s="435">
        <f>+'[2]F AL 04-99'!E1404</f>
        <v>0</v>
      </c>
      <c r="D18" s="435">
        <f>+'[2]F AL 04-99'!F1404</f>
        <v>0</v>
      </c>
      <c r="E18" s="435">
        <f>+'[2]F AL 04-99'!G1404</f>
        <v>0</v>
      </c>
      <c r="F18" s="435">
        <f>+'[2]F AL 04-99'!H1404</f>
        <v>0</v>
      </c>
      <c r="G18" s="435">
        <f>+'[2]F AL 04-99'!I1404</f>
        <v>0</v>
      </c>
      <c r="H18" s="435">
        <f>+'[2]F AL 04-99'!J1404</f>
        <v>0</v>
      </c>
      <c r="I18" s="435">
        <f>+'[2]F AL 04-99'!K1404</f>
        <v>0</v>
      </c>
      <c r="J18" s="435">
        <f>+'[2]F AL 04-99'!L1404</f>
        <v>0</v>
      </c>
      <c r="K18" s="435">
        <f>+'[2]F AL 04-99'!M1404</f>
        <v>0</v>
      </c>
      <c r="L18" s="435">
        <f>+'[2]F AL 04-99'!N1404</f>
        <v>0</v>
      </c>
      <c r="M18" s="435">
        <f>+'[2]F AL 04-99'!O1404</f>
        <v>0</v>
      </c>
      <c r="N18" s="435">
        <f>+'[2]F AL 04-99'!P1404</f>
        <v>0</v>
      </c>
    </row>
    <row r="19" spans="1:14" ht="12" customHeight="1" x14ac:dyDescent="0.15">
      <c r="A19" s="194" t="s">
        <v>31</v>
      </c>
      <c r="B19" s="881">
        <f>SUM(C19:N19)</f>
        <v>26.269336800000001</v>
      </c>
      <c r="C19" s="435">
        <f>+'[2]F AL 04-99'!E1407</f>
        <v>0</v>
      </c>
      <c r="D19" s="435">
        <f>+'[2]F AL 04-99'!F1407</f>
        <v>0</v>
      </c>
      <c r="E19" s="435">
        <f>+'[2]F AL 04-99'!G1407</f>
        <v>0</v>
      </c>
      <c r="F19" s="435">
        <f>+'[2]F AL 04-99'!H1407</f>
        <v>8.2704888000000008</v>
      </c>
      <c r="G19" s="435">
        <f>+'[2]F AL 04-99'!I1407</f>
        <v>13.448786400000001</v>
      </c>
      <c r="H19" s="435">
        <f>+'[2]F AL 04-99'!J1407</f>
        <v>4.1186879999999997</v>
      </c>
      <c r="I19" s="435">
        <f>+'[2]F AL 04-99'!K1407</f>
        <v>0.43137359999999997</v>
      </c>
      <c r="J19" s="435">
        <f>+'[2]F AL 04-99'!L1407</f>
        <v>0</v>
      </c>
      <c r="K19" s="435">
        <f>+'[2]F AL 04-99'!M1407</f>
        <v>0</v>
      </c>
      <c r="L19" s="435">
        <f>+'[2]F AL 04-99'!N1407</f>
        <v>0</v>
      </c>
      <c r="M19" s="435">
        <f>+'[2]F AL 04-99'!O1407</f>
        <v>0</v>
      </c>
      <c r="N19" s="435">
        <f>+'[2]F AL 04-99'!P1407</f>
        <v>0</v>
      </c>
    </row>
    <row r="20" spans="1:14" ht="12" customHeight="1" x14ac:dyDescent="0.15">
      <c r="A20" s="246" t="s">
        <v>32</v>
      </c>
      <c r="B20" s="910" t="s">
        <v>279</v>
      </c>
      <c r="C20" s="435">
        <f>+'[2]F AL 04-99'!E1410</f>
        <v>0</v>
      </c>
      <c r="D20" s="435">
        <f>+'[2]F AL 04-99'!F1410</f>
        <v>0</v>
      </c>
      <c r="E20" s="435">
        <f>+'[2]F AL 04-99'!G1410</f>
        <v>0</v>
      </c>
      <c r="F20" s="435">
        <f>+'[2]F AL 04-99'!H1410</f>
        <v>0</v>
      </c>
      <c r="G20" s="435">
        <f>+'[2]F AL 04-99'!I1410</f>
        <v>0</v>
      </c>
      <c r="H20" s="435">
        <f>+'[2]F AL 04-99'!J1410</f>
        <v>0</v>
      </c>
      <c r="I20" s="435">
        <f>+'[2]F AL 04-99'!K1410</f>
        <v>0</v>
      </c>
      <c r="J20" s="435">
        <f>+'[2]F AL 04-99'!L1410</f>
        <v>0</v>
      </c>
      <c r="K20" s="435">
        <f>+'[2]F AL 04-99'!M1410</f>
        <v>0</v>
      </c>
      <c r="L20" s="435">
        <f>+'[2]F AL 04-99'!N1410</f>
        <v>0</v>
      </c>
      <c r="M20" s="435">
        <f>+'[2]F AL 04-99'!O1410</f>
        <v>0</v>
      </c>
      <c r="N20" s="435">
        <f>+'[2]F AL 04-99'!P1410</f>
        <v>0</v>
      </c>
    </row>
    <row r="21" spans="1:14" ht="12" customHeight="1" x14ac:dyDescent="0.15">
      <c r="A21" s="246" t="s">
        <v>33</v>
      </c>
      <c r="B21" s="881">
        <f t="shared" ref="B21:B33" si="0">SUM(C21:N21)</f>
        <v>4.4350351999999988</v>
      </c>
      <c r="C21" s="435">
        <f>+'[2]F AL 04-99'!E1413</f>
        <v>0.13335840000000002</v>
      </c>
      <c r="D21" s="435">
        <f>+'[2]F AL 04-99'!F1413</f>
        <v>0.4871664</v>
      </c>
      <c r="E21" s="435">
        <f>+'[2]F AL 04-99'!G1413</f>
        <v>0.3145328</v>
      </c>
      <c r="F21" s="435">
        <f>+'[2]F AL 04-99'!H1413</f>
        <v>0.108864</v>
      </c>
      <c r="G21" s="435">
        <f>+'[2]F AL 04-99'!I1413</f>
        <v>0.66407040000000006</v>
      </c>
      <c r="H21" s="435">
        <f>+'[2]F AL 04-99'!J1413</f>
        <v>0.14968800000000002</v>
      </c>
      <c r="I21" s="435">
        <f>+'[2]F AL 04-99'!K1413</f>
        <v>0.1796256</v>
      </c>
      <c r="J21" s="435">
        <f>+'[2]F AL 04-99'!L1413</f>
        <v>0.14968800000000002</v>
      </c>
      <c r="K21" s="435">
        <f>+'[2]F AL 04-99'!M1413</f>
        <v>0.1143072</v>
      </c>
      <c r="L21" s="435">
        <f>+'[2]F AL 04-99'!N1413</f>
        <v>0.23405760000000003</v>
      </c>
      <c r="M21" s="435">
        <f>+'[2]F AL 04-99'!O1413</f>
        <v>0.53071199999999996</v>
      </c>
      <c r="N21" s="435">
        <f>+'[2]F AL 04-99'!P1413</f>
        <v>1.3689647999999996</v>
      </c>
    </row>
    <row r="22" spans="1:14" ht="12" customHeight="1" x14ac:dyDescent="0.15">
      <c r="A22" s="246" t="s">
        <v>34</v>
      </c>
      <c r="B22" s="881">
        <f t="shared" si="0"/>
        <v>181.90087574399999</v>
      </c>
      <c r="C22" s="435">
        <f>+'[2]F AL 04-99'!E1416</f>
        <v>0</v>
      </c>
      <c r="D22" s="435">
        <f>+'[2]F AL 04-99'!F1416</f>
        <v>0</v>
      </c>
      <c r="E22" s="435">
        <f>+'[2]F AL 04-99'!G1416</f>
        <v>0</v>
      </c>
      <c r="F22" s="435">
        <f>+'[2]F AL 04-99'!H1416</f>
        <v>0</v>
      </c>
      <c r="G22" s="435">
        <f>+'[2]F AL 04-99'!I1416</f>
        <v>0</v>
      </c>
      <c r="H22" s="435">
        <f>+'[2]F AL 04-99'!J1416</f>
        <v>0</v>
      </c>
      <c r="I22" s="435">
        <f>+'[2]F AL 04-99'!K1416</f>
        <v>0</v>
      </c>
      <c r="J22" s="435">
        <f>+'[2]F AL 04-99'!L1416</f>
        <v>0</v>
      </c>
      <c r="K22" s="435">
        <f>+'[2]F AL 04-99'!M1416</f>
        <v>0</v>
      </c>
      <c r="L22" s="435">
        <f>+'[2]F AL 04-99'!N1416</f>
        <v>29.933154719999997</v>
      </c>
      <c r="M22" s="435">
        <f>+'[2]F AL 04-99'!O1416</f>
        <v>96.306197399999988</v>
      </c>
      <c r="N22" s="435">
        <f>+'[2]F AL 04-99'!P1416</f>
        <v>55.661523624000004</v>
      </c>
    </row>
    <row r="23" spans="1:14" ht="12" customHeight="1" x14ac:dyDescent="0.15">
      <c r="A23" s="246" t="s">
        <v>35</v>
      </c>
      <c r="B23" s="881">
        <f t="shared" si="0"/>
        <v>154.5750864</v>
      </c>
      <c r="C23" s="435">
        <f>+'[2]F AL 04-99'!E1419</f>
        <v>0</v>
      </c>
      <c r="D23" s="435">
        <f>+'[2]F AL 04-99'!F1419</f>
        <v>0</v>
      </c>
      <c r="E23" s="435">
        <f>+'[2]F AL 04-99'!G1419</f>
        <v>0</v>
      </c>
      <c r="F23" s="435">
        <f>+'[2]F AL 04-99'!H1419</f>
        <v>0</v>
      </c>
      <c r="G23" s="435">
        <f>+'[2]F AL 04-99'!I1419</f>
        <v>0</v>
      </c>
      <c r="H23" s="435">
        <f>+'[2]F AL 04-99'!J1419</f>
        <v>0</v>
      </c>
      <c r="I23" s="435">
        <f>+'[2]F AL 04-99'!K1419</f>
        <v>0</v>
      </c>
      <c r="J23" s="435">
        <f>+'[2]F AL 04-99'!L1419</f>
        <v>0</v>
      </c>
      <c r="K23" s="435">
        <f>+'[2]F AL 04-99'!M1419</f>
        <v>0</v>
      </c>
      <c r="L23" s="435">
        <f>+'[2]F AL 04-99'!N1419</f>
        <v>75.097108800000001</v>
      </c>
      <c r="M23" s="435">
        <f>+'[2]F AL 04-99'!O1419</f>
        <v>74.3904</v>
      </c>
      <c r="N23" s="435">
        <f>+'[2]F AL 04-99'!P1419</f>
        <v>5.0875776000000004</v>
      </c>
    </row>
    <row r="24" spans="1:14" ht="12" customHeight="1" x14ac:dyDescent="0.15">
      <c r="A24" s="246" t="s">
        <v>36</v>
      </c>
      <c r="B24" s="881">
        <f t="shared" si="0"/>
        <v>101.8179188</v>
      </c>
      <c r="C24" s="435">
        <f>+'[2]F AL 04-99'!E1422</f>
        <v>0</v>
      </c>
      <c r="D24" s="435">
        <f>+'[2]F AL 04-99'!F1422</f>
        <v>14.00775</v>
      </c>
      <c r="E24" s="435">
        <f>+'[2]F AL 04-99'!G1422</f>
        <v>8.5231119999999994</v>
      </c>
      <c r="F24" s="435">
        <f>+'[2]F AL 04-99'!H1422</f>
        <v>3.6856200000000001</v>
      </c>
      <c r="G24" s="435">
        <f>+'[2]F AL 04-99'!I1422</f>
        <v>22.757999999999999</v>
      </c>
      <c r="H24" s="435">
        <f>+'[2]F AL 04-99'!J1422</f>
        <v>39.756399999999999</v>
      </c>
      <c r="I24" s="435">
        <f>+'[2]F AL 04-99'!K1422</f>
        <v>0</v>
      </c>
      <c r="J24" s="435">
        <f>+'[2]F AL 04-99'!L1422</f>
        <v>0</v>
      </c>
      <c r="K24" s="435">
        <f>+'[2]F AL 04-99'!M1422</f>
        <v>0.65745679999999995</v>
      </c>
      <c r="L24" s="435">
        <f>+'[2]F AL 04-99'!N1422</f>
        <v>0.62539999999999996</v>
      </c>
      <c r="M24" s="435">
        <f>+'[2]F AL 04-99'!O1422</f>
        <v>0.29874000000000001</v>
      </c>
      <c r="N24" s="435">
        <f>+'[2]F AL 04-99'!P1422</f>
        <v>11.50544</v>
      </c>
    </row>
    <row r="25" spans="1:14" ht="12" customHeight="1" x14ac:dyDescent="0.15">
      <c r="A25" s="194" t="s">
        <v>37</v>
      </c>
      <c r="B25" s="881">
        <f t="shared" si="0"/>
        <v>147.56533999999999</v>
      </c>
      <c r="C25" s="435">
        <f>+'[2]F AL 04-99'!E1425</f>
        <v>37.337699999999998</v>
      </c>
      <c r="D25" s="435">
        <f>+'[2]F AL 04-99'!F1425</f>
        <v>41.944409999999991</v>
      </c>
      <c r="E25" s="435">
        <f>+'[2]F AL 04-99'!G1425</f>
        <v>42.942720000000001</v>
      </c>
      <c r="F25" s="435">
        <f>+'[2]F AL 04-99'!H1425</f>
        <v>0</v>
      </c>
      <c r="G25" s="435">
        <f>+'[2]F AL 04-99'!I1425</f>
        <v>0</v>
      </c>
      <c r="H25" s="435">
        <f>+'[2]F AL 04-99'!J1425</f>
        <v>0</v>
      </c>
      <c r="I25" s="435">
        <f>+'[2]F AL 04-99'!K1425</f>
        <v>0</v>
      </c>
      <c r="J25" s="435">
        <f>+'[2]F AL 04-99'!L1425</f>
        <v>0</v>
      </c>
      <c r="K25" s="435">
        <f>+'[2]F AL 04-99'!M1425</f>
        <v>0</v>
      </c>
      <c r="L25" s="435">
        <f>+'[2]F AL 04-99'!N1425</f>
        <v>0</v>
      </c>
      <c r="M25" s="435">
        <f>+'[2]F AL 04-99'!O1425</f>
        <v>0</v>
      </c>
      <c r="N25" s="435">
        <f>+'[2]F AL 04-99'!P1425</f>
        <v>25.340510000000002</v>
      </c>
    </row>
    <row r="26" spans="1:14" ht="12" customHeight="1" x14ac:dyDescent="0.15">
      <c r="A26" s="246" t="s">
        <v>38</v>
      </c>
      <c r="B26" s="881">
        <f t="shared" si="0"/>
        <v>67.145994999999999</v>
      </c>
      <c r="C26" s="435">
        <f>+'[2]F AL 04-99'!E1428</f>
        <v>2.9083000000000001</v>
      </c>
      <c r="D26" s="435">
        <f>+'[2]F AL 04-99'!F1428</f>
        <v>4.8599999999999997E-2</v>
      </c>
      <c r="E26" s="435">
        <f>+'[2]F AL 04-99'!G1428</f>
        <v>1.7854000000000001</v>
      </c>
      <c r="F26" s="435">
        <f>+'[2]F AL 04-99'!H1428</f>
        <v>2.9529999999999998</v>
      </c>
      <c r="G26" s="435">
        <f>+'[2]F AL 04-99'!I1428</f>
        <v>0</v>
      </c>
      <c r="H26" s="435">
        <f>+'[2]F AL 04-99'!J1428</f>
        <v>0</v>
      </c>
      <c r="I26" s="435">
        <f>+'[2]F AL 04-99'!K1428</f>
        <v>0</v>
      </c>
      <c r="J26" s="435">
        <f>+'[2]F AL 04-99'!L1428</f>
        <v>0</v>
      </c>
      <c r="K26" s="435">
        <f>+'[2]F AL 04-99'!M1428</f>
        <v>2.04</v>
      </c>
      <c r="L26" s="435">
        <f>+'[2]F AL 04-99'!N1428</f>
        <v>8.3420799999999993</v>
      </c>
      <c r="M26" s="435">
        <f>+'[2]F AL 04-99'!O1428</f>
        <v>39.016889999999997</v>
      </c>
      <c r="N26" s="435">
        <f>+'[2]F AL 04-99'!P1428</f>
        <v>10.051724999999999</v>
      </c>
    </row>
    <row r="27" spans="1:14" ht="12" customHeight="1" x14ac:dyDescent="0.15">
      <c r="A27" s="246" t="s">
        <v>39</v>
      </c>
      <c r="B27" s="881">
        <f t="shared" si="0"/>
        <v>100.87834000000001</v>
      </c>
      <c r="C27" s="435">
        <f>+'[2]F AL 04-99'!E1431</f>
        <v>0</v>
      </c>
      <c r="D27" s="435">
        <f>+'[2]F AL 04-99'!F1431</f>
        <v>0</v>
      </c>
      <c r="E27" s="435">
        <f>+'[2]F AL 04-99'!G1431</f>
        <v>0</v>
      </c>
      <c r="F27" s="435">
        <f>+'[2]F AL 04-99'!H1431</f>
        <v>0</v>
      </c>
      <c r="G27" s="435">
        <f>+'[2]F AL 04-99'!I1431</f>
        <v>0</v>
      </c>
      <c r="H27" s="435">
        <f>+'[2]F AL 04-99'!J1431</f>
        <v>0</v>
      </c>
      <c r="I27" s="435">
        <f>+'[2]F AL 04-99'!K1431</f>
        <v>0</v>
      </c>
      <c r="J27" s="435">
        <f>+'[2]F AL 04-99'!L1431</f>
        <v>0</v>
      </c>
      <c r="K27" s="435">
        <f>+'[2]F AL 04-99'!M1431</f>
        <v>0</v>
      </c>
      <c r="L27" s="435">
        <f>+'[2]F AL 04-99'!N1431</f>
        <v>45.456800000000001</v>
      </c>
      <c r="M27" s="435">
        <f>+'[2]F AL 04-99'!O1431</f>
        <v>55.42154</v>
      </c>
      <c r="N27" s="435">
        <f>+'[2]F AL 04-99'!P1431</f>
        <v>0</v>
      </c>
    </row>
    <row r="28" spans="1:14" ht="12" customHeight="1" x14ac:dyDescent="0.15">
      <c r="A28" s="246" t="s">
        <v>40</v>
      </c>
      <c r="B28" s="881">
        <f t="shared" si="0"/>
        <v>169.05960000000002</v>
      </c>
      <c r="C28" s="435">
        <f>+'[2]F AL 04-99'!E1434</f>
        <v>13.53285</v>
      </c>
      <c r="D28" s="435">
        <f>+'[2]F AL 04-99'!F1434</f>
        <v>24.120450000000002</v>
      </c>
      <c r="E28" s="435">
        <f>+'[2]F AL 04-99'!G1434</f>
        <v>39.336300000000001</v>
      </c>
      <c r="F28" s="435">
        <f>+'[2]F AL 04-99'!H1434</f>
        <v>24.206400000000002</v>
      </c>
      <c r="G28" s="435">
        <f>+'[2]F AL 04-99'!I1434</f>
        <v>16.543800000000001</v>
      </c>
      <c r="H28" s="435">
        <f>+'[2]F AL 04-99'!J1434</f>
        <v>0.31095</v>
      </c>
      <c r="I28" s="435">
        <f>+'[2]F AL 04-99'!K1434</f>
        <v>0</v>
      </c>
      <c r="J28" s="435">
        <f>+'[2]F AL 04-99'!L1434</f>
        <v>0</v>
      </c>
      <c r="K28" s="435">
        <f>+'[2]F AL 04-99'!M1434</f>
        <v>9.4594500000000004</v>
      </c>
      <c r="L28" s="435">
        <f>+'[2]F AL 04-99'!N1434</f>
        <v>5.3541000000000007</v>
      </c>
      <c r="M28" s="435">
        <f>+'[2]F AL 04-99'!O1434</f>
        <v>29.1645</v>
      </c>
      <c r="N28" s="435">
        <f>+'[2]F AL 04-99'!P1434</f>
        <v>7.0308000000000002</v>
      </c>
    </row>
    <row r="29" spans="1:14" ht="12" customHeight="1" x14ac:dyDescent="0.15">
      <c r="A29" s="194" t="s">
        <v>41</v>
      </c>
      <c r="B29" s="881">
        <f t="shared" si="0"/>
        <v>78.471554999999995</v>
      </c>
      <c r="C29" s="435">
        <f>+'[2]F AL 04-99'!E1437</f>
        <v>8.7685600000000008</v>
      </c>
      <c r="D29" s="435">
        <f>+'[2]F AL 04-99'!F1437</f>
        <v>25.558</v>
      </c>
      <c r="E29" s="435">
        <f>+'[2]F AL 04-99'!G1437</f>
        <v>20.311</v>
      </c>
      <c r="F29" s="435">
        <f>+'[2]F AL 04-99'!H1437</f>
        <v>3.9636999999999998</v>
      </c>
      <c r="G29" s="435">
        <f>+'[2]F AL 04-99'!I1437</f>
        <v>0.84569499999999997</v>
      </c>
      <c r="H29" s="435">
        <f>+'[2]F AL 04-99'!J1437</f>
        <v>0</v>
      </c>
      <c r="I29" s="435">
        <f>+'[2]F AL 04-99'!K1437</f>
        <v>0</v>
      </c>
      <c r="J29" s="435">
        <f>+'[2]F AL 04-99'!L1437</f>
        <v>0</v>
      </c>
      <c r="K29" s="435">
        <f>+'[2]F AL 04-99'!M1437</f>
        <v>0</v>
      </c>
      <c r="L29" s="435">
        <f>+'[2]F AL 04-99'!N1437</f>
        <v>0</v>
      </c>
      <c r="M29" s="435">
        <f>+'[2]F AL 04-99'!O1437</f>
        <v>1.9845999999999999</v>
      </c>
      <c r="N29" s="435">
        <f>+'[2]F AL 04-99'!P1437</f>
        <v>17.04</v>
      </c>
    </row>
    <row r="30" spans="1:14" ht="12" customHeight="1" x14ac:dyDescent="0.15">
      <c r="A30" s="248" t="s">
        <v>110</v>
      </c>
      <c r="B30" s="881">
        <f t="shared" si="0"/>
        <v>63.169399999999996</v>
      </c>
      <c r="C30" s="435">
        <f>+'[2]F AL 04-99'!E1440</f>
        <v>4.2229999999999999</v>
      </c>
      <c r="D30" s="435">
        <f>+'[2]F AL 04-99'!F1440</f>
        <v>20.457999999999998</v>
      </c>
      <c r="E30" s="435">
        <f>+'[2]F AL 04-99'!G1440</f>
        <v>16.212800000000001</v>
      </c>
      <c r="F30" s="435">
        <f>+'[2]F AL 04-99'!H1440</f>
        <v>3.2509999999999999</v>
      </c>
      <c r="G30" s="435">
        <f>+'[2]F AL 04-99'!I1440</f>
        <v>0</v>
      </c>
      <c r="H30" s="435">
        <f>+'[2]F AL 04-99'!J1440</f>
        <v>0</v>
      </c>
      <c r="I30" s="435">
        <f>+'[2]F AL 04-99'!K1440</f>
        <v>0</v>
      </c>
      <c r="J30" s="435">
        <f>+'[2]F AL 04-99'!L1440</f>
        <v>0</v>
      </c>
      <c r="K30" s="435">
        <f>+'[2]F AL 04-99'!M1440</f>
        <v>0</v>
      </c>
      <c r="L30" s="435">
        <f>+'[2]F AL 04-99'!N1440</f>
        <v>0</v>
      </c>
      <c r="M30" s="435">
        <f>+'[2]F AL 04-99'!O1440</f>
        <v>1.9845999999999999</v>
      </c>
      <c r="N30" s="435">
        <f>+'[2]F AL 04-99'!P1440</f>
        <v>17.04</v>
      </c>
    </row>
    <row r="31" spans="1:14" ht="12" customHeight="1" x14ac:dyDescent="0.15">
      <c r="A31" s="248" t="s">
        <v>111</v>
      </c>
      <c r="B31" s="881">
        <f t="shared" si="0"/>
        <v>15.302154999999999</v>
      </c>
      <c r="C31" s="435">
        <f>+'[2]F AL 04-99'!E1443</f>
        <v>4.54556</v>
      </c>
      <c r="D31" s="435">
        <f>+'[2]F AL 04-99'!F1443</f>
        <v>5.0999999999999996</v>
      </c>
      <c r="E31" s="435">
        <f>+'[2]F AL 04-99'!G1443</f>
        <v>4.0982000000000003</v>
      </c>
      <c r="F31" s="435">
        <f>+'[2]F AL 04-99'!H1443</f>
        <v>0.7127</v>
      </c>
      <c r="G31" s="435">
        <f>+'[2]F AL 04-99'!I1443</f>
        <v>0.84569499999999997</v>
      </c>
      <c r="H31" s="435">
        <f>+'[2]F AL 04-99'!J1443</f>
        <v>0</v>
      </c>
      <c r="I31" s="435">
        <f>+'[2]F AL 04-99'!K1443</f>
        <v>0</v>
      </c>
      <c r="J31" s="435">
        <f>+'[2]F AL 04-99'!L1443</f>
        <v>0</v>
      </c>
      <c r="K31" s="435">
        <f>+'[2]F AL 04-99'!M1443</f>
        <v>0</v>
      </c>
      <c r="L31" s="435">
        <f>+'[2]F AL 04-99'!N1443</f>
        <v>0</v>
      </c>
      <c r="M31" s="435">
        <f>+'[2]F AL 04-99'!O1443</f>
        <v>0</v>
      </c>
      <c r="N31" s="435">
        <f>+'[2]F AL 04-99'!P1443</f>
        <v>0</v>
      </c>
    </row>
    <row r="32" spans="1:14" ht="12" customHeight="1" x14ac:dyDescent="0.15">
      <c r="A32" s="246" t="s">
        <v>44</v>
      </c>
      <c r="B32" s="881">
        <f t="shared" si="0"/>
        <v>618.92586000000006</v>
      </c>
      <c r="C32" s="435">
        <f>+'[2]F AL 04-99'!E1446</f>
        <v>87.975719999999995</v>
      </c>
      <c r="D32" s="435">
        <f>+'[2]F AL 04-99'!F1446</f>
        <v>80.386991999999992</v>
      </c>
      <c r="E32" s="435">
        <f>+'[2]F AL 04-99'!G1446</f>
        <v>31.799628000000002</v>
      </c>
      <c r="F32" s="435">
        <f>+'[2]F AL 04-99'!H1446</f>
        <v>0</v>
      </c>
      <c r="G32" s="435">
        <f>+'[2]F AL 04-99'!I1446</f>
        <v>0</v>
      </c>
      <c r="H32" s="435">
        <f>+'[2]F AL 04-99'!J1446</f>
        <v>0</v>
      </c>
      <c r="I32" s="435">
        <f>+'[2]F AL 04-99'!K1446</f>
        <v>0</v>
      </c>
      <c r="J32" s="435">
        <f>+'[2]F AL 04-99'!L1446</f>
        <v>0</v>
      </c>
      <c r="K32" s="435">
        <f>+'[2]F AL 04-99'!M1446</f>
        <v>0</v>
      </c>
      <c r="L32" s="435">
        <f>+'[2]F AL 04-99'!N1446</f>
        <v>0</v>
      </c>
      <c r="M32" s="435">
        <f>+'[2]F AL 04-99'!O1446</f>
        <v>80.990279999999998</v>
      </c>
      <c r="N32" s="435">
        <f>+'[2]F AL 04-99'!P1446</f>
        <v>337.77323999999999</v>
      </c>
    </row>
    <row r="33" spans="1:14" ht="12" customHeight="1" x14ac:dyDescent="0.15">
      <c r="A33" s="246" t="s">
        <v>45</v>
      </c>
      <c r="B33" s="881">
        <f t="shared" si="0"/>
        <v>2682.0003000000002</v>
      </c>
      <c r="C33" s="435">
        <f>+'[2]F AL 04-99'!E1449</f>
        <v>155.7636</v>
      </c>
      <c r="D33" s="435">
        <f>+'[2]F AL 04-99'!F1449</f>
        <v>448.89859999999999</v>
      </c>
      <c r="E33" s="435">
        <f>+'[2]F AL 04-99'!G1449</f>
        <v>486.81049999999993</v>
      </c>
      <c r="F33" s="435">
        <f>+'[2]F AL 04-99'!H1449</f>
        <v>0</v>
      </c>
      <c r="G33" s="435">
        <f>+'[2]F AL 04-99'!I1449</f>
        <v>0</v>
      </c>
      <c r="H33" s="435">
        <f>+'[2]F AL 04-99'!J1449</f>
        <v>0</v>
      </c>
      <c r="I33" s="435">
        <f>+'[2]F AL 04-99'!K1449</f>
        <v>0</v>
      </c>
      <c r="J33" s="435">
        <f>+'[2]F AL 04-99'!L1449</f>
        <v>0</v>
      </c>
      <c r="K33" s="435">
        <f>+'[2]F AL 04-99'!M1449</f>
        <v>0</v>
      </c>
      <c r="L33" s="435">
        <f>+'[2]F AL 04-99'!N1449</f>
        <v>0</v>
      </c>
      <c r="M33" s="435">
        <f>+'[2]F AL 04-99'!O1449</f>
        <v>1298.3196</v>
      </c>
      <c r="N33" s="435">
        <f>+'[2]F AL 04-99'!P1449</f>
        <v>292.20799999999997</v>
      </c>
    </row>
    <row r="34" spans="1:14" ht="12" customHeight="1" x14ac:dyDescent="0.15">
      <c r="A34" s="194" t="s">
        <v>46</v>
      </c>
      <c r="B34" s="910" t="s">
        <v>279</v>
      </c>
      <c r="C34" s="435">
        <f>+'[2]F AL 04-99'!E1452</f>
        <v>0</v>
      </c>
      <c r="D34" s="435">
        <f>+'[2]F AL 04-99'!F1452</f>
        <v>0</v>
      </c>
      <c r="E34" s="435">
        <f>+'[2]F AL 04-99'!G1452</f>
        <v>0</v>
      </c>
      <c r="F34" s="435">
        <f>+'[2]F AL 04-99'!H1452</f>
        <v>0</v>
      </c>
      <c r="G34" s="435">
        <f>+'[2]F AL 04-99'!I1452</f>
        <v>0</v>
      </c>
      <c r="H34" s="435">
        <f>+'[2]F AL 04-99'!J1452</f>
        <v>0</v>
      </c>
      <c r="I34" s="435">
        <f>+'[2]F AL 04-99'!K1452</f>
        <v>0</v>
      </c>
      <c r="J34" s="435">
        <f>+'[2]F AL 04-99'!L1452</f>
        <v>0</v>
      </c>
      <c r="K34" s="435">
        <f>+'[2]F AL 04-99'!M1452</f>
        <v>0</v>
      </c>
      <c r="L34" s="435">
        <f>+'[2]F AL 04-99'!N1452</f>
        <v>0</v>
      </c>
      <c r="M34" s="435">
        <f>+'[2]F AL 04-99'!O1452</f>
        <v>0</v>
      </c>
      <c r="N34" s="435">
        <f>+'[2]F AL 04-99'!P1452</f>
        <v>0</v>
      </c>
    </row>
    <row r="35" spans="1:14" ht="12" customHeight="1" x14ac:dyDescent="0.15">
      <c r="A35" s="194" t="s">
        <v>47</v>
      </c>
      <c r="B35" s="910" t="s">
        <v>279</v>
      </c>
      <c r="C35" s="435">
        <f>+'[2]F AL 04-99'!E1455</f>
        <v>0</v>
      </c>
      <c r="D35" s="435">
        <f>+'[2]F AL 04-99'!F1455</f>
        <v>0</v>
      </c>
      <c r="E35" s="435">
        <f>+'[2]F AL 04-99'!G1455</f>
        <v>0</v>
      </c>
      <c r="F35" s="435">
        <f>+'[2]F AL 04-99'!H1455</f>
        <v>0</v>
      </c>
      <c r="G35" s="435">
        <f>+'[2]F AL 04-99'!I1455</f>
        <v>0</v>
      </c>
      <c r="H35" s="435">
        <f>+'[2]F AL 04-99'!J1455</f>
        <v>0</v>
      </c>
      <c r="I35" s="435">
        <f>+'[2]F AL 04-99'!K1455</f>
        <v>0</v>
      </c>
      <c r="J35" s="435">
        <f>+'[2]F AL 04-99'!L1455</f>
        <v>0</v>
      </c>
      <c r="K35" s="435">
        <f>+'[2]F AL 04-99'!M1455</f>
        <v>0</v>
      </c>
      <c r="L35" s="435">
        <f>+'[2]F AL 04-99'!N1455</f>
        <v>0</v>
      </c>
      <c r="M35" s="435">
        <f>+'[2]F AL 04-99'!O1455</f>
        <v>0</v>
      </c>
      <c r="N35" s="435">
        <f>+'[2]F AL 04-99'!P1455</f>
        <v>0</v>
      </c>
    </row>
    <row r="36" spans="1:14" ht="12" customHeight="1" x14ac:dyDescent="0.15">
      <c r="A36" s="194" t="s">
        <v>48</v>
      </c>
      <c r="B36" s="910" t="s">
        <v>279</v>
      </c>
      <c r="C36" s="435">
        <f>+'[2]F AL 04-99'!E1458</f>
        <v>0</v>
      </c>
      <c r="D36" s="435">
        <f>+'[2]F AL 04-99'!F1458</f>
        <v>0</v>
      </c>
      <c r="E36" s="435">
        <f>+'[2]F AL 04-99'!G1458</f>
        <v>0</v>
      </c>
      <c r="F36" s="435">
        <f>+'[2]F AL 04-99'!H1458</f>
        <v>0</v>
      </c>
      <c r="G36" s="435">
        <f>+'[2]F AL 04-99'!I1458</f>
        <v>0</v>
      </c>
      <c r="H36" s="435">
        <f>+'[2]F AL 04-99'!J1458</f>
        <v>0</v>
      </c>
      <c r="I36" s="435">
        <f>+'[2]F AL 04-99'!K1458</f>
        <v>0</v>
      </c>
      <c r="J36" s="435">
        <f>+'[2]F AL 04-99'!L1458</f>
        <v>0</v>
      </c>
      <c r="K36" s="435">
        <f>+'[2]F AL 04-99'!M1458</f>
        <v>0</v>
      </c>
      <c r="L36" s="435">
        <f>+'[2]F AL 04-99'!N1458</f>
        <v>0</v>
      </c>
      <c r="M36" s="435">
        <f>+'[2]F AL 04-99'!O1458</f>
        <v>0</v>
      </c>
      <c r="N36" s="435">
        <f>+'[2]F AL 04-99'!P1458</f>
        <v>0</v>
      </c>
    </row>
    <row r="37" spans="1:14" ht="12" customHeight="1" thickBot="1" x14ac:dyDescent="0.2">
      <c r="A37" s="249" t="s">
        <v>49</v>
      </c>
      <c r="B37" s="911" t="s">
        <v>279</v>
      </c>
      <c r="C37" s="436">
        <f>+'[2]F AL 04-99'!E1461</f>
        <v>0</v>
      </c>
      <c r="D37" s="436">
        <f>+'[2]F AL 04-99'!F1461</f>
        <v>0</v>
      </c>
      <c r="E37" s="436">
        <f>+'[2]F AL 04-99'!G1461</f>
        <v>0</v>
      </c>
      <c r="F37" s="436">
        <f>+'[2]F AL 04-99'!H1461</f>
        <v>0</v>
      </c>
      <c r="G37" s="436">
        <f>+'[2]F AL 04-99'!I1461</f>
        <v>0</v>
      </c>
      <c r="H37" s="436">
        <f>+'[2]F AL 04-99'!J1461</f>
        <v>0</v>
      </c>
      <c r="I37" s="436">
        <f>+'[2]F AL 04-99'!K1461</f>
        <v>0</v>
      </c>
      <c r="J37" s="436">
        <f>+'[2]F AL 04-99'!L1461</f>
        <v>0</v>
      </c>
      <c r="K37" s="436">
        <f>+'[2]F AL 04-99'!M1461</f>
        <v>0</v>
      </c>
      <c r="L37" s="436">
        <f>+'[2]F AL 04-99'!N1461</f>
        <v>0</v>
      </c>
      <c r="M37" s="436">
        <f>+'[2]F AL 04-99'!O1461</f>
        <v>0</v>
      </c>
      <c r="N37" s="436">
        <f>+'[2]F AL 04-99'!P1461</f>
        <v>0</v>
      </c>
    </row>
    <row r="38" spans="1:14" ht="9" customHeight="1" x14ac:dyDescent="0.15">
      <c r="A38" s="28" t="s">
        <v>544</v>
      </c>
      <c r="B38" s="426"/>
      <c r="C38" s="426"/>
      <c r="D38" s="426"/>
      <c r="E38" s="426"/>
      <c r="F38" s="426"/>
      <c r="G38" s="219"/>
      <c r="H38" s="219"/>
      <c r="I38" s="219"/>
      <c r="J38" s="219"/>
      <c r="K38" s="219"/>
      <c r="L38" s="219"/>
      <c r="M38" s="219"/>
      <c r="N38" s="219"/>
    </row>
    <row r="39" spans="1:14" ht="9" customHeight="1" x14ac:dyDescent="0.15">
      <c r="A39" s="28" t="s">
        <v>428</v>
      </c>
      <c r="B39" s="426"/>
      <c r="C39" s="426"/>
      <c r="D39" s="426"/>
      <c r="E39" s="426"/>
      <c r="F39" s="426"/>
      <c r="G39" s="219"/>
      <c r="H39" s="219"/>
      <c r="I39" s="219"/>
      <c r="J39" s="219"/>
      <c r="K39" s="219"/>
      <c r="L39" s="219"/>
      <c r="M39" s="219"/>
      <c r="N39" s="219"/>
    </row>
    <row r="40" spans="1:14" ht="9" customHeight="1" x14ac:dyDescent="0.15">
      <c r="A40" s="40" t="s">
        <v>427</v>
      </c>
      <c r="B40" s="426"/>
      <c r="C40" s="426"/>
      <c r="D40" s="426"/>
      <c r="E40" s="426"/>
      <c r="F40" s="426"/>
      <c r="G40" s="219"/>
      <c r="H40" s="219"/>
      <c r="I40" s="219"/>
      <c r="J40" s="219"/>
      <c r="K40" s="219"/>
      <c r="L40" s="219"/>
      <c r="M40" s="219"/>
      <c r="N40" s="219"/>
    </row>
    <row r="41" spans="1:14" ht="13.05" customHeight="1" x14ac:dyDescent="0.15">
      <c r="A41" s="12"/>
    </row>
    <row r="42" spans="1:14" ht="13.05" customHeight="1" x14ac:dyDescent="0.15">
      <c r="A42" s="119"/>
    </row>
    <row r="43" spans="1:14" ht="13.05" customHeight="1" x14ac:dyDescent="0.15">
      <c r="A43" s="168"/>
    </row>
    <row r="44" spans="1:14" ht="13.05" customHeight="1" x14ac:dyDescent="0.15">
      <c r="A44" s="31"/>
    </row>
    <row r="45" spans="1:14" ht="13.05" customHeight="1" x14ac:dyDescent="0.15">
      <c r="A45" s="58"/>
    </row>
    <row r="46" spans="1:14" ht="13.05" customHeight="1" x14ac:dyDescent="0.15">
      <c r="A46" s="31"/>
    </row>
    <row r="47" spans="1:14" ht="13.05" customHeight="1" x14ac:dyDescent="0.15">
      <c r="A47" s="119"/>
    </row>
    <row r="48" spans="1:14" ht="13.05" customHeight="1" x14ac:dyDescent="0.15">
      <c r="A48" s="119"/>
    </row>
  </sheetData>
  <printOptions horizontalCentered="1" verticalCentered="1"/>
  <pageMargins left="0" right="0" top="0" bottom="0" header="0" footer="0"/>
  <pageSetup paperSize="9" orientation="landscape" horizontalDpi="4294967292"/>
  <headerFooter scaleWithDoc="0"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0">
    <tabColor theme="9" tint="0.59999389629810485"/>
  </sheetPr>
  <dimension ref="A4:N48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1.625" style="190" customWidth="1"/>
    <col min="2" max="2" width="9.625" style="190" customWidth="1"/>
    <col min="3" max="14" width="8.75" style="190" customWidth="1"/>
    <col min="15" max="16384" width="7" style="190"/>
  </cols>
  <sheetData>
    <row r="4" spans="1:14" ht="13.05" customHeight="1" x14ac:dyDescent="0.3">
      <c r="A4" s="419" t="s">
        <v>583</v>
      </c>
      <c r="B4" s="415"/>
    </row>
    <row r="5" spans="1:14" ht="13.05" customHeight="1" x14ac:dyDescent="0.15">
      <c r="A5" s="422" t="s">
        <v>424</v>
      </c>
      <c r="B5" s="415"/>
    </row>
    <row r="6" spans="1:14" ht="4.95" customHeight="1" thickBot="1" x14ac:dyDescent="0.2"/>
    <row r="7" spans="1:14" ht="15" customHeight="1" x14ac:dyDescent="0.15">
      <c r="A7" s="860" t="s">
        <v>18</v>
      </c>
      <c r="B7" s="861" t="s">
        <v>117</v>
      </c>
      <c r="C7" s="860" t="s">
        <v>57</v>
      </c>
      <c r="D7" s="860" t="s">
        <v>58</v>
      </c>
      <c r="E7" s="860" t="s">
        <v>59</v>
      </c>
      <c r="F7" s="860" t="s">
        <v>60</v>
      </c>
      <c r="G7" s="860" t="s">
        <v>61</v>
      </c>
      <c r="H7" s="860" t="s">
        <v>62</v>
      </c>
      <c r="I7" s="860" t="s">
        <v>63</v>
      </c>
      <c r="J7" s="860" t="s">
        <v>64</v>
      </c>
      <c r="K7" s="860" t="s">
        <v>65</v>
      </c>
      <c r="L7" s="860" t="s">
        <v>66</v>
      </c>
      <c r="M7" s="860" t="s">
        <v>67</v>
      </c>
      <c r="N7" s="860" t="s">
        <v>68</v>
      </c>
    </row>
    <row r="8" spans="1:14" ht="15" customHeight="1" x14ac:dyDescent="0.15">
      <c r="A8" s="874" t="s">
        <v>100</v>
      </c>
      <c r="B8" s="875">
        <f>'C-78'!B8/'C-77'!B8*1000</f>
        <v>1.9747403524643234</v>
      </c>
      <c r="C8" s="875">
        <f>'C-78'!C8/'C-77'!C8*1000</f>
        <v>1.8868354747870897</v>
      </c>
      <c r="D8" s="875">
        <f>'C-78'!D8/'C-77'!D8*1000</f>
        <v>1.8630287524575668</v>
      </c>
      <c r="E8" s="875">
        <f>'C-78'!E8/'C-77'!E8*1000</f>
        <v>1.8807949301808722</v>
      </c>
      <c r="F8" s="875">
        <f>'C-78'!F8/'C-77'!F8*1000</f>
        <v>2.1702435495538941</v>
      </c>
      <c r="G8" s="875">
        <f>'C-78'!G8/'C-77'!G8*1000</f>
        <v>1.7918227724385078</v>
      </c>
      <c r="H8" s="875">
        <f>'C-78'!H8/'C-77'!H8*1000</f>
        <v>1.8227386648439279</v>
      </c>
      <c r="I8" s="875">
        <f>'C-78'!I8/'C-77'!I8*1000</f>
        <v>2.1621621621621623</v>
      </c>
      <c r="J8" s="875">
        <f>'C-78'!J8/'C-77'!J8*1000</f>
        <v>1.8989745537409799</v>
      </c>
      <c r="K8" s="875">
        <f>'C-78'!K8/'C-77'!K8*1000</f>
        <v>1.8826482585503608</v>
      </c>
      <c r="L8" s="875">
        <f>'C-78'!L8/'C-77'!L8*1000</f>
        <v>2.2178186637970634</v>
      </c>
      <c r="M8" s="875">
        <f>'C-78'!M8/'C-77'!M8*1000</f>
        <v>1.9955524274640593</v>
      </c>
      <c r="N8" s="875">
        <f>'C-78'!N8/'C-77'!N8*1000</f>
        <v>2.1255074379273604</v>
      </c>
    </row>
    <row r="9" spans="1:14" ht="12" customHeight="1" x14ac:dyDescent="0.15">
      <c r="A9" s="246" t="s">
        <v>21</v>
      </c>
      <c r="B9" s="882" t="s">
        <v>81</v>
      </c>
      <c r="C9" s="433" t="s">
        <v>81</v>
      </c>
      <c r="D9" s="433" t="s">
        <v>81</v>
      </c>
      <c r="E9" s="433" t="s">
        <v>81</v>
      </c>
      <c r="F9" s="433" t="s">
        <v>81</v>
      </c>
      <c r="G9" s="433" t="s">
        <v>81</v>
      </c>
      <c r="H9" s="433" t="s">
        <v>81</v>
      </c>
      <c r="I9" s="433" t="s">
        <v>81</v>
      </c>
      <c r="J9" s="433" t="s">
        <v>81</v>
      </c>
      <c r="K9" s="433" t="s">
        <v>81</v>
      </c>
      <c r="L9" s="433" t="s">
        <v>81</v>
      </c>
      <c r="M9" s="433" t="s">
        <v>81</v>
      </c>
      <c r="N9" s="433" t="s">
        <v>81</v>
      </c>
    </row>
    <row r="10" spans="1:14" ht="12" customHeight="1" x14ac:dyDescent="0.15">
      <c r="A10" s="246" t="s">
        <v>22</v>
      </c>
      <c r="B10" s="882">
        <f>'C-78'!B10/'C-77'!B10*1000</f>
        <v>1.3307232142857144</v>
      </c>
      <c r="C10" s="433" t="s">
        <v>81</v>
      </c>
      <c r="D10" s="433" t="s">
        <v>81</v>
      </c>
      <c r="E10" s="433" t="s">
        <v>81</v>
      </c>
      <c r="F10" s="433">
        <f>'C-78'!F10/'C-77'!F10*1000</f>
        <v>1.3599583333333334</v>
      </c>
      <c r="G10" s="433">
        <f>'C-78'!G10/'C-77'!G10*1000</f>
        <v>1.2781</v>
      </c>
      <c r="H10" s="433" t="s">
        <v>81</v>
      </c>
      <c r="I10" s="433" t="s">
        <v>81</v>
      </c>
      <c r="J10" s="433" t="s">
        <v>81</v>
      </c>
      <c r="K10" s="433" t="s">
        <v>81</v>
      </c>
      <c r="L10" s="433" t="s">
        <v>81</v>
      </c>
      <c r="M10" s="433" t="s">
        <v>81</v>
      </c>
      <c r="N10" s="433" t="s">
        <v>81</v>
      </c>
    </row>
    <row r="11" spans="1:14" ht="12" customHeight="1" x14ac:dyDescent="0.15">
      <c r="A11" s="246" t="s">
        <v>23</v>
      </c>
      <c r="B11" s="882" t="s">
        <v>81</v>
      </c>
      <c r="C11" s="433" t="s">
        <v>81</v>
      </c>
      <c r="D11" s="433" t="s">
        <v>81</v>
      </c>
      <c r="E11" s="433" t="s">
        <v>81</v>
      </c>
      <c r="F11" s="433" t="s">
        <v>81</v>
      </c>
      <c r="G11" s="433" t="s">
        <v>81</v>
      </c>
      <c r="H11" s="433" t="s">
        <v>81</v>
      </c>
      <c r="I11" s="433" t="s">
        <v>81</v>
      </c>
      <c r="J11" s="433" t="s">
        <v>81</v>
      </c>
      <c r="K11" s="433" t="s">
        <v>81</v>
      </c>
      <c r="L11" s="433" t="s">
        <v>81</v>
      </c>
      <c r="M11" s="433" t="s">
        <v>81</v>
      </c>
      <c r="N11" s="433" t="s">
        <v>81</v>
      </c>
    </row>
    <row r="12" spans="1:14" ht="12" customHeight="1" x14ac:dyDescent="0.15">
      <c r="A12" s="194" t="s">
        <v>24</v>
      </c>
      <c r="B12" s="882">
        <f>'C-78'!B12/'C-77'!B12*1000</f>
        <v>2.8638641611359779</v>
      </c>
      <c r="C12" s="433" t="s">
        <v>81</v>
      </c>
      <c r="D12" s="433" t="s">
        <v>81</v>
      </c>
      <c r="E12" s="433" t="s">
        <v>81</v>
      </c>
      <c r="F12" s="433">
        <f>'C-78'!F12/'C-77'!F12*1000</f>
        <v>2.6910309278350519</v>
      </c>
      <c r="G12" s="433">
        <f>'C-78'!G12/'C-77'!G12*1000</f>
        <v>2.878699460916442</v>
      </c>
      <c r="H12" s="433">
        <f>'C-78'!H12/'C-77'!H12*1000</f>
        <v>2.9548561616161613</v>
      </c>
      <c r="I12" s="433">
        <f>'C-78'!I12/'C-77'!I12*1000</f>
        <v>2.6842297297297297</v>
      </c>
      <c r="J12" s="433">
        <f>'C-78'!J12/'C-77'!J12*1000</f>
        <v>2.7552631578947366</v>
      </c>
      <c r="K12" s="433" t="s">
        <v>81</v>
      </c>
      <c r="L12" s="433">
        <f>'C-78'!L12/'C-77'!L12*1000</f>
        <v>2.800033962264151</v>
      </c>
      <c r="M12" s="433">
        <f>'C-78'!M12/'C-77'!M12*1000</f>
        <v>2.8724949290060855</v>
      </c>
      <c r="N12" s="433">
        <f>'C-78'!N12/'C-77'!N12*1000</f>
        <v>2.8008626887131558</v>
      </c>
    </row>
    <row r="13" spans="1:14" ht="12" customHeight="1" x14ac:dyDescent="0.15">
      <c r="A13" s="194" t="s">
        <v>25</v>
      </c>
      <c r="B13" s="882" t="s">
        <v>81</v>
      </c>
      <c r="C13" s="433" t="s">
        <v>81</v>
      </c>
      <c r="D13" s="433" t="s">
        <v>81</v>
      </c>
      <c r="E13" s="433" t="s">
        <v>81</v>
      </c>
      <c r="F13" s="433" t="s">
        <v>81</v>
      </c>
      <c r="G13" s="433" t="s">
        <v>81</v>
      </c>
      <c r="H13" s="433" t="s">
        <v>81</v>
      </c>
      <c r="I13" s="433" t="s">
        <v>81</v>
      </c>
      <c r="J13" s="433" t="s">
        <v>81</v>
      </c>
      <c r="K13" s="433" t="s">
        <v>81</v>
      </c>
      <c r="L13" s="433" t="s">
        <v>81</v>
      </c>
      <c r="M13" s="433" t="s">
        <v>81</v>
      </c>
      <c r="N13" s="433" t="s">
        <v>81</v>
      </c>
    </row>
    <row r="14" spans="1:14" ht="12" customHeight="1" x14ac:dyDescent="0.15">
      <c r="A14" s="248" t="s">
        <v>107</v>
      </c>
      <c r="B14" s="882" t="s">
        <v>81</v>
      </c>
      <c r="C14" s="433" t="s">
        <v>81</v>
      </c>
      <c r="D14" s="433" t="s">
        <v>81</v>
      </c>
      <c r="E14" s="433" t="s">
        <v>81</v>
      </c>
      <c r="F14" s="433" t="s">
        <v>81</v>
      </c>
      <c r="G14" s="433" t="s">
        <v>81</v>
      </c>
      <c r="H14" s="433" t="s">
        <v>81</v>
      </c>
      <c r="I14" s="433" t="s">
        <v>81</v>
      </c>
      <c r="J14" s="433" t="s">
        <v>81</v>
      </c>
      <c r="K14" s="433" t="s">
        <v>81</v>
      </c>
      <c r="L14" s="433" t="s">
        <v>81</v>
      </c>
      <c r="M14" s="433" t="s">
        <v>81</v>
      </c>
      <c r="N14" s="433" t="s">
        <v>81</v>
      </c>
    </row>
    <row r="15" spans="1:14" ht="12" customHeight="1" x14ac:dyDescent="0.15">
      <c r="A15" s="248" t="s">
        <v>108</v>
      </c>
      <c r="B15" s="882" t="s">
        <v>81</v>
      </c>
      <c r="C15" s="433" t="s">
        <v>81</v>
      </c>
      <c r="D15" s="433" t="s">
        <v>81</v>
      </c>
      <c r="E15" s="433" t="s">
        <v>81</v>
      </c>
      <c r="F15" s="433" t="s">
        <v>81</v>
      </c>
      <c r="G15" s="433" t="s">
        <v>81</v>
      </c>
      <c r="H15" s="433" t="s">
        <v>81</v>
      </c>
      <c r="I15" s="433" t="s">
        <v>81</v>
      </c>
      <c r="J15" s="433" t="s">
        <v>81</v>
      </c>
      <c r="K15" s="433" t="s">
        <v>81</v>
      </c>
      <c r="L15" s="433" t="s">
        <v>81</v>
      </c>
      <c r="M15" s="433" t="s">
        <v>81</v>
      </c>
      <c r="N15" s="433" t="s">
        <v>81</v>
      </c>
    </row>
    <row r="16" spans="1:14" ht="12" customHeight="1" x14ac:dyDescent="0.15">
      <c r="A16" s="248" t="s">
        <v>109</v>
      </c>
      <c r="B16" s="882" t="s">
        <v>81</v>
      </c>
      <c r="C16" s="433" t="s">
        <v>81</v>
      </c>
      <c r="D16" s="433" t="s">
        <v>81</v>
      </c>
      <c r="E16" s="433" t="s">
        <v>81</v>
      </c>
      <c r="F16" s="433" t="s">
        <v>81</v>
      </c>
      <c r="G16" s="433" t="s">
        <v>81</v>
      </c>
      <c r="H16" s="433" t="s">
        <v>81</v>
      </c>
      <c r="I16" s="433" t="s">
        <v>81</v>
      </c>
      <c r="J16" s="433" t="s">
        <v>81</v>
      </c>
      <c r="K16" s="433" t="s">
        <v>81</v>
      </c>
      <c r="L16" s="433" t="s">
        <v>81</v>
      </c>
      <c r="M16" s="433" t="s">
        <v>81</v>
      </c>
      <c r="N16" s="433" t="s">
        <v>81</v>
      </c>
    </row>
    <row r="17" spans="1:14" ht="12" customHeight="1" x14ac:dyDescent="0.15">
      <c r="A17" s="246" t="s">
        <v>29</v>
      </c>
      <c r="B17" s="882" t="s">
        <v>81</v>
      </c>
      <c r="C17" s="433" t="s">
        <v>81</v>
      </c>
      <c r="D17" s="433" t="s">
        <v>81</v>
      </c>
      <c r="E17" s="433" t="s">
        <v>81</v>
      </c>
      <c r="F17" s="433" t="s">
        <v>81</v>
      </c>
      <c r="G17" s="433" t="s">
        <v>81</v>
      </c>
      <c r="H17" s="433" t="s">
        <v>81</v>
      </c>
      <c r="I17" s="433" t="s">
        <v>81</v>
      </c>
      <c r="J17" s="433" t="s">
        <v>81</v>
      </c>
      <c r="K17" s="433" t="s">
        <v>81</v>
      </c>
      <c r="L17" s="433" t="s">
        <v>81</v>
      </c>
      <c r="M17" s="433" t="s">
        <v>81</v>
      </c>
      <c r="N17" s="433" t="s">
        <v>81</v>
      </c>
    </row>
    <row r="18" spans="1:14" ht="12" customHeight="1" x14ac:dyDescent="0.15">
      <c r="A18" s="194" t="s">
        <v>30</v>
      </c>
      <c r="B18" s="882" t="s">
        <v>81</v>
      </c>
      <c r="C18" s="433" t="s">
        <v>81</v>
      </c>
      <c r="D18" s="433" t="s">
        <v>81</v>
      </c>
      <c r="E18" s="433" t="s">
        <v>81</v>
      </c>
      <c r="F18" s="433" t="s">
        <v>81</v>
      </c>
      <c r="G18" s="433" t="s">
        <v>81</v>
      </c>
      <c r="H18" s="433" t="s">
        <v>81</v>
      </c>
      <c r="I18" s="433" t="s">
        <v>81</v>
      </c>
      <c r="J18" s="433" t="s">
        <v>81</v>
      </c>
      <c r="K18" s="433" t="s">
        <v>81</v>
      </c>
      <c r="L18" s="433" t="s">
        <v>81</v>
      </c>
      <c r="M18" s="433" t="s">
        <v>81</v>
      </c>
      <c r="N18" s="433" t="s">
        <v>81</v>
      </c>
    </row>
    <row r="19" spans="1:14" ht="12" customHeight="1" x14ac:dyDescent="0.15">
      <c r="A19" s="194" t="s">
        <v>31</v>
      </c>
      <c r="B19" s="882">
        <f>'C-78'!B19/'C-77'!B19*1000</f>
        <v>1.4868801896371968</v>
      </c>
      <c r="C19" s="433" t="s">
        <v>81</v>
      </c>
      <c r="D19" s="433" t="e">
        <f>'C-78'!D19/'C-77'!D19*1000</f>
        <v>#DIV/0!</v>
      </c>
      <c r="E19" s="433" t="s">
        <v>81</v>
      </c>
      <c r="F19" s="433">
        <f>'C-78'!F19/'C-77'!F19*1000</f>
        <v>1.6123633471230667</v>
      </c>
      <c r="G19" s="433">
        <f>'C-78'!G19/'C-77'!G19*1000</f>
        <v>1.4101694872601447</v>
      </c>
      <c r="H19" s="433">
        <f>'C-78'!H19/'C-77'!H19*1000</f>
        <v>1.4890412147505423</v>
      </c>
      <c r="I19" s="433">
        <f>'C-78'!I19/'C-77'!I19*1000</f>
        <v>1.8356323404255317</v>
      </c>
      <c r="J19" s="433" t="s">
        <v>81</v>
      </c>
      <c r="K19" s="433" t="s">
        <v>81</v>
      </c>
      <c r="L19" s="433" t="s">
        <v>81</v>
      </c>
      <c r="M19" s="433" t="s">
        <v>81</v>
      </c>
      <c r="N19" s="433" t="s">
        <v>81</v>
      </c>
    </row>
    <row r="20" spans="1:14" ht="12" customHeight="1" x14ac:dyDescent="0.15">
      <c r="A20" s="246" t="s">
        <v>32</v>
      </c>
      <c r="B20" s="882" t="s">
        <v>81</v>
      </c>
      <c r="C20" s="433" t="s">
        <v>81</v>
      </c>
      <c r="D20" s="433" t="s">
        <v>81</v>
      </c>
      <c r="E20" s="433" t="s">
        <v>81</v>
      </c>
      <c r="F20" s="433" t="s">
        <v>81</v>
      </c>
      <c r="G20" s="433" t="s">
        <v>81</v>
      </c>
      <c r="H20" s="433" t="s">
        <v>81</v>
      </c>
      <c r="I20" s="433" t="s">
        <v>81</v>
      </c>
      <c r="J20" s="433" t="s">
        <v>81</v>
      </c>
      <c r="K20" s="433" t="s">
        <v>81</v>
      </c>
      <c r="L20" s="433" t="s">
        <v>81</v>
      </c>
      <c r="M20" s="433" t="s">
        <v>81</v>
      </c>
      <c r="N20" s="433" t="s">
        <v>81</v>
      </c>
    </row>
    <row r="21" spans="1:14" ht="12" customHeight="1" x14ac:dyDescent="0.15">
      <c r="A21" s="246" t="s">
        <v>33</v>
      </c>
      <c r="B21" s="882">
        <f>'C-78'!B21/'C-77'!B21*1000</f>
        <v>2.6700994581577358</v>
      </c>
      <c r="C21" s="433">
        <f>'C-78'!C21/'C-77'!C21*1000</f>
        <v>2.6671680000000002</v>
      </c>
      <c r="D21" s="433">
        <f>'C-78'!D21/'C-77'!D21*1000</f>
        <v>2.7216</v>
      </c>
      <c r="E21" s="433">
        <f>'C-78'!E21/'C-77'!E21*1000</f>
        <v>2.364908270676692</v>
      </c>
      <c r="F21" s="433">
        <f>'C-78'!F21/'C-77'!F21*1000</f>
        <v>2.6552195121951221</v>
      </c>
      <c r="G21" s="433">
        <f>'C-78'!G21/'C-77'!G21*1000</f>
        <v>2.7104914285714288</v>
      </c>
      <c r="H21" s="433">
        <f>'C-78'!H21/'C-77'!H21*1000</f>
        <v>2.6261052631578949</v>
      </c>
      <c r="I21" s="433">
        <f>'C-78'!I21/'C-77'!I21*1000</f>
        <v>2.6415529411764709</v>
      </c>
      <c r="J21" s="433">
        <f>'C-78'!J21/'C-77'!J21*1000</f>
        <v>2.5370847457627121</v>
      </c>
      <c r="K21" s="433">
        <f>'C-78'!K21/'C-77'!K21*1000</f>
        <v>2.8576800000000002</v>
      </c>
      <c r="L21" s="433">
        <f>'C-78'!L21/'C-77'!L21*1000</f>
        <v>2.6597454545454551</v>
      </c>
      <c r="M21" s="433">
        <f>'C-78'!M21/'C-77'!M21*1000</f>
        <v>2.6803636363636363</v>
      </c>
      <c r="N21" s="433">
        <f>'C-78'!N21/'C-77'!N21*1000</f>
        <v>2.7215999999999996</v>
      </c>
    </row>
    <row r="22" spans="1:14" ht="12" customHeight="1" x14ac:dyDescent="0.15">
      <c r="A22" s="246" t="s">
        <v>34</v>
      </c>
      <c r="B22" s="882">
        <f>'C-78'!B22/'C-77'!B22*1000</f>
        <v>2.05972932347446</v>
      </c>
      <c r="C22" s="433" t="s">
        <v>81</v>
      </c>
      <c r="D22" s="433" t="s">
        <v>81</v>
      </c>
      <c r="E22" s="433" t="s">
        <v>81</v>
      </c>
      <c r="F22" s="433" t="s">
        <v>81</v>
      </c>
      <c r="G22" s="433" t="s">
        <v>81</v>
      </c>
      <c r="H22" s="433" t="s">
        <v>81</v>
      </c>
      <c r="I22" s="433" t="s">
        <v>81</v>
      </c>
      <c r="J22" s="433" t="s">
        <v>81</v>
      </c>
      <c r="K22" s="433" t="s">
        <v>81</v>
      </c>
      <c r="L22" s="433">
        <f>'C-78'!L22/'C-77'!L22*1000</f>
        <v>1.7264479593955473</v>
      </c>
      <c r="M22" s="433">
        <f>'C-78'!M22/'C-77'!M22*1000</f>
        <v>2.201083270101019</v>
      </c>
      <c r="N22" s="433">
        <f>'C-78'!N22/'C-77'!N22*1000</f>
        <v>2.0448008384702985</v>
      </c>
    </row>
    <row r="23" spans="1:14" ht="12" customHeight="1" x14ac:dyDescent="0.15">
      <c r="A23" s="246" t="s">
        <v>35</v>
      </c>
      <c r="B23" s="882">
        <f>'C-78'!B23/'C-77'!B23*1000</f>
        <v>2.7672369072128036</v>
      </c>
      <c r="C23" s="433" t="s">
        <v>81</v>
      </c>
      <c r="D23" s="433" t="s">
        <v>81</v>
      </c>
      <c r="E23" s="433" t="s">
        <v>81</v>
      </c>
      <c r="F23" s="433" t="s">
        <v>81</v>
      </c>
      <c r="G23" s="433" t="s">
        <v>81</v>
      </c>
      <c r="H23" s="433" t="s">
        <v>81</v>
      </c>
      <c r="I23" s="433" t="s">
        <v>81</v>
      </c>
      <c r="J23" s="433" t="s">
        <v>81</v>
      </c>
      <c r="K23" s="433" t="s">
        <v>81</v>
      </c>
      <c r="L23" s="433">
        <f>'C-78'!L23/'C-77'!L23*1000</f>
        <v>2.8543180843785634</v>
      </c>
      <c r="M23" s="433">
        <f>'C-78'!M23/'C-77'!M23*1000</f>
        <v>2.7213345039508341</v>
      </c>
      <c r="N23" s="433">
        <f>'C-78'!N23/'C-77'!N23*1000</f>
        <v>2.2989505648441031</v>
      </c>
    </row>
    <row r="24" spans="1:14" ht="12" customHeight="1" x14ac:dyDescent="0.15">
      <c r="A24" s="246" t="s">
        <v>36</v>
      </c>
      <c r="B24" s="882">
        <f>'C-78'!B24/'C-77'!B24*1000</f>
        <v>1.8356210942450786</v>
      </c>
      <c r="C24" s="433" t="s">
        <v>81</v>
      </c>
      <c r="D24" s="433">
        <f>'C-78'!D24/'C-77'!D24*1000</f>
        <v>1.8845351809498183</v>
      </c>
      <c r="E24" s="433">
        <f>'C-78'!E24/'C-77'!E24*1000</f>
        <v>1.8855524731097157</v>
      </c>
      <c r="F24" s="433">
        <f>'C-78'!F24/'C-77'!F24*1000</f>
        <v>1.7978634146341466</v>
      </c>
      <c r="G24" s="433">
        <f>'C-78'!G24/'C-77'!G24*1000</f>
        <v>1.8077686869489236</v>
      </c>
      <c r="H24" s="433">
        <f>'C-78'!H24/'C-77'!H24*1000</f>
        <v>1.8103834161877324</v>
      </c>
      <c r="I24" s="433" t="s">
        <v>81</v>
      </c>
      <c r="J24" s="433" t="s">
        <v>81</v>
      </c>
      <c r="K24" s="433">
        <f>'C-78'!K24/'C-77'!K24*1000</f>
        <v>1.7256083989501312</v>
      </c>
      <c r="L24" s="433">
        <f>'C-78'!L24/'C-77'!L24*1000</f>
        <v>1.7420612813370473</v>
      </c>
      <c r="M24" s="433">
        <f>'C-78'!M24/'C-77'!M24*1000</f>
        <v>1.6148108108108108</v>
      </c>
      <c r="N24" s="433" t="s">
        <v>81</v>
      </c>
    </row>
    <row r="25" spans="1:14" ht="12" customHeight="1" x14ac:dyDescent="0.15">
      <c r="A25" s="194" t="s">
        <v>37</v>
      </c>
      <c r="B25" s="882">
        <f>'C-78'!B25/'C-77'!B25*1000</f>
        <v>1.9176533118477992</v>
      </c>
      <c r="C25" s="433">
        <f>'C-78'!C25/'C-77'!C25*1000</f>
        <v>1.7712381404174573</v>
      </c>
      <c r="D25" s="433">
        <f>'C-78'!D25/'C-77'!D25*1000</f>
        <v>1.968389412924116</v>
      </c>
      <c r="E25" s="433">
        <f>'C-78'!E25/'C-77'!E25*1000</f>
        <v>1.9759223300970874</v>
      </c>
      <c r="F25" s="433" t="s">
        <v>81</v>
      </c>
      <c r="G25" s="433" t="s">
        <v>81</v>
      </c>
      <c r="H25" s="433" t="s">
        <v>81</v>
      </c>
      <c r="I25" s="433" t="s">
        <v>81</v>
      </c>
      <c r="J25" s="433" t="s">
        <v>81</v>
      </c>
      <c r="K25" s="433" t="s">
        <v>81</v>
      </c>
      <c r="L25" s="433" t="s">
        <v>81</v>
      </c>
      <c r="M25" s="433" t="s">
        <v>81</v>
      </c>
      <c r="N25" s="433">
        <f>'C-78'!N25/'C-77'!N25*1000</f>
        <v>1.9752521630680488</v>
      </c>
    </row>
    <row r="26" spans="1:14" ht="12" customHeight="1" x14ac:dyDescent="0.15">
      <c r="A26" s="246" t="s">
        <v>38</v>
      </c>
      <c r="B26" s="882">
        <f>'C-78'!B26/'C-77'!B26*1000</f>
        <v>2.0107865743915623</v>
      </c>
      <c r="C26" s="433">
        <f>'C-78'!C26/'C-77'!C26*1000</f>
        <v>1.5386121118817486</v>
      </c>
      <c r="D26" s="433">
        <f>'C-78'!D26/'C-77'!D26*1000</f>
        <v>1.2149999999999999</v>
      </c>
      <c r="E26" s="433">
        <f>'C-78'!E26/'C-77'!E26*1000</f>
        <v>1.3781870672420049</v>
      </c>
      <c r="F26" s="433">
        <f>'C-78'!F26/'C-77'!F26*1000</f>
        <v>1.7166408947692735</v>
      </c>
      <c r="G26" s="433" t="s">
        <v>81</v>
      </c>
      <c r="H26" s="433" t="s">
        <v>81</v>
      </c>
      <c r="I26" s="433" t="s">
        <v>81</v>
      </c>
      <c r="J26" s="433" t="s">
        <v>81</v>
      </c>
      <c r="K26" s="433">
        <f>'C-78'!K26/'C-77'!K26*1000</f>
        <v>2.4000000000000004</v>
      </c>
      <c r="L26" s="433">
        <f>'C-78'!L26/'C-77'!L26*1000</f>
        <v>2.0959999999999996</v>
      </c>
      <c r="M26" s="433">
        <f>'C-78'!M26/'C-77'!M26*1000</f>
        <v>2.1204831521739131</v>
      </c>
      <c r="N26" s="433">
        <f>'C-78'!N26/'C-77'!N26*1000</f>
        <v>1.9267251293847036</v>
      </c>
    </row>
    <row r="27" spans="1:14" ht="12" customHeight="1" x14ac:dyDescent="0.15">
      <c r="A27" s="246" t="s">
        <v>39</v>
      </c>
      <c r="B27" s="882">
        <f>'C-78'!B27/'C-77'!B27*1000</f>
        <v>1.8744140501610966</v>
      </c>
      <c r="C27" s="433" t="s">
        <v>81</v>
      </c>
      <c r="D27" s="433" t="s">
        <v>81</v>
      </c>
      <c r="E27" s="433" t="s">
        <v>81</v>
      </c>
      <c r="F27" s="433" t="s">
        <v>81</v>
      </c>
      <c r="G27" s="433" t="s">
        <v>81</v>
      </c>
      <c r="H27" s="433" t="s">
        <v>81</v>
      </c>
      <c r="I27" s="433" t="s">
        <v>81</v>
      </c>
      <c r="J27" s="433" t="s">
        <v>81</v>
      </c>
      <c r="K27" s="433" t="s">
        <v>81</v>
      </c>
      <c r="L27" s="433">
        <f>'C-78'!L27/'C-77'!L27*1000</f>
        <v>1.6033918392685818</v>
      </c>
      <c r="M27" s="433">
        <f>'C-78'!M27/'C-77'!M27*1000</f>
        <v>2.1761074594985117</v>
      </c>
      <c r="N27" s="433" t="s">
        <v>81</v>
      </c>
    </row>
    <row r="28" spans="1:14" ht="12" customHeight="1" x14ac:dyDescent="0.15">
      <c r="A28" s="246" t="s">
        <v>40</v>
      </c>
      <c r="B28" s="882">
        <f>'C-78'!B28/'C-77'!B28*1000</f>
        <v>2.0008237173797268</v>
      </c>
      <c r="C28" s="433">
        <f>'C-78'!C28/'C-77'!C28*1000</f>
        <v>1.9799341623994147</v>
      </c>
      <c r="D28" s="433">
        <f>'C-78'!D28/'C-77'!D28*1000</f>
        <v>1.8813236097028314</v>
      </c>
      <c r="E28" s="433">
        <f>'C-78'!E28/'C-77'!E28*1000</f>
        <v>1.8674658184580326</v>
      </c>
      <c r="F28" s="433">
        <f>'C-78'!F28/'C-77'!F28*1000</f>
        <v>1.9852702370212421</v>
      </c>
      <c r="G28" s="433">
        <f>'C-78'!G28/'C-77'!G28*1000</f>
        <v>2.0556411530815111</v>
      </c>
      <c r="H28" s="433" t="s">
        <v>81</v>
      </c>
      <c r="I28" s="433" t="s">
        <v>81</v>
      </c>
      <c r="J28" s="433" t="s">
        <v>81</v>
      </c>
      <c r="K28" s="433">
        <f>'C-78'!K28/'C-77'!K28*1000</f>
        <v>2.9250000000000003</v>
      </c>
      <c r="L28" s="433" t="s">
        <v>81</v>
      </c>
      <c r="M28" s="433">
        <f>'C-78'!M28/'C-77'!M28*1000</f>
        <v>2.097863616745792</v>
      </c>
      <c r="N28" s="433">
        <f>'C-78'!N28/'C-77'!N28*1000</f>
        <v>1.9595317725752508</v>
      </c>
    </row>
    <row r="29" spans="1:14" ht="12" customHeight="1" x14ac:dyDescent="0.15">
      <c r="A29" s="194" t="s">
        <v>41</v>
      </c>
      <c r="B29" s="882">
        <f>'C-78'!B29/'C-77'!B29*1000</f>
        <v>1.9680270286741397</v>
      </c>
      <c r="C29" s="433">
        <f>'C-78'!C29/'C-77'!C29*1000</f>
        <v>1.948568888888889</v>
      </c>
      <c r="D29" s="433">
        <f>'C-78'!D29/'C-77'!D29*1000</f>
        <v>1.978173374613003</v>
      </c>
      <c r="E29" s="433">
        <f>'C-78'!E29/'C-77'!E29*1000</f>
        <v>1.87875895164677</v>
      </c>
      <c r="F29" s="433">
        <f>'C-78'!F29/'C-77'!F29*1000</f>
        <v>1.7925155455059356</v>
      </c>
      <c r="G29" s="433">
        <f>'C-78'!G29/'C-77'!G29*1000</f>
        <v>1.7611307788421491</v>
      </c>
      <c r="H29" s="433" t="s">
        <v>81</v>
      </c>
      <c r="I29" s="433" t="s">
        <v>81</v>
      </c>
      <c r="J29" s="433" t="s">
        <v>81</v>
      </c>
      <c r="K29" s="433" t="s">
        <v>81</v>
      </c>
      <c r="L29" s="433" t="s">
        <v>81</v>
      </c>
      <c r="M29" s="433">
        <f>'C-78'!M29/'C-77'!M29*1000</f>
        <v>1.7401139850942569</v>
      </c>
      <c r="N29" s="433">
        <f>'C-78'!N29/'C-77'!N29*1000</f>
        <v>2.1817064426917954</v>
      </c>
    </row>
    <row r="30" spans="1:14" ht="12" customHeight="1" x14ac:dyDescent="0.15">
      <c r="A30" s="248" t="s">
        <v>110</v>
      </c>
      <c r="B30" s="882">
        <f>'C-78'!B30/'C-77'!B30*1000</f>
        <v>2.0268274026330717</v>
      </c>
      <c r="C30" s="433">
        <f>'C-78'!C30/'C-77'!C30*1000</f>
        <v>2.0205741626794258</v>
      </c>
      <c r="D30" s="433">
        <f>'C-78'!D30/'C-77'!D30*1000</f>
        <v>2.0376494023904383</v>
      </c>
      <c r="E30" s="433">
        <f>'C-78'!E30/'C-77'!E30*1000</f>
        <v>1.9555900797178458</v>
      </c>
      <c r="F30" s="433">
        <f>'C-78'!F30/'C-77'!F30*1000</f>
        <v>1.8108898482105555</v>
      </c>
      <c r="G30" s="433" t="s">
        <v>81</v>
      </c>
      <c r="H30" s="433" t="s">
        <v>81</v>
      </c>
      <c r="I30" s="433" t="s">
        <v>81</v>
      </c>
      <c r="J30" s="433" t="s">
        <v>81</v>
      </c>
      <c r="K30" s="433" t="s">
        <v>81</v>
      </c>
      <c r="L30" s="433" t="s">
        <v>81</v>
      </c>
      <c r="M30" s="433">
        <f>'C-78'!M30/'C-77'!M30*1000</f>
        <v>1.7401139850942569</v>
      </c>
      <c r="N30" s="433">
        <f>'C-78'!N30/'C-77'!N30*1000</f>
        <v>2.1817064426917954</v>
      </c>
    </row>
    <row r="31" spans="1:14" ht="12" customHeight="1" x14ac:dyDescent="0.15">
      <c r="A31" s="248" t="s">
        <v>111</v>
      </c>
      <c r="B31" s="882">
        <f>'C-78'!B31/'C-77'!B31*1000</f>
        <v>1.7575411442163791</v>
      </c>
      <c r="C31" s="433">
        <f>'C-78'!C31/'C-77'!C31*1000</f>
        <v>1.8861244813278009</v>
      </c>
      <c r="D31" s="433">
        <f>'C-78'!D31/'C-77'!D31*1000</f>
        <v>1.7708333333333333</v>
      </c>
      <c r="E31" s="433">
        <f>'C-78'!E31/'C-77'!E31*1000</f>
        <v>1.6260310986085378</v>
      </c>
      <c r="F31" s="433">
        <f>'C-78'!F31/'C-77'!F31*1000</f>
        <v>1.7132211538461539</v>
      </c>
      <c r="G31" s="433">
        <f>'C-78'!G31/'C-77'!G31*1000</f>
        <v>1.7611307788421491</v>
      </c>
      <c r="H31" s="433" t="s">
        <v>81</v>
      </c>
      <c r="I31" s="433" t="s">
        <v>81</v>
      </c>
      <c r="J31" s="433" t="s">
        <v>81</v>
      </c>
      <c r="K31" s="433" t="s">
        <v>81</v>
      </c>
      <c r="L31" s="433" t="s">
        <v>81</v>
      </c>
      <c r="M31" s="433" t="s">
        <v>81</v>
      </c>
      <c r="N31" s="433" t="s">
        <v>81</v>
      </c>
    </row>
    <row r="32" spans="1:14" ht="12" customHeight="1" x14ac:dyDescent="0.15">
      <c r="A32" s="246" t="s">
        <v>44</v>
      </c>
      <c r="B32" s="882">
        <f>'C-78'!B32/'C-77'!B32*1000</f>
        <v>1.9594632517056341</v>
      </c>
      <c r="C32" s="433">
        <f>'C-78'!C32/'C-77'!C32*1000</f>
        <v>1.9747636363636363</v>
      </c>
      <c r="D32" s="433">
        <f>'C-78'!D32/'C-77'!D32*1000</f>
        <v>1.8382573061971186</v>
      </c>
      <c r="E32" s="433">
        <f>'C-78'!E32/'C-77'!E32*1000</f>
        <v>1.9087411764705884</v>
      </c>
      <c r="F32" s="433" t="s">
        <v>81</v>
      </c>
      <c r="G32" s="433" t="s">
        <v>81</v>
      </c>
      <c r="H32" s="433" t="s">
        <v>81</v>
      </c>
      <c r="I32" s="433" t="s">
        <v>81</v>
      </c>
      <c r="J32" s="433" t="s">
        <v>81</v>
      </c>
      <c r="K32" s="433" t="s">
        <v>81</v>
      </c>
      <c r="L32" s="433" t="s">
        <v>81</v>
      </c>
      <c r="M32" s="433">
        <f>'C-78'!M32/'C-77'!M32*1000</f>
        <v>1.8480383342840843</v>
      </c>
      <c r="N32" s="433">
        <f>'C-78'!N32/'C-77'!N32*1000</f>
        <v>2.0213838420107719</v>
      </c>
    </row>
    <row r="33" spans="1:14" ht="12" customHeight="1" x14ac:dyDescent="0.15">
      <c r="A33" s="246" t="s">
        <v>45</v>
      </c>
      <c r="B33" s="882">
        <f>'C-78'!B33/'C-77'!B33*1000</f>
        <v>2.0612854211339378</v>
      </c>
      <c r="C33" s="433">
        <f>'C-78'!C33/'C-77'!C33*1000</f>
        <v>2.0666525142629695</v>
      </c>
      <c r="D33" s="433">
        <f>'C-78'!D33/'C-77'!D33*1000</f>
        <v>1.9370786225942866</v>
      </c>
      <c r="E33" s="433">
        <f>'C-78'!E33/'C-77'!E33*1000</f>
        <v>1.9387888804811022</v>
      </c>
      <c r="F33" s="433" t="s">
        <v>81</v>
      </c>
      <c r="G33" s="433" t="s">
        <v>81</v>
      </c>
      <c r="H33" s="433" t="s">
        <v>81</v>
      </c>
      <c r="I33" s="433" t="s">
        <v>81</v>
      </c>
      <c r="J33" s="433" t="s">
        <v>81</v>
      </c>
      <c r="K33" s="433" t="s">
        <v>81</v>
      </c>
      <c r="L33" s="433" t="s">
        <v>81</v>
      </c>
      <c r="M33" s="433">
        <f>'C-78'!M33/'C-77'!M33*1000</f>
        <v>2.1076959041542884</v>
      </c>
      <c r="N33" s="433">
        <f>'C-78'!N33/'C-77'!N33*1000</f>
        <v>2.3019379234283912</v>
      </c>
    </row>
    <row r="34" spans="1:14" ht="12" customHeight="1" x14ac:dyDescent="0.15">
      <c r="A34" s="194" t="s">
        <v>46</v>
      </c>
      <c r="B34" s="882" t="s">
        <v>81</v>
      </c>
      <c r="C34" s="433" t="s">
        <v>81</v>
      </c>
      <c r="D34" s="433" t="s">
        <v>81</v>
      </c>
      <c r="E34" s="433" t="s">
        <v>81</v>
      </c>
      <c r="F34" s="433" t="s">
        <v>81</v>
      </c>
      <c r="G34" s="433" t="s">
        <v>81</v>
      </c>
      <c r="H34" s="433" t="s">
        <v>81</v>
      </c>
      <c r="I34" s="433" t="s">
        <v>81</v>
      </c>
      <c r="J34" s="433" t="s">
        <v>81</v>
      </c>
      <c r="K34" s="433" t="s">
        <v>81</v>
      </c>
      <c r="L34" s="433" t="s">
        <v>81</v>
      </c>
      <c r="M34" s="433" t="s">
        <v>81</v>
      </c>
      <c r="N34" s="433" t="s">
        <v>81</v>
      </c>
    </row>
    <row r="35" spans="1:14" ht="12" customHeight="1" x14ac:dyDescent="0.15">
      <c r="A35" s="194" t="s">
        <v>47</v>
      </c>
      <c r="B35" s="882" t="s">
        <v>81</v>
      </c>
      <c r="C35" s="433" t="s">
        <v>81</v>
      </c>
      <c r="D35" s="433" t="s">
        <v>81</v>
      </c>
      <c r="E35" s="433" t="s">
        <v>81</v>
      </c>
      <c r="F35" s="433" t="s">
        <v>81</v>
      </c>
      <c r="G35" s="433" t="s">
        <v>81</v>
      </c>
      <c r="H35" s="433" t="s">
        <v>81</v>
      </c>
      <c r="I35" s="433" t="s">
        <v>81</v>
      </c>
      <c r="J35" s="433" t="s">
        <v>81</v>
      </c>
      <c r="K35" s="433" t="s">
        <v>81</v>
      </c>
      <c r="L35" s="433" t="s">
        <v>81</v>
      </c>
      <c r="M35" s="433" t="s">
        <v>81</v>
      </c>
      <c r="N35" s="433" t="s">
        <v>81</v>
      </c>
    </row>
    <row r="36" spans="1:14" ht="12" customHeight="1" x14ac:dyDescent="0.15">
      <c r="A36" s="194" t="s">
        <v>48</v>
      </c>
      <c r="B36" s="882" t="s">
        <v>81</v>
      </c>
      <c r="C36" s="433" t="s">
        <v>81</v>
      </c>
      <c r="D36" s="433" t="s">
        <v>81</v>
      </c>
      <c r="E36" s="433" t="s">
        <v>81</v>
      </c>
      <c r="F36" s="433" t="s">
        <v>81</v>
      </c>
      <c r="G36" s="433" t="s">
        <v>81</v>
      </c>
      <c r="H36" s="433" t="s">
        <v>81</v>
      </c>
      <c r="I36" s="433" t="s">
        <v>81</v>
      </c>
      <c r="J36" s="433" t="s">
        <v>81</v>
      </c>
      <c r="K36" s="433" t="s">
        <v>81</v>
      </c>
      <c r="L36" s="433" t="s">
        <v>81</v>
      </c>
      <c r="M36" s="433" t="s">
        <v>81</v>
      </c>
      <c r="N36" s="433" t="s">
        <v>81</v>
      </c>
    </row>
    <row r="37" spans="1:14" ht="12" customHeight="1" thickBot="1" x14ac:dyDescent="0.2">
      <c r="A37" s="249" t="s">
        <v>49</v>
      </c>
      <c r="B37" s="898" t="s">
        <v>81</v>
      </c>
      <c r="C37" s="434" t="s">
        <v>81</v>
      </c>
      <c r="D37" s="434" t="s">
        <v>81</v>
      </c>
      <c r="E37" s="434" t="s">
        <v>81</v>
      </c>
      <c r="F37" s="434" t="s">
        <v>81</v>
      </c>
      <c r="G37" s="434" t="s">
        <v>81</v>
      </c>
      <c r="H37" s="434" t="s">
        <v>81</v>
      </c>
      <c r="I37" s="434" t="s">
        <v>81</v>
      </c>
      <c r="J37" s="434" t="s">
        <v>81</v>
      </c>
      <c r="K37" s="434" t="s">
        <v>81</v>
      </c>
      <c r="L37" s="434" t="s">
        <v>81</v>
      </c>
      <c r="M37" s="434" t="s">
        <v>81</v>
      </c>
      <c r="N37" s="434" t="s">
        <v>81</v>
      </c>
    </row>
    <row r="38" spans="1:14" ht="9" customHeight="1" x14ac:dyDescent="0.15">
      <c r="A38" s="28" t="s">
        <v>544</v>
      </c>
      <c r="B38" s="426"/>
      <c r="C38" s="426"/>
      <c r="D38" s="426"/>
      <c r="E38" s="426"/>
      <c r="F38" s="426"/>
      <c r="G38" s="219"/>
      <c r="H38" s="219"/>
      <c r="I38" s="219"/>
    </row>
    <row r="39" spans="1:14" ht="9" customHeight="1" x14ac:dyDescent="0.15">
      <c r="A39" s="28" t="s">
        <v>428</v>
      </c>
      <c r="B39" s="426"/>
      <c r="C39" s="426"/>
      <c r="D39" s="426"/>
      <c r="E39" s="426"/>
      <c r="F39" s="426"/>
      <c r="G39" s="219"/>
      <c r="H39" s="219"/>
      <c r="I39" s="219"/>
    </row>
    <row r="40" spans="1:14" ht="9" customHeight="1" x14ac:dyDescent="0.15">
      <c r="A40" s="40" t="s">
        <v>427</v>
      </c>
      <c r="B40" s="426"/>
      <c r="C40" s="426"/>
      <c r="D40" s="426"/>
      <c r="E40" s="426"/>
      <c r="F40" s="426"/>
      <c r="G40" s="219"/>
      <c r="H40" s="219"/>
      <c r="I40" s="219"/>
    </row>
    <row r="41" spans="1:14" ht="13.05" customHeight="1" x14ac:dyDescent="0.15">
      <c r="A41" s="12"/>
    </row>
    <row r="42" spans="1:14" ht="13.05" customHeight="1" x14ac:dyDescent="0.15">
      <c r="A42" s="119"/>
    </row>
    <row r="43" spans="1:14" ht="13.05" customHeight="1" x14ac:dyDescent="0.15">
      <c r="A43" s="168"/>
    </row>
    <row r="44" spans="1:14" ht="13.05" customHeight="1" x14ac:dyDescent="0.15">
      <c r="A44" s="31"/>
    </row>
    <row r="45" spans="1:14" ht="13.05" customHeight="1" x14ac:dyDescent="0.15">
      <c r="A45" s="58"/>
    </row>
    <row r="46" spans="1:14" ht="13.05" customHeight="1" x14ac:dyDescent="0.15">
      <c r="A46" s="31"/>
    </row>
    <row r="47" spans="1:14" ht="13.05" customHeight="1" x14ac:dyDescent="0.15">
      <c r="A47" s="119"/>
    </row>
    <row r="48" spans="1:14" ht="13.05" customHeight="1" x14ac:dyDescent="0.15">
      <c r="A48" s="119"/>
    </row>
  </sheetData>
  <printOptions horizontalCentered="1" verticalCentered="1"/>
  <pageMargins left="0" right="0" top="0" bottom="0" header="0" footer="0"/>
  <pageSetup paperSize="9" orientation="landscape" horizontalDpi="4294967292"/>
  <headerFooter scaleWithDoc="0"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1">
    <tabColor theme="9" tint="0.59999389629810485"/>
  </sheetPr>
  <dimension ref="A4:O48"/>
  <sheetViews>
    <sheetView showGridLines="0" topLeftCell="A20" zoomScale="150" zoomScaleNormal="150" workbookViewId="0">
      <selection activeCell="A40" sqref="A40"/>
    </sheetView>
  </sheetViews>
  <sheetFormatPr baseColWidth="10" defaultColWidth="7" defaultRowHeight="13.05" customHeight="1" x14ac:dyDescent="0.15"/>
  <cols>
    <col min="1" max="1" width="11.625" style="190" customWidth="1"/>
    <col min="2" max="2" width="9.625" style="190" customWidth="1"/>
    <col min="3" max="14" width="8.75" style="190" customWidth="1"/>
    <col min="15" max="16384" width="7" style="190"/>
  </cols>
  <sheetData>
    <row r="4" spans="1:15" ht="13.05" customHeight="1" x14ac:dyDescent="0.3">
      <c r="A4" s="419" t="s">
        <v>584</v>
      </c>
      <c r="B4" s="415"/>
    </row>
    <row r="5" spans="1:15" ht="13.05" customHeight="1" x14ac:dyDescent="0.15">
      <c r="A5" s="423" t="s">
        <v>276</v>
      </c>
      <c r="B5" s="416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</row>
    <row r="6" spans="1:15" ht="4.95" customHeight="1" thickBot="1" x14ac:dyDescent="0.2">
      <c r="A6" s="120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</row>
    <row r="7" spans="1:15" ht="15" customHeight="1" x14ac:dyDescent="0.15">
      <c r="A7" s="860" t="s">
        <v>18</v>
      </c>
      <c r="B7" s="861" t="s">
        <v>117</v>
      </c>
      <c r="C7" s="860" t="s">
        <v>57</v>
      </c>
      <c r="D7" s="860" t="s">
        <v>58</v>
      </c>
      <c r="E7" s="860" t="s">
        <v>59</v>
      </c>
      <c r="F7" s="860" t="s">
        <v>60</v>
      </c>
      <c r="G7" s="860" t="s">
        <v>61</v>
      </c>
      <c r="H7" s="860" t="s">
        <v>62</v>
      </c>
      <c r="I7" s="860" t="s">
        <v>63</v>
      </c>
      <c r="J7" s="860" t="s">
        <v>64</v>
      </c>
      <c r="K7" s="860" t="s">
        <v>65</v>
      </c>
      <c r="L7" s="860" t="s">
        <v>66</v>
      </c>
      <c r="M7" s="860" t="s">
        <v>67</v>
      </c>
      <c r="N7" s="860" t="s">
        <v>68</v>
      </c>
      <c r="O7" s="251"/>
    </row>
    <row r="8" spans="1:15" ht="15" customHeight="1" x14ac:dyDescent="0.15">
      <c r="A8" s="874" t="s">
        <v>100</v>
      </c>
      <c r="B8" s="879">
        <f>SUM(C8:N8)</f>
        <v>331804.37000000005</v>
      </c>
      <c r="C8" s="879">
        <f t="shared" ref="C8:N8" si="0">(C9+C10+C11+C12+C13+C17+C18+C19+C20+C21+C22+C23+C24+C25+C26+C27+C28+C29+C32+C33+C34+C35+C36+C37)</f>
        <v>16135</v>
      </c>
      <c r="D8" s="879">
        <f t="shared" si="0"/>
        <v>61848</v>
      </c>
      <c r="E8" s="879">
        <f t="shared" si="0"/>
        <v>55456.83</v>
      </c>
      <c r="F8" s="879">
        <f t="shared" si="0"/>
        <v>5125</v>
      </c>
      <c r="G8" s="879">
        <f t="shared" si="0"/>
        <v>4116</v>
      </c>
      <c r="H8" s="879">
        <f t="shared" si="0"/>
        <v>1761.54</v>
      </c>
      <c r="I8" s="879">
        <f t="shared" si="0"/>
        <v>65</v>
      </c>
      <c r="J8" s="879">
        <f t="shared" si="0"/>
        <v>0</v>
      </c>
      <c r="K8" s="879">
        <f t="shared" si="0"/>
        <v>32</v>
      </c>
      <c r="L8" s="879">
        <f t="shared" si="0"/>
        <v>20196</v>
      </c>
      <c r="M8" s="879">
        <f t="shared" si="0"/>
        <v>140790.6</v>
      </c>
      <c r="N8" s="879">
        <f t="shared" si="0"/>
        <v>26278.400000000001</v>
      </c>
    </row>
    <row r="9" spans="1:15" ht="12" customHeight="1" x14ac:dyDescent="0.15">
      <c r="A9" s="246" t="s">
        <v>21</v>
      </c>
      <c r="B9" s="908" t="s">
        <v>282</v>
      </c>
      <c r="C9" s="431">
        <f>+'[2]F LL 04-99)'!E1376</f>
        <v>0</v>
      </c>
      <c r="D9" s="431">
        <f>+'[2]F LL 04-99)'!F1376</f>
        <v>0</v>
      </c>
      <c r="E9" s="431">
        <f>+'[2]F LL 04-99)'!G1376</f>
        <v>0</v>
      </c>
      <c r="F9" s="431">
        <f>+'[2]F LL 04-99)'!H1376</f>
        <v>0</v>
      </c>
      <c r="G9" s="431">
        <f>+'[2]F LL 04-99)'!I1376</f>
        <v>0</v>
      </c>
      <c r="H9" s="431">
        <f>+'[2]F LL 04-99)'!J1376</f>
        <v>0</v>
      </c>
      <c r="I9" s="431">
        <f>+'[2]F LL 04-99)'!K1376</f>
        <v>0</v>
      </c>
      <c r="J9" s="431">
        <f>+'[2]F LL 04-99)'!L1376</f>
        <v>0</v>
      </c>
      <c r="K9" s="431">
        <f>+'[2]F LL 04-99)'!M1376</f>
        <v>0</v>
      </c>
      <c r="L9" s="431">
        <f>+'[2]F LL 04-99)'!N1376</f>
        <v>0</v>
      </c>
      <c r="M9" s="431">
        <f>+'[2]F LL 04-99)'!O1376</f>
        <v>0</v>
      </c>
      <c r="N9" s="431">
        <f>+'[2]F LL 04-99)'!P1376</f>
        <v>0</v>
      </c>
    </row>
    <row r="10" spans="1:15" ht="12" customHeight="1" x14ac:dyDescent="0.15">
      <c r="A10" s="246" t="s">
        <v>22</v>
      </c>
      <c r="B10" s="908" t="s">
        <v>282</v>
      </c>
      <c r="C10" s="431">
        <f>+'[2]F LL 04-99)'!E1379</f>
        <v>0</v>
      </c>
      <c r="D10" s="431">
        <f>+'[2]F LL 04-99)'!F1379</f>
        <v>0</v>
      </c>
      <c r="E10" s="431">
        <f>+'[2]F LL 04-99)'!G1379</f>
        <v>0</v>
      </c>
      <c r="F10" s="431">
        <f>+'[2]F LL 04-99)'!H1379</f>
        <v>0</v>
      </c>
      <c r="G10" s="431">
        <f>+'[2]F LL 04-99)'!I1379</f>
        <v>0</v>
      </c>
      <c r="H10" s="431">
        <f>+'[2]F LL 04-99)'!J1379</f>
        <v>0</v>
      </c>
      <c r="I10" s="431">
        <f>+'[2]F LL 04-99)'!K1379</f>
        <v>0</v>
      </c>
      <c r="J10" s="431">
        <f>+'[2]F LL 04-99)'!L1379</f>
        <v>0</v>
      </c>
      <c r="K10" s="431">
        <f>+'[2]F LL 04-99)'!M1379</f>
        <v>0</v>
      </c>
      <c r="L10" s="431">
        <f>+'[2]F LL 04-99)'!N1379</f>
        <v>0</v>
      </c>
      <c r="M10" s="431">
        <f>+'[2]F LL 04-99)'!O1379</f>
        <v>0</v>
      </c>
      <c r="N10" s="431">
        <f>+'[2]F LL 04-99)'!P1379</f>
        <v>0</v>
      </c>
    </row>
    <row r="11" spans="1:15" ht="12" customHeight="1" x14ac:dyDescent="0.15">
      <c r="A11" s="246" t="s">
        <v>23</v>
      </c>
      <c r="B11" s="908" t="s">
        <v>282</v>
      </c>
      <c r="C11" s="431">
        <f>+'[2]F LL 04-99)'!E1382</f>
        <v>0</v>
      </c>
      <c r="D11" s="431">
        <f>+'[2]F LL 04-99)'!F1382</f>
        <v>0</v>
      </c>
      <c r="E11" s="431">
        <f>+'[2]F LL 04-99)'!G1382</f>
        <v>0</v>
      </c>
      <c r="F11" s="431">
        <f>+'[2]F LL 04-99)'!H1382</f>
        <v>0</v>
      </c>
      <c r="G11" s="431">
        <f>+'[2]F LL 04-99)'!I1382</f>
        <v>0</v>
      </c>
      <c r="H11" s="431">
        <f>+'[2]F LL 04-99)'!J1382</f>
        <v>0</v>
      </c>
      <c r="I11" s="431">
        <f>+'[2]F LL 04-99)'!K1382</f>
        <v>0</v>
      </c>
      <c r="J11" s="431">
        <f>+'[2]F LL 04-99)'!L1382</f>
        <v>0</v>
      </c>
      <c r="K11" s="431">
        <f>+'[2]F LL 04-99)'!M1382</f>
        <v>0</v>
      </c>
      <c r="L11" s="431">
        <f>+'[2]F LL 04-99)'!N1382</f>
        <v>0</v>
      </c>
      <c r="M11" s="431">
        <f>+'[2]F LL 04-99)'!O1382</f>
        <v>0</v>
      </c>
      <c r="N11" s="431">
        <f>+'[2]F LL 04-99)'!P1382</f>
        <v>0</v>
      </c>
    </row>
    <row r="12" spans="1:15" ht="12" customHeight="1" x14ac:dyDescent="0.15">
      <c r="A12" s="194" t="s">
        <v>24</v>
      </c>
      <c r="B12" s="908" t="s">
        <v>282</v>
      </c>
      <c r="C12" s="431">
        <f>+'[2]F LL 04-99)'!E1385</f>
        <v>0</v>
      </c>
      <c r="D12" s="431">
        <f>+'[2]F LL 04-99)'!F1385</f>
        <v>0</v>
      </c>
      <c r="E12" s="431">
        <f>+'[2]F LL 04-99)'!G1385</f>
        <v>0</v>
      </c>
      <c r="F12" s="431">
        <f>+'[2]F LL 04-99)'!H1385</f>
        <v>0</v>
      </c>
      <c r="G12" s="431">
        <f>+'[2]F LL 04-99)'!I1385</f>
        <v>0</v>
      </c>
      <c r="H12" s="431">
        <f>+'[2]F LL 04-99)'!J1385</f>
        <v>0</v>
      </c>
      <c r="I12" s="431">
        <f>+'[2]F LL 04-99)'!K1385</f>
        <v>0</v>
      </c>
      <c r="J12" s="431">
        <f>+'[2]F LL 04-99)'!L1385</f>
        <v>0</v>
      </c>
      <c r="K12" s="431">
        <f>+'[2]F LL 04-99)'!M1385</f>
        <v>0</v>
      </c>
      <c r="L12" s="431">
        <f>+'[2]F LL 04-99)'!N1385</f>
        <v>0</v>
      </c>
      <c r="M12" s="431">
        <f>+'[2]F LL 04-99)'!O1385</f>
        <v>0</v>
      </c>
      <c r="N12" s="431">
        <f>+'[2]F LL 04-99)'!P1385</f>
        <v>0</v>
      </c>
    </row>
    <row r="13" spans="1:15" ht="12" customHeight="1" x14ac:dyDescent="0.15">
      <c r="A13" s="194" t="s">
        <v>25</v>
      </c>
      <c r="B13" s="908" t="s">
        <v>282</v>
      </c>
      <c r="C13" s="431">
        <f>+'[2]F LL 04-99)'!E1388</f>
        <v>0</v>
      </c>
      <c r="D13" s="431">
        <f>+'[2]F LL 04-99)'!F1388</f>
        <v>0</v>
      </c>
      <c r="E13" s="431">
        <f>+'[2]F LL 04-99)'!G1388</f>
        <v>0</v>
      </c>
      <c r="F13" s="431">
        <f>+'[2]F LL 04-99)'!H1388</f>
        <v>0</v>
      </c>
      <c r="G13" s="431">
        <f>+'[2]F LL 04-99)'!I1388</f>
        <v>0</v>
      </c>
      <c r="H13" s="431">
        <f>+'[2]F LL 04-99)'!J1388</f>
        <v>0</v>
      </c>
      <c r="I13" s="431">
        <f>+'[2]F LL 04-99)'!K1388</f>
        <v>0</v>
      </c>
      <c r="J13" s="431">
        <f>+'[2]F LL 04-99)'!L1388</f>
        <v>0</v>
      </c>
      <c r="K13" s="431">
        <f>+'[2]F LL 04-99)'!M1388</f>
        <v>0</v>
      </c>
      <c r="L13" s="431">
        <f>+'[2]F LL 04-99)'!N1388</f>
        <v>0</v>
      </c>
      <c r="M13" s="431">
        <f>+'[2]F LL 04-99)'!O1388</f>
        <v>0</v>
      </c>
      <c r="N13" s="431">
        <f>+'[2]F LL 04-99)'!P1388</f>
        <v>0</v>
      </c>
    </row>
    <row r="14" spans="1:15" ht="12" customHeight="1" x14ac:dyDescent="0.15">
      <c r="A14" s="248" t="s">
        <v>107</v>
      </c>
      <c r="B14" s="908" t="s">
        <v>282</v>
      </c>
      <c r="C14" s="431">
        <f>+'[2]F LL 04-99)'!E1391</f>
        <v>0</v>
      </c>
      <c r="D14" s="431">
        <f>+'[2]F LL 04-99)'!F1391</f>
        <v>0</v>
      </c>
      <c r="E14" s="431">
        <f>+'[2]F LL 04-99)'!G1391</f>
        <v>0</v>
      </c>
      <c r="F14" s="431">
        <f>+'[2]F LL 04-99)'!H1391</f>
        <v>0</v>
      </c>
      <c r="G14" s="431">
        <f>+'[2]F LL 04-99)'!I1391</f>
        <v>0</v>
      </c>
      <c r="H14" s="431">
        <f>+'[2]F LL 04-99)'!J1391</f>
        <v>0</v>
      </c>
      <c r="I14" s="431">
        <f>+'[2]F LL 04-99)'!K1391</f>
        <v>0</v>
      </c>
      <c r="J14" s="431">
        <f>+'[2]F LL 04-99)'!L1391</f>
        <v>0</v>
      </c>
      <c r="K14" s="431">
        <f>+'[2]F LL 04-99)'!M1391</f>
        <v>0</v>
      </c>
      <c r="L14" s="431">
        <f>+'[2]F LL 04-99)'!N1391</f>
        <v>0</v>
      </c>
      <c r="M14" s="431">
        <f>+'[2]F LL 04-99)'!O1391</f>
        <v>0</v>
      </c>
      <c r="N14" s="431">
        <f>+'[2]F LL 04-99)'!P1391</f>
        <v>0</v>
      </c>
    </row>
    <row r="15" spans="1:15" ht="12" customHeight="1" x14ac:dyDescent="0.15">
      <c r="A15" s="248" t="s">
        <v>108</v>
      </c>
      <c r="B15" s="908" t="s">
        <v>282</v>
      </c>
      <c r="C15" s="431">
        <f>+'[2]F LL 04-99)'!E1394</f>
        <v>0</v>
      </c>
      <c r="D15" s="431">
        <f>+'[2]F LL 04-99)'!F1394</f>
        <v>0</v>
      </c>
      <c r="E15" s="431">
        <f>+'[2]F LL 04-99)'!G1394</f>
        <v>0</v>
      </c>
      <c r="F15" s="431">
        <f>+'[2]F LL 04-99)'!H1394</f>
        <v>0</v>
      </c>
      <c r="G15" s="431">
        <f>+'[2]F LL 04-99)'!I1394</f>
        <v>0</v>
      </c>
      <c r="H15" s="431">
        <f>+'[2]F LL 04-99)'!J1394</f>
        <v>0</v>
      </c>
      <c r="I15" s="431">
        <f>+'[2]F LL 04-99)'!K1394</f>
        <v>0</v>
      </c>
      <c r="J15" s="431">
        <f>+'[2]F LL 04-99)'!L1394</f>
        <v>0</v>
      </c>
      <c r="K15" s="431">
        <f>+'[2]F LL 04-99)'!M1394</f>
        <v>0</v>
      </c>
      <c r="L15" s="431">
        <f>+'[2]F LL 04-99)'!N1394</f>
        <v>0</v>
      </c>
      <c r="M15" s="431">
        <f>+'[2]F LL 04-99)'!O1394</f>
        <v>0</v>
      </c>
      <c r="N15" s="431">
        <f>+'[2]F LL 04-99)'!P1394</f>
        <v>0</v>
      </c>
    </row>
    <row r="16" spans="1:15" ht="12" customHeight="1" x14ac:dyDescent="0.15">
      <c r="A16" s="248" t="s">
        <v>109</v>
      </c>
      <c r="B16" s="908" t="s">
        <v>282</v>
      </c>
      <c r="C16" s="431">
        <f>+'[2]F LL 04-99)'!E1397</f>
        <v>0</v>
      </c>
      <c r="D16" s="431">
        <f>+'[2]F LL 04-99)'!F1397</f>
        <v>0</v>
      </c>
      <c r="E16" s="431">
        <f>+'[2]F LL 04-99)'!G1397</f>
        <v>0</v>
      </c>
      <c r="F16" s="431">
        <f>+'[2]F LL 04-99)'!H1397</f>
        <v>0</v>
      </c>
      <c r="G16" s="431">
        <f>+'[2]F LL 04-99)'!I1397</f>
        <v>0</v>
      </c>
      <c r="H16" s="431">
        <f>+'[2]F LL 04-99)'!J1397</f>
        <v>0</v>
      </c>
      <c r="I16" s="431">
        <f>+'[2]F LL 04-99)'!K1397</f>
        <v>0</v>
      </c>
      <c r="J16" s="431">
        <f>+'[2]F LL 04-99)'!L1397</f>
        <v>0</v>
      </c>
      <c r="K16" s="431">
        <f>+'[2]F LL 04-99)'!M1397</f>
        <v>0</v>
      </c>
      <c r="L16" s="431">
        <f>+'[2]F LL 04-99)'!N1397</f>
        <v>0</v>
      </c>
      <c r="M16" s="431">
        <f>+'[2]F LL 04-99)'!O1397</f>
        <v>0</v>
      </c>
      <c r="N16" s="431">
        <f>+'[2]F LL 04-99)'!P1397</f>
        <v>0</v>
      </c>
    </row>
    <row r="17" spans="1:14" ht="12" customHeight="1" x14ac:dyDescent="0.15">
      <c r="A17" s="246" t="s">
        <v>29</v>
      </c>
      <c r="B17" s="908" t="s">
        <v>282</v>
      </c>
      <c r="C17" s="431">
        <f>+'[2]F LL 04-99)'!E1400</f>
        <v>0</v>
      </c>
      <c r="D17" s="431">
        <f>+'[2]F LL 04-99)'!F1400</f>
        <v>0</v>
      </c>
      <c r="E17" s="431">
        <f>+'[2]F LL 04-99)'!G1400</f>
        <v>0</v>
      </c>
      <c r="F17" s="431">
        <f>+'[2]F LL 04-99)'!H1400</f>
        <v>0</v>
      </c>
      <c r="G17" s="431">
        <f>+'[2]F LL 04-99)'!I1400</f>
        <v>0</v>
      </c>
      <c r="H17" s="431">
        <f>+'[2]F LL 04-99)'!J1400</f>
        <v>0</v>
      </c>
      <c r="I17" s="431">
        <f>+'[2]F LL 04-99)'!K1400</f>
        <v>0</v>
      </c>
      <c r="J17" s="431">
        <f>+'[2]F LL 04-99)'!L1400</f>
        <v>0</v>
      </c>
      <c r="K17" s="431">
        <f>+'[2]F LL 04-99)'!M1400</f>
        <v>0</v>
      </c>
      <c r="L17" s="431">
        <f>+'[2]F LL 04-99)'!N1400</f>
        <v>0</v>
      </c>
      <c r="M17" s="431">
        <f>+'[2]F LL 04-99)'!O1400</f>
        <v>0</v>
      </c>
      <c r="N17" s="431">
        <f>+'[2]F LL 04-99)'!P1400</f>
        <v>0</v>
      </c>
    </row>
    <row r="18" spans="1:14" ht="12" customHeight="1" x14ac:dyDescent="0.15">
      <c r="A18" s="194" t="s">
        <v>30</v>
      </c>
      <c r="B18" s="908" t="s">
        <v>282</v>
      </c>
      <c r="C18" s="431">
        <f>+'[2]F LL 04-99)'!E1403</f>
        <v>0</v>
      </c>
      <c r="D18" s="431">
        <f>+'[2]F LL 04-99)'!F1403</f>
        <v>0</v>
      </c>
      <c r="E18" s="431">
        <f>+'[2]F LL 04-99)'!G1403</f>
        <v>0</v>
      </c>
      <c r="F18" s="431">
        <f>+'[2]F LL 04-99)'!H1403</f>
        <v>0</v>
      </c>
      <c r="G18" s="431">
        <f>+'[2]F LL 04-99)'!I1403</f>
        <v>0</v>
      </c>
      <c r="H18" s="431">
        <f>+'[2]F LL 04-99)'!J1403</f>
        <v>0</v>
      </c>
      <c r="I18" s="431">
        <f>+'[2]F LL 04-99)'!K1403</f>
        <v>0</v>
      </c>
      <c r="J18" s="431">
        <f>+'[2]F LL 04-99)'!L1403</f>
        <v>0</v>
      </c>
      <c r="K18" s="431">
        <f>+'[2]F LL 04-99)'!M1403</f>
        <v>0</v>
      </c>
      <c r="L18" s="431">
        <f>+'[2]F LL 04-99)'!N1403</f>
        <v>0</v>
      </c>
      <c r="M18" s="431">
        <f>+'[2]F LL 04-99)'!O1403</f>
        <v>0</v>
      </c>
      <c r="N18" s="431">
        <f>+'[2]F LL 04-99)'!P1403</f>
        <v>0</v>
      </c>
    </row>
    <row r="19" spans="1:14" ht="12" customHeight="1" x14ac:dyDescent="0.15">
      <c r="A19" s="194" t="s">
        <v>31</v>
      </c>
      <c r="B19" s="915">
        <f>SUM(C19:N19)</f>
        <v>1792</v>
      </c>
      <c r="C19" s="431">
        <f>+'[2]F LL 04-99)'!E1406</f>
        <v>0</v>
      </c>
      <c r="D19" s="431">
        <f>+'[2]F LL 04-99)'!F1406</f>
        <v>0</v>
      </c>
      <c r="E19" s="431">
        <f>+'[2]F LL 04-99)'!G1406</f>
        <v>392</v>
      </c>
      <c r="F19" s="431">
        <f>+'[2]F LL 04-99)'!H1406</f>
        <v>415</v>
      </c>
      <c r="G19" s="431">
        <f>+'[2]F LL 04-99)'!I1406</f>
        <v>605</v>
      </c>
      <c r="H19" s="431">
        <f>+'[2]F LL 04-99)'!J1406</f>
        <v>315</v>
      </c>
      <c r="I19" s="431">
        <f>+'[2]F LL 04-99)'!K1406</f>
        <v>65</v>
      </c>
      <c r="J19" s="431">
        <f>+'[2]F LL 04-99)'!L1406</f>
        <v>0</v>
      </c>
      <c r="K19" s="431">
        <f>+'[2]F LL 04-99)'!M1406</f>
        <v>0</v>
      </c>
      <c r="L19" s="431">
        <f>+'[2]F LL 04-99)'!N1406</f>
        <v>0</v>
      </c>
      <c r="M19" s="431">
        <f>+'[2]F LL 04-99)'!O1406</f>
        <v>0</v>
      </c>
      <c r="N19" s="431">
        <f>+'[2]F LL 04-99)'!P1406</f>
        <v>0</v>
      </c>
    </row>
    <row r="20" spans="1:14" ht="12" customHeight="1" x14ac:dyDescent="0.15">
      <c r="A20" s="246" t="s">
        <v>32</v>
      </c>
      <c r="B20" s="908" t="s">
        <v>282</v>
      </c>
      <c r="C20" s="431">
        <f>+'[2]F LL 04-99)'!E1409</f>
        <v>0</v>
      </c>
      <c r="D20" s="431">
        <f>+'[2]F LL 04-99)'!F1409</f>
        <v>0</v>
      </c>
      <c r="E20" s="431">
        <f>+'[2]F LL 04-99)'!G1409</f>
        <v>0</v>
      </c>
      <c r="F20" s="431">
        <f>+'[2]F LL 04-99)'!H1409</f>
        <v>0</v>
      </c>
      <c r="G20" s="431">
        <f>+'[2]F LL 04-99)'!I1409</f>
        <v>0</v>
      </c>
      <c r="H20" s="431">
        <f>+'[2]F LL 04-99)'!J1409</f>
        <v>0</v>
      </c>
      <c r="I20" s="431">
        <f>+'[2]F LL 04-99)'!K1409</f>
        <v>0</v>
      </c>
      <c r="J20" s="431">
        <f>+'[2]F LL 04-99)'!L1409</f>
        <v>0</v>
      </c>
      <c r="K20" s="431">
        <f>+'[2]F LL 04-99)'!M1409</f>
        <v>0</v>
      </c>
      <c r="L20" s="431">
        <f>+'[2]F LL 04-99)'!N1409</f>
        <v>0</v>
      </c>
      <c r="M20" s="431">
        <f>+'[2]F LL 04-99)'!O1409</f>
        <v>0</v>
      </c>
      <c r="N20" s="431">
        <f>+'[2]F LL 04-99)'!P1409</f>
        <v>0</v>
      </c>
    </row>
    <row r="21" spans="1:14" ht="12" customHeight="1" x14ac:dyDescent="0.15">
      <c r="A21" s="246" t="s">
        <v>33</v>
      </c>
      <c r="B21" s="908" t="s">
        <v>282</v>
      </c>
      <c r="C21" s="431">
        <f>+'[2]F LL 04-99)'!E1412</f>
        <v>0</v>
      </c>
      <c r="D21" s="431">
        <f>+'[2]F LL 04-99)'!F1412</f>
        <v>0</v>
      </c>
      <c r="E21" s="431">
        <f>+'[2]F LL 04-99)'!G1412</f>
        <v>0</v>
      </c>
      <c r="F21" s="431">
        <f>+'[2]F LL 04-99)'!H1412</f>
        <v>0</v>
      </c>
      <c r="G21" s="431">
        <f>+'[2]F LL 04-99)'!I1412</f>
        <v>0</v>
      </c>
      <c r="H21" s="431">
        <f>+'[2]F LL 04-99)'!J1412</f>
        <v>0</v>
      </c>
      <c r="I21" s="431">
        <f>+'[2]F LL 04-99)'!K1412</f>
        <v>0</v>
      </c>
      <c r="J21" s="431">
        <f>+'[2]F LL 04-99)'!L1412</f>
        <v>0</v>
      </c>
      <c r="K21" s="431">
        <f>+'[2]F LL 04-99)'!M1412</f>
        <v>0</v>
      </c>
      <c r="L21" s="431">
        <f>+'[2]F LL 04-99)'!N1412</f>
        <v>0</v>
      </c>
      <c r="M21" s="431">
        <f>+'[2]F LL 04-99)'!O1412</f>
        <v>0</v>
      </c>
      <c r="N21" s="431">
        <f>+'[2]F LL 04-99)'!P1412</f>
        <v>0</v>
      </c>
    </row>
    <row r="22" spans="1:14" ht="12" customHeight="1" x14ac:dyDescent="0.15">
      <c r="A22" s="246" t="s">
        <v>34</v>
      </c>
      <c r="B22" s="915">
        <f t="shared" ref="B22:B33" si="1">SUM(C22:N22)</f>
        <v>8195.6</v>
      </c>
      <c r="C22" s="431">
        <f>+'[2]F LL 04-99)'!E1415</f>
        <v>0</v>
      </c>
      <c r="D22" s="431">
        <f>+'[2]F LL 04-99)'!F1415</f>
        <v>0</v>
      </c>
      <c r="E22" s="431">
        <f>+'[2]F LL 04-99)'!G1415</f>
        <v>0</v>
      </c>
      <c r="F22" s="431">
        <f>+'[2]F LL 04-99)'!H1415</f>
        <v>0</v>
      </c>
      <c r="G22" s="431">
        <f>+'[2]F LL 04-99)'!I1415</f>
        <v>0</v>
      </c>
      <c r="H22" s="431">
        <f>+'[2]F LL 04-99)'!J1415</f>
        <v>0</v>
      </c>
      <c r="I22" s="431">
        <f>+'[2]F LL 04-99)'!K1415</f>
        <v>0</v>
      </c>
      <c r="J22" s="431">
        <f>+'[2]F LL 04-99)'!L1415</f>
        <v>0</v>
      </c>
      <c r="K22" s="431">
        <f>+'[2]F LL 04-99)'!M1415</f>
        <v>0</v>
      </c>
      <c r="L22" s="431">
        <f>+'[2]F LL 04-99)'!N1415</f>
        <v>2955</v>
      </c>
      <c r="M22" s="431">
        <f>+'[2]F LL 04-99)'!O1415</f>
        <v>3420.4</v>
      </c>
      <c r="N22" s="431">
        <f>+'[2]F LL 04-99)'!P1415</f>
        <v>1820.2</v>
      </c>
    </row>
    <row r="23" spans="1:14" ht="12" customHeight="1" x14ac:dyDescent="0.15">
      <c r="A23" s="246" t="s">
        <v>35</v>
      </c>
      <c r="B23" s="915">
        <f t="shared" si="1"/>
        <v>32413</v>
      </c>
      <c r="C23" s="431">
        <f>+'[2]F LL 04-99)'!E1418</f>
        <v>0</v>
      </c>
      <c r="D23" s="431">
        <f>+'[2]F LL 04-99)'!F1418</f>
        <v>0</v>
      </c>
      <c r="E23" s="431">
        <f>+'[2]F LL 04-99)'!G1418</f>
        <v>0</v>
      </c>
      <c r="F23" s="431">
        <f>+'[2]F LL 04-99)'!H1418</f>
        <v>0</v>
      </c>
      <c r="G23" s="431">
        <f>+'[2]F LL 04-99)'!I1418</f>
        <v>0</v>
      </c>
      <c r="H23" s="431">
        <f>+'[2]F LL 04-99)'!J1418</f>
        <v>0</v>
      </c>
      <c r="I23" s="431">
        <f>+'[2]F LL 04-99)'!K1418</f>
        <v>0</v>
      </c>
      <c r="J23" s="431">
        <f>+'[2]F LL 04-99)'!L1418</f>
        <v>0</v>
      </c>
      <c r="K23" s="431">
        <f>+'[2]F LL 04-99)'!M1418</f>
        <v>0</v>
      </c>
      <c r="L23" s="431">
        <f>+'[2]F LL 04-99)'!N1418</f>
        <v>16618</v>
      </c>
      <c r="M23" s="431">
        <f>+'[2]F LL 04-99)'!O1418</f>
        <v>14515</v>
      </c>
      <c r="N23" s="431">
        <f>+'[2]F LL 04-99)'!P1418</f>
        <v>1280</v>
      </c>
    </row>
    <row r="24" spans="1:14" ht="12" customHeight="1" x14ac:dyDescent="0.15">
      <c r="A24" s="246" t="s">
        <v>36</v>
      </c>
      <c r="B24" s="915">
        <f t="shared" si="1"/>
        <v>6758.54</v>
      </c>
      <c r="C24" s="431">
        <f>+'[2]F LL 04-99)'!E1421</f>
        <v>0</v>
      </c>
      <c r="D24" s="431">
        <f>+'[2]F LL 04-99)'!F1421</f>
        <v>3750</v>
      </c>
      <c r="E24" s="431">
        <f>+'[2]F LL 04-99)'!G1421</f>
        <v>348</v>
      </c>
      <c r="F24" s="431">
        <f>+'[2]F LL 04-99)'!H1421</f>
        <v>44</v>
      </c>
      <c r="G24" s="431">
        <f>+'[2]F LL 04-99)'!I1421</f>
        <v>850</v>
      </c>
      <c r="H24" s="431">
        <f>+'[2]F LL 04-99)'!J1421</f>
        <v>1260.54</v>
      </c>
      <c r="I24" s="431">
        <f>+'[2]F LL 04-99)'!K1421</f>
        <v>0</v>
      </c>
      <c r="J24" s="431">
        <f>+'[2]F LL 04-99)'!L1421</f>
        <v>0</v>
      </c>
      <c r="K24" s="431">
        <f>+'[2]F LL 04-99)'!M1421</f>
        <v>0</v>
      </c>
      <c r="L24" s="431">
        <f>+'[2]F LL 04-99)'!N1421</f>
        <v>0</v>
      </c>
      <c r="M24" s="431">
        <f>+'[2]F LL 04-99)'!O1421</f>
        <v>26</v>
      </c>
      <c r="N24" s="431">
        <f>+'[2]F LL 04-99)'!P1421</f>
        <v>480</v>
      </c>
    </row>
    <row r="25" spans="1:14" ht="12" customHeight="1" x14ac:dyDescent="0.15">
      <c r="A25" s="194" t="s">
        <v>37</v>
      </c>
      <c r="B25" s="915">
        <f t="shared" si="1"/>
        <v>19032</v>
      </c>
      <c r="C25" s="431">
        <f>+'[2]F LL 04-99)'!E1424</f>
        <v>4949</v>
      </c>
      <c r="D25" s="431">
        <f>+'[2]F LL 04-99)'!F1424</f>
        <v>4934</v>
      </c>
      <c r="E25" s="431">
        <f>+'[2]F LL 04-99)'!G1424</f>
        <v>5332</v>
      </c>
      <c r="F25" s="431">
        <f>+'[2]F LL 04-99)'!H1424</f>
        <v>0</v>
      </c>
      <c r="G25" s="431">
        <f>+'[2]F LL 04-99)'!I1424</f>
        <v>0</v>
      </c>
      <c r="H25" s="431">
        <f>+'[2]F LL 04-99)'!J1424</f>
        <v>0</v>
      </c>
      <c r="I25" s="431">
        <f>+'[2]F LL 04-99)'!K1424</f>
        <v>0</v>
      </c>
      <c r="J25" s="431">
        <f>+'[2]F LL 04-99)'!L1424</f>
        <v>0</v>
      </c>
      <c r="K25" s="431">
        <f>+'[2]F LL 04-99)'!M1424</f>
        <v>0</v>
      </c>
      <c r="L25" s="431">
        <f>+'[2]F LL 04-99)'!N1424</f>
        <v>0</v>
      </c>
      <c r="M25" s="431">
        <f>+'[2]F LL 04-99)'!O1424</f>
        <v>0</v>
      </c>
      <c r="N25" s="431">
        <f>+'[2]F LL 04-99)'!P1424</f>
        <v>3817</v>
      </c>
    </row>
    <row r="26" spans="1:14" ht="12" customHeight="1" x14ac:dyDescent="0.15">
      <c r="A26" s="246" t="s">
        <v>38</v>
      </c>
      <c r="B26" s="915">
        <f t="shared" si="1"/>
        <v>2679.5</v>
      </c>
      <c r="C26" s="431">
        <f>+'[2]F LL 04-99)'!E1427</f>
        <v>0</v>
      </c>
      <c r="D26" s="431">
        <f>+'[2]F LL 04-99)'!F1427</f>
        <v>0</v>
      </c>
      <c r="E26" s="431">
        <f>+'[2]F LL 04-99)'!G1427</f>
        <v>0</v>
      </c>
      <c r="F26" s="431">
        <f>+'[2]F LL 04-99)'!H1427</f>
        <v>0</v>
      </c>
      <c r="G26" s="431">
        <f>+'[2]F LL 04-99)'!I1427</f>
        <v>0</v>
      </c>
      <c r="H26" s="431">
        <f>+'[2]F LL 04-99)'!J1427</f>
        <v>0</v>
      </c>
      <c r="I26" s="431">
        <f>+'[2]F LL 04-99)'!K1427</f>
        <v>0</v>
      </c>
      <c r="J26" s="431">
        <f>+'[2]F LL 04-99)'!L1427</f>
        <v>0</v>
      </c>
      <c r="K26" s="431">
        <f>+'[2]F LL 04-99)'!M1427</f>
        <v>32</v>
      </c>
      <c r="L26" s="431">
        <f>+'[2]F LL 04-99)'!N1427</f>
        <v>623</v>
      </c>
      <c r="M26" s="431">
        <f>+'[2]F LL 04-99)'!O1427</f>
        <v>1460.5</v>
      </c>
      <c r="N26" s="431">
        <f>+'[2]F LL 04-99)'!P1427</f>
        <v>564</v>
      </c>
    </row>
    <row r="27" spans="1:14" ht="12" customHeight="1" x14ac:dyDescent="0.15">
      <c r="A27" s="246" t="s">
        <v>39</v>
      </c>
      <c r="B27" s="915">
        <f t="shared" si="1"/>
        <v>0</v>
      </c>
      <c r="C27" s="431">
        <f>+'[2]F LL 04-99)'!E1430</f>
        <v>0</v>
      </c>
      <c r="D27" s="431">
        <f>+'[2]F LL 04-99)'!F1430</f>
        <v>0</v>
      </c>
      <c r="E27" s="431">
        <f>+'[2]F LL 04-99)'!G1430</f>
        <v>0</v>
      </c>
      <c r="F27" s="431">
        <f>+'[2]F LL 04-99)'!H1430</f>
        <v>0</v>
      </c>
      <c r="G27" s="431">
        <f>+'[2]F LL 04-99)'!I1430</f>
        <v>0</v>
      </c>
      <c r="H27" s="431">
        <f>+'[2]F LL 04-99)'!J1430</f>
        <v>0</v>
      </c>
      <c r="I27" s="431">
        <f>+'[2]F LL 04-99)'!K1430</f>
        <v>0</v>
      </c>
      <c r="J27" s="431">
        <f>+'[2]F LL 04-99)'!L1430</f>
        <v>0</v>
      </c>
      <c r="K27" s="431">
        <f>+'[2]F LL 04-99)'!M1430</f>
        <v>0</v>
      </c>
      <c r="L27" s="431">
        <f>+'[2]F LL 04-99)'!N1430</f>
        <v>0</v>
      </c>
      <c r="M27" s="431">
        <f>+'[2]F LL 04-99)'!O1430</f>
        <v>0</v>
      </c>
      <c r="N27" s="431">
        <f>+'[2]F LL 04-99)'!P1430</f>
        <v>0</v>
      </c>
    </row>
    <row r="28" spans="1:14" ht="12" customHeight="1" x14ac:dyDescent="0.15">
      <c r="A28" s="246" t="s">
        <v>40</v>
      </c>
      <c r="B28" s="915">
        <f t="shared" si="1"/>
        <v>6623</v>
      </c>
      <c r="C28" s="431">
        <f>+'[2]F LL 04-99)'!E1433</f>
        <v>422</v>
      </c>
      <c r="D28" s="431">
        <f>+'[2]F LL 04-99)'!F1433</f>
        <v>1264</v>
      </c>
      <c r="E28" s="431">
        <f>+'[2]F LL 04-99)'!G1433</f>
        <v>822</v>
      </c>
      <c r="F28" s="431">
        <f>+'[2]F LL 04-99)'!H1433</f>
        <v>967</v>
      </c>
      <c r="G28" s="431">
        <f>+'[2]F LL 04-99)'!I1433</f>
        <v>2305</v>
      </c>
      <c r="H28" s="431">
        <f>+'[2]F LL 04-99)'!J1433</f>
        <v>186</v>
      </c>
      <c r="I28" s="431">
        <f>+'[2]F LL 04-99)'!K1433</f>
        <v>0</v>
      </c>
      <c r="J28" s="431">
        <f>+'[2]F LL 04-99)'!L1433</f>
        <v>0</v>
      </c>
      <c r="K28" s="431">
        <f>+'[2]F LL 04-99)'!M1433</f>
        <v>0</v>
      </c>
      <c r="L28" s="431">
        <f>+'[2]F LL 04-99)'!N1433</f>
        <v>0</v>
      </c>
      <c r="M28" s="431">
        <f>+'[2]F LL 04-99)'!O1433</f>
        <v>100</v>
      </c>
      <c r="N28" s="431">
        <f>+'[2]F LL 04-99)'!P1433</f>
        <v>557</v>
      </c>
    </row>
    <row r="29" spans="1:14" ht="12" customHeight="1" x14ac:dyDescent="0.15">
      <c r="A29" s="194" t="s">
        <v>41</v>
      </c>
      <c r="B29" s="915">
        <f t="shared" si="1"/>
        <v>17930.73</v>
      </c>
      <c r="C29" s="431">
        <f>+'[2]F LL 04-99)'!E1436</f>
        <v>3584</v>
      </c>
      <c r="D29" s="431">
        <f>+'[2]F LL 04-99)'!F1436</f>
        <v>5820</v>
      </c>
      <c r="E29" s="431">
        <f>+'[2]F LL 04-99)'!G1436</f>
        <v>2252.83</v>
      </c>
      <c r="F29" s="431">
        <f>+'[2]F LL 04-99)'!H1436</f>
        <v>3699</v>
      </c>
      <c r="G29" s="431">
        <f>+'[2]F LL 04-99)'!I1436</f>
        <v>356</v>
      </c>
      <c r="H29" s="431">
        <f>+'[2]F LL 04-99)'!J1436</f>
        <v>0</v>
      </c>
      <c r="I29" s="431">
        <f>+'[2]F LL 04-99)'!K1436</f>
        <v>0</v>
      </c>
      <c r="J29" s="431">
        <f>+'[2]F LL 04-99)'!L1436</f>
        <v>0</v>
      </c>
      <c r="K29" s="431">
        <f>+'[2]F LL 04-99)'!M1436</f>
        <v>0</v>
      </c>
      <c r="L29" s="431">
        <f>+'[2]F LL 04-99)'!N1436</f>
        <v>0</v>
      </c>
      <c r="M29" s="431">
        <f>+'[2]F LL 04-99)'!O1436</f>
        <v>998.7</v>
      </c>
      <c r="N29" s="431">
        <f>+'[2]F LL 04-99)'!P1436</f>
        <v>1220.2</v>
      </c>
    </row>
    <row r="30" spans="1:14" ht="12" customHeight="1" x14ac:dyDescent="0.15">
      <c r="A30" s="248" t="s">
        <v>110</v>
      </c>
      <c r="B30" s="915">
        <f t="shared" si="1"/>
        <v>11123.260000000002</v>
      </c>
      <c r="C30" s="431">
        <f>+'[2]F LL 04-99)'!E1439</f>
        <v>730</v>
      </c>
      <c r="D30" s="431">
        <f>+'[2]F LL 04-99)'!F1439</f>
        <v>3240</v>
      </c>
      <c r="E30" s="431">
        <f>+'[2]F LL 04-99)'!G1439</f>
        <v>1450.36</v>
      </c>
      <c r="F30" s="431">
        <f>+'[2]F LL 04-99)'!H1439</f>
        <v>3398</v>
      </c>
      <c r="G30" s="431">
        <f>+'[2]F LL 04-99)'!I1439</f>
        <v>86</v>
      </c>
      <c r="H30" s="431">
        <f>+'[2]F LL 04-99)'!J1439</f>
        <v>0</v>
      </c>
      <c r="I30" s="431">
        <f>+'[2]F LL 04-99)'!K1439</f>
        <v>0</v>
      </c>
      <c r="J30" s="431">
        <f>+'[2]F LL 04-99)'!L1439</f>
        <v>0</v>
      </c>
      <c r="K30" s="431">
        <f>+'[2]F LL 04-99)'!M1439</f>
        <v>0</v>
      </c>
      <c r="L30" s="431">
        <f>+'[2]F LL 04-99)'!N1439</f>
        <v>0</v>
      </c>
      <c r="M30" s="431">
        <f>+'[2]F LL 04-99)'!O1439</f>
        <v>998.7</v>
      </c>
      <c r="N30" s="431">
        <f>+'[2]F LL 04-99)'!P1439</f>
        <v>1220.2</v>
      </c>
    </row>
    <row r="31" spans="1:14" ht="12" customHeight="1" x14ac:dyDescent="0.15">
      <c r="A31" s="248" t="s">
        <v>111</v>
      </c>
      <c r="B31" s="915">
        <f t="shared" si="1"/>
        <v>6807.47</v>
      </c>
      <c r="C31" s="431">
        <f>+'[2]F LL 04-99)'!E1442</f>
        <v>2854</v>
      </c>
      <c r="D31" s="431">
        <f>+'[2]F LL 04-99)'!F1442</f>
        <v>2580</v>
      </c>
      <c r="E31" s="431">
        <f>+'[2]F LL 04-99)'!G1442</f>
        <v>802.47</v>
      </c>
      <c r="F31" s="431">
        <f>+'[2]F LL 04-99)'!H1442</f>
        <v>301</v>
      </c>
      <c r="G31" s="431">
        <f>+'[2]F LL 04-99)'!I1442</f>
        <v>270</v>
      </c>
      <c r="H31" s="431">
        <f>+'[2]F LL 04-99)'!J1442</f>
        <v>0</v>
      </c>
      <c r="I31" s="431">
        <f>+'[2]F LL 04-99)'!K1442</f>
        <v>0</v>
      </c>
      <c r="J31" s="431">
        <f>+'[2]F LL 04-99)'!L1442</f>
        <v>0</v>
      </c>
      <c r="K31" s="431">
        <f>+'[2]F LL 04-99)'!M1442</f>
        <v>0</v>
      </c>
      <c r="L31" s="431">
        <f>+'[2]F LL 04-99)'!N1442</f>
        <v>0</v>
      </c>
      <c r="M31" s="431">
        <f>+'[2]F LL 04-99)'!O1442</f>
        <v>0</v>
      </c>
      <c r="N31" s="431">
        <f>+'[2]F LL 04-99)'!P1442</f>
        <v>0</v>
      </c>
    </row>
    <row r="32" spans="1:14" ht="12" customHeight="1" x14ac:dyDescent="0.15">
      <c r="A32" s="246" t="s">
        <v>44</v>
      </c>
      <c r="B32" s="915">
        <f t="shared" si="1"/>
        <v>17410</v>
      </c>
      <c r="C32" s="431">
        <f>+'[2]F LL 04-99)'!E1445</f>
        <v>7180</v>
      </c>
      <c r="D32" s="431">
        <f>+'[2]F LL 04-99)'!F1445</f>
        <v>4260</v>
      </c>
      <c r="E32" s="431">
        <f>+'[2]F LL 04-99)'!G1445</f>
        <v>5300</v>
      </c>
      <c r="F32" s="431">
        <f>+'[2]F LL 04-99)'!H1445</f>
        <v>0</v>
      </c>
      <c r="G32" s="431">
        <f>+'[2]F LL 04-99)'!I1445</f>
        <v>0</v>
      </c>
      <c r="H32" s="431">
        <f>+'[2]F LL 04-99)'!J1445</f>
        <v>0</v>
      </c>
      <c r="I32" s="431">
        <f>+'[2]F LL 04-99)'!K1445</f>
        <v>0</v>
      </c>
      <c r="J32" s="431">
        <f>+'[2]F LL 04-99)'!L1445</f>
        <v>0</v>
      </c>
      <c r="K32" s="431">
        <f>+'[2]F LL 04-99)'!M1445</f>
        <v>0</v>
      </c>
      <c r="L32" s="431">
        <f>+'[2]F LL 04-99)'!N1445</f>
        <v>0</v>
      </c>
      <c r="M32" s="431">
        <f>+'[2]F LL 04-99)'!O1445</f>
        <v>0</v>
      </c>
      <c r="N32" s="431">
        <f>+'[2]F LL 04-99)'!P1445</f>
        <v>670</v>
      </c>
    </row>
    <row r="33" spans="1:14" ht="12" customHeight="1" x14ac:dyDescent="0.15">
      <c r="A33" s="246" t="s">
        <v>45</v>
      </c>
      <c r="B33" s="915">
        <f t="shared" si="1"/>
        <v>218970</v>
      </c>
      <c r="C33" s="431">
        <f>+'[2]F LL 04-99)'!E1448</f>
        <v>0</v>
      </c>
      <c r="D33" s="431">
        <f>+'[2]F LL 04-99)'!F1448</f>
        <v>41820</v>
      </c>
      <c r="E33" s="431">
        <f>+'[2]F LL 04-99)'!G1448</f>
        <v>41010</v>
      </c>
      <c r="F33" s="431">
        <f>+'[2]F LL 04-99)'!H1448</f>
        <v>0</v>
      </c>
      <c r="G33" s="431">
        <f>+'[2]F LL 04-99)'!I1448</f>
        <v>0</v>
      </c>
      <c r="H33" s="431">
        <f>+'[2]F LL 04-99)'!J1448</f>
        <v>0</v>
      </c>
      <c r="I33" s="431">
        <f>+'[2]F LL 04-99)'!K1448</f>
        <v>0</v>
      </c>
      <c r="J33" s="431">
        <f>+'[2]F LL 04-99)'!L1448</f>
        <v>0</v>
      </c>
      <c r="K33" s="431">
        <f>+'[2]F LL 04-99)'!M1448</f>
        <v>0</v>
      </c>
      <c r="L33" s="431">
        <f>+'[2]F LL 04-99)'!N1448</f>
        <v>0</v>
      </c>
      <c r="M33" s="431">
        <f>+'[2]F LL 04-99)'!O1448</f>
        <v>120270</v>
      </c>
      <c r="N33" s="431">
        <f>+'[2]F LL 04-99)'!P1448</f>
        <v>15870</v>
      </c>
    </row>
    <row r="34" spans="1:14" ht="12" customHeight="1" x14ac:dyDescent="0.15">
      <c r="A34" s="194" t="s">
        <v>46</v>
      </c>
      <c r="B34" s="908" t="s">
        <v>282</v>
      </c>
      <c r="C34" s="431">
        <f>+'[2]LLA 04-99'!E1451</f>
        <v>0</v>
      </c>
      <c r="D34" s="431">
        <f>+'[2]LLA 04-99'!F1451</f>
        <v>0</v>
      </c>
      <c r="E34" s="431">
        <f>+'[2]LLA 04-99'!G1451</f>
        <v>0</v>
      </c>
      <c r="F34" s="431">
        <f>+'[2]LLA 04-99'!H1451</f>
        <v>0</v>
      </c>
      <c r="G34" s="431">
        <f>+'[2]LLA 04-99'!I1451</f>
        <v>0</v>
      </c>
      <c r="H34" s="431">
        <f>+'[2]LLA 04-99'!J1451</f>
        <v>0</v>
      </c>
      <c r="I34" s="431">
        <f>+'[2]LLA 04-99'!K1451</f>
        <v>0</v>
      </c>
      <c r="J34" s="431">
        <f>+'[2]LLA 04-99'!L1451</f>
        <v>0</v>
      </c>
      <c r="K34" s="431">
        <f>+'[2]LLA 04-99'!M1451</f>
        <v>0</v>
      </c>
      <c r="L34" s="431">
        <f>+'[2]LLA 04-99'!N1451</f>
        <v>0</v>
      </c>
      <c r="M34" s="431">
        <f>+'[2]LLA 04-99'!O1451</f>
        <v>0</v>
      </c>
      <c r="N34" s="431">
        <f>+'[2]LLA 04-99'!P1451</f>
        <v>0</v>
      </c>
    </row>
    <row r="35" spans="1:14" ht="12" customHeight="1" x14ac:dyDescent="0.15">
      <c r="A35" s="194" t="s">
        <v>47</v>
      </c>
      <c r="B35" s="908" t="s">
        <v>282</v>
      </c>
      <c r="C35" s="431">
        <f>+'[2]LLA 04-99'!E1454</f>
        <v>0</v>
      </c>
      <c r="D35" s="431">
        <f>+'[2]LLA 04-99'!F1454</f>
        <v>0</v>
      </c>
      <c r="E35" s="431">
        <f>+'[2]LLA 04-99'!G1454</f>
        <v>0</v>
      </c>
      <c r="F35" s="431">
        <f>+'[2]LLA 04-99'!H1454</f>
        <v>0</v>
      </c>
      <c r="G35" s="431">
        <f>+'[2]LLA 04-99'!I1454</f>
        <v>0</v>
      </c>
      <c r="H35" s="431">
        <f>+'[2]LLA 04-99'!J1454</f>
        <v>0</v>
      </c>
      <c r="I35" s="431">
        <f>+'[2]LLA 04-99'!K1454</f>
        <v>0</v>
      </c>
      <c r="J35" s="431">
        <f>+'[2]LLA 04-99'!L1454</f>
        <v>0</v>
      </c>
      <c r="K35" s="431">
        <f>+'[2]LLA 04-99'!M1454</f>
        <v>0</v>
      </c>
      <c r="L35" s="431">
        <f>+'[2]LLA 04-99'!N1454</f>
        <v>0</v>
      </c>
      <c r="M35" s="431">
        <f>+'[2]LLA 04-99'!O1454</f>
        <v>0</v>
      </c>
      <c r="N35" s="431">
        <f>+'[2]LLA 04-99'!P1454</f>
        <v>0</v>
      </c>
    </row>
    <row r="36" spans="1:14" ht="12" customHeight="1" x14ac:dyDescent="0.15">
      <c r="A36" s="194" t="s">
        <v>48</v>
      </c>
      <c r="B36" s="908" t="s">
        <v>282</v>
      </c>
      <c r="C36" s="431">
        <f>+'[2]LLA 04-99'!E1457</f>
        <v>0</v>
      </c>
      <c r="D36" s="431">
        <f>+'[2]LLA 04-99'!F1457</f>
        <v>0</v>
      </c>
      <c r="E36" s="431">
        <f>+'[2]LLA 04-99'!G1457</f>
        <v>0</v>
      </c>
      <c r="F36" s="431">
        <f>+'[2]LLA 04-99'!H1457</f>
        <v>0</v>
      </c>
      <c r="G36" s="431">
        <f>+'[2]LLA 04-99'!I1457</f>
        <v>0</v>
      </c>
      <c r="H36" s="431">
        <f>+'[2]LLA 04-99'!J1457</f>
        <v>0</v>
      </c>
      <c r="I36" s="431">
        <f>+'[2]LLA 04-99'!K1457</f>
        <v>0</v>
      </c>
      <c r="J36" s="431">
        <f>+'[2]LLA 04-99'!L1457</f>
        <v>0</v>
      </c>
      <c r="K36" s="431">
        <f>+'[2]LLA 04-99'!M1457</f>
        <v>0</v>
      </c>
      <c r="L36" s="431">
        <f>+'[2]LLA 04-99'!N1457</f>
        <v>0</v>
      </c>
      <c r="M36" s="431">
        <f>+'[2]LLA 04-99'!O1457</f>
        <v>0</v>
      </c>
      <c r="N36" s="431">
        <f>+'[2]LLA 04-99'!P1457</f>
        <v>0</v>
      </c>
    </row>
    <row r="37" spans="1:14" ht="12" customHeight="1" thickBot="1" x14ac:dyDescent="0.2">
      <c r="A37" s="249" t="s">
        <v>49</v>
      </c>
      <c r="B37" s="909" t="s">
        <v>282</v>
      </c>
      <c r="C37" s="432">
        <f>+'[2]LLA 04-99'!E1460</f>
        <v>0</v>
      </c>
      <c r="D37" s="432">
        <f>+'[2]LLA 04-99'!F1460</f>
        <v>0</v>
      </c>
      <c r="E37" s="432">
        <f>+'[2]LLA 04-99'!G1460</f>
        <v>0</v>
      </c>
      <c r="F37" s="432">
        <f>+'[2]LLA 04-99'!H1460</f>
        <v>0</v>
      </c>
      <c r="G37" s="432">
        <f>+'[2]LLA 04-99'!I1460</f>
        <v>0</v>
      </c>
      <c r="H37" s="432">
        <f>+'[2]LLA 04-99'!J1460</f>
        <v>0</v>
      </c>
      <c r="I37" s="432">
        <f>+'[2]LLA 04-99'!K1460</f>
        <v>0</v>
      </c>
      <c r="J37" s="432">
        <f>+'[2]LLA 04-99'!L1460</f>
        <v>0</v>
      </c>
      <c r="K37" s="432">
        <f>+'[2]LLA 04-99'!M1460</f>
        <v>0</v>
      </c>
      <c r="L37" s="432">
        <f>+'[2]LLA 04-99'!N1460</f>
        <v>0</v>
      </c>
      <c r="M37" s="432">
        <f>+'[2]LLA 04-99'!O1460</f>
        <v>0</v>
      </c>
      <c r="N37" s="432">
        <f>+'[2]LLA 04-99'!P1460</f>
        <v>0</v>
      </c>
    </row>
    <row r="38" spans="1:14" ht="9" customHeight="1" x14ac:dyDescent="0.15">
      <c r="A38" s="28" t="s">
        <v>544</v>
      </c>
      <c r="B38" s="426"/>
      <c r="C38" s="426"/>
      <c r="D38" s="426"/>
      <c r="E38" s="426"/>
      <c r="F38" s="426"/>
      <c r="G38" s="219"/>
      <c r="H38" s="219"/>
      <c r="I38" s="219"/>
      <c r="J38" s="219"/>
      <c r="K38" s="219"/>
      <c r="L38" s="219"/>
      <c r="M38" s="219"/>
      <c r="N38" s="219"/>
    </row>
    <row r="39" spans="1:14" ht="9" customHeight="1" x14ac:dyDescent="0.15">
      <c r="A39" s="28" t="s">
        <v>428</v>
      </c>
      <c r="B39" s="426"/>
      <c r="C39" s="426"/>
      <c r="D39" s="426"/>
      <c r="E39" s="426"/>
      <c r="F39" s="426"/>
      <c r="G39" s="219"/>
      <c r="H39" s="219"/>
      <c r="I39" s="219"/>
      <c r="J39" s="219"/>
      <c r="K39" s="219"/>
      <c r="L39" s="219"/>
      <c r="M39" s="219"/>
      <c r="N39" s="219"/>
    </row>
    <row r="40" spans="1:14" ht="9" customHeight="1" x14ac:dyDescent="0.15">
      <c r="A40" s="40" t="s">
        <v>427</v>
      </c>
      <c r="B40" s="426"/>
      <c r="C40" s="426"/>
      <c r="D40" s="426"/>
      <c r="E40" s="426"/>
      <c r="F40" s="426"/>
      <c r="G40" s="219"/>
      <c r="H40" s="219"/>
      <c r="I40" s="219"/>
      <c r="J40" s="219"/>
      <c r="K40" s="219"/>
      <c r="L40" s="219"/>
      <c r="M40" s="219"/>
      <c r="N40" s="219"/>
    </row>
    <row r="41" spans="1:14" ht="13.05" customHeight="1" x14ac:dyDescent="0.15">
      <c r="A41" s="12"/>
    </row>
    <row r="42" spans="1:14" ht="13.05" customHeight="1" x14ac:dyDescent="0.15">
      <c r="A42" s="119"/>
    </row>
    <row r="43" spans="1:14" ht="13.05" customHeight="1" x14ac:dyDescent="0.15">
      <c r="A43" s="168"/>
    </row>
    <row r="44" spans="1:14" ht="13.05" customHeight="1" x14ac:dyDescent="0.15">
      <c r="A44" s="31"/>
    </row>
    <row r="45" spans="1:14" ht="13.05" customHeight="1" x14ac:dyDescent="0.15">
      <c r="A45" s="58"/>
    </row>
    <row r="46" spans="1:14" ht="13.05" customHeight="1" x14ac:dyDescent="0.15">
      <c r="A46" s="31"/>
    </row>
    <row r="47" spans="1:14" ht="13.05" customHeight="1" x14ac:dyDescent="0.15">
      <c r="A47" s="119"/>
    </row>
    <row r="48" spans="1:14" ht="13.05" customHeight="1" x14ac:dyDescent="0.15">
      <c r="A48" s="119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2">
    <tabColor theme="9" tint="0.59999389629810485"/>
  </sheetPr>
  <dimension ref="A4:O48"/>
  <sheetViews>
    <sheetView showGridLines="0" topLeftCell="A23" zoomScale="150" zoomScaleNormal="150" workbookViewId="0">
      <selection activeCell="A40" sqref="A40"/>
    </sheetView>
  </sheetViews>
  <sheetFormatPr baseColWidth="10" defaultColWidth="7" defaultRowHeight="13.05" customHeight="1" x14ac:dyDescent="0.15"/>
  <cols>
    <col min="1" max="1" width="11.625" style="190" customWidth="1"/>
    <col min="2" max="2" width="9.625" style="190" customWidth="1"/>
    <col min="3" max="14" width="8.75" style="190" customWidth="1"/>
    <col min="15" max="16384" width="7" style="190"/>
  </cols>
  <sheetData>
    <row r="4" spans="1:15" ht="13.05" customHeight="1" x14ac:dyDescent="0.3">
      <c r="A4" s="419" t="s">
        <v>585</v>
      </c>
      <c r="B4" s="415"/>
    </row>
    <row r="5" spans="1:15" ht="13.05" customHeight="1" x14ac:dyDescent="0.15">
      <c r="A5" s="423" t="s">
        <v>273</v>
      </c>
      <c r="B5" s="416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</row>
    <row r="6" spans="1:15" ht="4.95" customHeight="1" thickBot="1" x14ac:dyDescent="0.2">
      <c r="A6" s="119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</row>
    <row r="7" spans="1:15" ht="15" customHeight="1" x14ac:dyDescent="0.15">
      <c r="A7" s="860" t="s">
        <v>18</v>
      </c>
      <c r="B7" s="861" t="s">
        <v>117</v>
      </c>
      <c r="C7" s="860" t="s">
        <v>57</v>
      </c>
      <c r="D7" s="860" t="s">
        <v>58</v>
      </c>
      <c r="E7" s="860" t="s">
        <v>59</v>
      </c>
      <c r="F7" s="860" t="s">
        <v>60</v>
      </c>
      <c r="G7" s="860" t="s">
        <v>61</v>
      </c>
      <c r="H7" s="860" t="s">
        <v>62</v>
      </c>
      <c r="I7" s="860" t="s">
        <v>63</v>
      </c>
      <c r="J7" s="860" t="s">
        <v>64</v>
      </c>
      <c r="K7" s="860" t="s">
        <v>65</v>
      </c>
      <c r="L7" s="860" t="s">
        <v>66</v>
      </c>
      <c r="M7" s="860" t="s">
        <v>67</v>
      </c>
      <c r="N7" s="860" t="s">
        <v>68</v>
      </c>
      <c r="O7" s="251"/>
    </row>
    <row r="8" spans="1:15" ht="15" customHeight="1" x14ac:dyDescent="0.15">
      <c r="A8" s="874" t="s">
        <v>100</v>
      </c>
      <c r="B8" s="877">
        <f>SUM(C8:N8)</f>
        <v>664.55613720240001</v>
      </c>
      <c r="C8" s="877">
        <v>29.891482000000003</v>
      </c>
      <c r="D8" s="877">
        <v>117.17207200000001</v>
      </c>
      <c r="E8" s="877">
        <v>106.36297920000001</v>
      </c>
      <c r="F8" s="877">
        <v>7.9685645999999997</v>
      </c>
      <c r="G8" s="877">
        <v>5.844392</v>
      </c>
      <c r="H8" s="877">
        <v>3.1511240000000003</v>
      </c>
      <c r="I8" s="877">
        <v>8.7998400000000004E-2</v>
      </c>
      <c r="J8" s="880">
        <v>0</v>
      </c>
      <c r="K8" s="877">
        <v>7.5840000000000005E-2</v>
      </c>
      <c r="L8" s="877">
        <v>45.55874140240001</v>
      </c>
      <c r="M8" s="877">
        <v>289.74606599999998</v>
      </c>
      <c r="N8" s="877">
        <v>58.696877600000008</v>
      </c>
    </row>
    <row r="9" spans="1:15" ht="12" customHeight="1" x14ac:dyDescent="0.15">
      <c r="A9" s="246" t="s">
        <v>21</v>
      </c>
      <c r="B9" s="905" t="s">
        <v>282</v>
      </c>
      <c r="C9" s="441" t="s">
        <v>282</v>
      </c>
      <c r="D9" s="441" t="s">
        <v>282</v>
      </c>
      <c r="E9" s="441" t="s">
        <v>282</v>
      </c>
      <c r="F9" s="441" t="s">
        <v>282</v>
      </c>
      <c r="G9" s="441" t="s">
        <v>282</v>
      </c>
      <c r="H9" s="441" t="s">
        <v>282</v>
      </c>
      <c r="I9" s="441" t="s">
        <v>282</v>
      </c>
      <c r="J9" s="441" t="s">
        <v>282</v>
      </c>
      <c r="K9" s="441" t="s">
        <v>282</v>
      </c>
      <c r="L9" s="441" t="s">
        <v>282</v>
      </c>
      <c r="M9" s="441" t="s">
        <v>282</v>
      </c>
      <c r="N9" s="441" t="s">
        <v>282</v>
      </c>
    </row>
    <row r="10" spans="1:15" ht="12" customHeight="1" x14ac:dyDescent="0.15">
      <c r="A10" s="246" t="s">
        <v>22</v>
      </c>
      <c r="B10" s="905" t="s">
        <v>282</v>
      </c>
      <c r="C10" s="441" t="s">
        <v>282</v>
      </c>
      <c r="D10" s="441" t="s">
        <v>282</v>
      </c>
      <c r="E10" s="441" t="s">
        <v>282</v>
      </c>
      <c r="F10" s="441" t="s">
        <v>282</v>
      </c>
      <c r="G10" s="441" t="s">
        <v>282</v>
      </c>
      <c r="H10" s="441" t="s">
        <v>282</v>
      </c>
      <c r="I10" s="441" t="s">
        <v>282</v>
      </c>
      <c r="J10" s="441" t="s">
        <v>282</v>
      </c>
      <c r="K10" s="441" t="s">
        <v>282</v>
      </c>
      <c r="L10" s="441" t="s">
        <v>282</v>
      </c>
      <c r="M10" s="441" t="s">
        <v>282</v>
      </c>
      <c r="N10" s="441" t="s">
        <v>282</v>
      </c>
    </row>
    <row r="11" spans="1:15" ht="12" customHeight="1" x14ac:dyDescent="0.15">
      <c r="A11" s="246" t="s">
        <v>23</v>
      </c>
      <c r="B11" s="905" t="s">
        <v>282</v>
      </c>
      <c r="C11" s="441" t="s">
        <v>282</v>
      </c>
      <c r="D11" s="441" t="s">
        <v>282</v>
      </c>
      <c r="E11" s="441" t="s">
        <v>282</v>
      </c>
      <c r="F11" s="441" t="s">
        <v>282</v>
      </c>
      <c r="G11" s="441" t="s">
        <v>282</v>
      </c>
      <c r="H11" s="441" t="s">
        <v>282</v>
      </c>
      <c r="I11" s="441" t="s">
        <v>282</v>
      </c>
      <c r="J11" s="441" t="s">
        <v>282</v>
      </c>
      <c r="K11" s="441" t="s">
        <v>282</v>
      </c>
      <c r="L11" s="441" t="s">
        <v>282</v>
      </c>
      <c r="M11" s="441" t="s">
        <v>282</v>
      </c>
      <c r="N11" s="441" t="s">
        <v>282</v>
      </c>
    </row>
    <row r="12" spans="1:15" ht="12" customHeight="1" x14ac:dyDescent="0.15">
      <c r="A12" s="194" t="s">
        <v>24</v>
      </c>
      <c r="B12" s="905" t="s">
        <v>282</v>
      </c>
      <c r="C12" s="441" t="s">
        <v>282</v>
      </c>
      <c r="D12" s="441" t="s">
        <v>282</v>
      </c>
      <c r="E12" s="441" t="s">
        <v>282</v>
      </c>
      <c r="F12" s="441" t="s">
        <v>282</v>
      </c>
      <c r="G12" s="441" t="s">
        <v>282</v>
      </c>
      <c r="H12" s="441" t="s">
        <v>282</v>
      </c>
      <c r="I12" s="441" t="s">
        <v>282</v>
      </c>
      <c r="J12" s="441" t="s">
        <v>282</v>
      </c>
      <c r="K12" s="441" t="s">
        <v>282</v>
      </c>
      <c r="L12" s="441" t="s">
        <v>282</v>
      </c>
      <c r="M12" s="441" t="s">
        <v>282</v>
      </c>
      <c r="N12" s="441" t="s">
        <v>282</v>
      </c>
    </row>
    <row r="13" spans="1:15" ht="12" customHeight="1" x14ac:dyDescent="0.15">
      <c r="A13" s="194" t="s">
        <v>25</v>
      </c>
      <c r="B13" s="905" t="s">
        <v>282</v>
      </c>
      <c r="C13" s="441" t="s">
        <v>282</v>
      </c>
      <c r="D13" s="441" t="s">
        <v>282</v>
      </c>
      <c r="E13" s="441" t="s">
        <v>282</v>
      </c>
      <c r="F13" s="441" t="s">
        <v>282</v>
      </c>
      <c r="G13" s="441" t="s">
        <v>282</v>
      </c>
      <c r="H13" s="441" t="s">
        <v>282</v>
      </c>
      <c r="I13" s="441" t="s">
        <v>282</v>
      </c>
      <c r="J13" s="441" t="s">
        <v>282</v>
      </c>
      <c r="K13" s="441" t="s">
        <v>282</v>
      </c>
      <c r="L13" s="441" t="s">
        <v>282</v>
      </c>
      <c r="M13" s="441" t="s">
        <v>282</v>
      </c>
      <c r="N13" s="441" t="s">
        <v>282</v>
      </c>
    </row>
    <row r="14" spans="1:15" ht="12" customHeight="1" x14ac:dyDescent="0.15">
      <c r="A14" s="248" t="s">
        <v>107</v>
      </c>
      <c r="B14" s="905" t="s">
        <v>282</v>
      </c>
      <c r="C14" s="441" t="s">
        <v>282</v>
      </c>
      <c r="D14" s="441" t="s">
        <v>282</v>
      </c>
      <c r="E14" s="441" t="s">
        <v>282</v>
      </c>
      <c r="F14" s="441" t="s">
        <v>282</v>
      </c>
      <c r="G14" s="441" t="s">
        <v>282</v>
      </c>
      <c r="H14" s="441" t="s">
        <v>282</v>
      </c>
      <c r="I14" s="441" t="s">
        <v>282</v>
      </c>
      <c r="J14" s="441" t="s">
        <v>282</v>
      </c>
      <c r="K14" s="441" t="s">
        <v>282</v>
      </c>
      <c r="L14" s="441" t="s">
        <v>282</v>
      </c>
      <c r="M14" s="441" t="s">
        <v>282</v>
      </c>
      <c r="N14" s="441" t="s">
        <v>282</v>
      </c>
    </row>
    <row r="15" spans="1:15" ht="12" customHeight="1" x14ac:dyDescent="0.15">
      <c r="A15" s="248" t="s">
        <v>108</v>
      </c>
      <c r="B15" s="905" t="s">
        <v>282</v>
      </c>
      <c r="C15" s="441" t="s">
        <v>282</v>
      </c>
      <c r="D15" s="441" t="s">
        <v>282</v>
      </c>
      <c r="E15" s="441" t="s">
        <v>282</v>
      </c>
      <c r="F15" s="441" t="s">
        <v>282</v>
      </c>
      <c r="G15" s="441" t="s">
        <v>282</v>
      </c>
      <c r="H15" s="441" t="s">
        <v>282</v>
      </c>
      <c r="I15" s="441" t="s">
        <v>282</v>
      </c>
      <c r="J15" s="441" t="s">
        <v>282</v>
      </c>
      <c r="K15" s="441" t="s">
        <v>282</v>
      </c>
      <c r="L15" s="441" t="s">
        <v>282</v>
      </c>
      <c r="M15" s="441" t="s">
        <v>282</v>
      </c>
      <c r="N15" s="441" t="s">
        <v>282</v>
      </c>
    </row>
    <row r="16" spans="1:15" ht="12" customHeight="1" x14ac:dyDescent="0.15">
      <c r="A16" s="248" t="s">
        <v>109</v>
      </c>
      <c r="B16" s="905" t="s">
        <v>282</v>
      </c>
      <c r="C16" s="441" t="s">
        <v>282</v>
      </c>
      <c r="D16" s="441" t="s">
        <v>282</v>
      </c>
      <c r="E16" s="441" t="s">
        <v>282</v>
      </c>
      <c r="F16" s="441" t="s">
        <v>282</v>
      </c>
      <c r="G16" s="441" t="s">
        <v>282</v>
      </c>
      <c r="H16" s="441" t="s">
        <v>282</v>
      </c>
      <c r="I16" s="441" t="s">
        <v>282</v>
      </c>
      <c r="J16" s="441" t="s">
        <v>282</v>
      </c>
      <c r="K16" s="441" t="s">
        <v>282</v>
      </c>
      <c r="L16" s="441" t="s">
        <v>282</v>
      </c>
      <c r="M16" s="441" t="s">
        <v>282</v>
      </c>
      <c r="N16" s="441" t="s">
        <v>282</v>
      </c>
    </row>
    <row r="17" spans="1:14" ht="12" customHeight="1" x14ac:dyDescent="0.15">
      <c r="A17" s="246" t="s">
        <v>29</v>
      </c>
      <c r="B17" s="905" t="s">
        <v>282</v>
      </c>
      <c r="C17" s="441" t="s">
        <v>282</v>
      </c>
      <c r="D17" s="441" t="s">
        <v>282</v>
      </c>
      <c r="E17" s="441" t="s">
        <v>282</v>
      </c>
      <c r="F17" s="441" t="s">
        <v>282</v>
      </c>
      <c r="G17" s="441" t="s">
        <v>282</v>
      </c>
      <c r="H17" s="441" t="s">
        <v>282</v>
      </c>
      <c r="I17" s="441" t="s">
        <v>282</v>
      </c>
      <c r="J17" s="441" t="s">
        <v>282</v>
      </c>
      <c r="K17" s="441" t="s">
        <v>282</v>
      </c>
      <c r="L17" s="441" t="s">
        <v>282</v>
      </c>
      <c r="M17" s="441" t="s">
        <v>282</v>
      </c>
      <c r="N17" s="441" t="s">
        <v>282</v>
      </c>
    </row>
    <row r="18" spans="1:14" ht="12" customHeight="1" x14ac:dyDescent="0.15">
      <c r="A18" s="194" t="s">
        <v>30</v>
      </c>
      <c r="B18" s="905" t="s">
        <v>282</v>
      </c>
      <c r="C18" s="441" t="s">
        <v>282</v>
      </c>
      <c r="D18" s="441" t="s">
        <v>282</v>
      </c>
      <c r="E18" s="441" t="s">
        <v>282</v>
      </c>
      <c r="F18" s="441" t="s">
        <v>282</v>
      </c>
      <c r="G18" s="441" t="s">
        <v>282</v>
      </c>
      <c r="H18" s="441" t="s">
        <v>282</v>
      </c>
      <c r="I18" s="441" t="s">
        <v>282</v>
      </c>
      <c r="J18" s="441" t="s">
        <v>282</v>
      </c>
      <c r="K18" s="441" t="s">
        <v>282</v>
      </c>
      <c r="L18" s="441" t="s">
        <v>282</v>
      </c>
      <c r="M18" s="441" t="s">
        <v>282</v>
      </c>
      <c r="N18" s="441" t="s">
        <v>282</v>
      </c>
    </row>
    <row r="19" spans="1:14" ht="12" customHeight="1" x14ac:dyDescent="0.15">
      <c r="A19" s="194" t="s">
        <v>31</v>
      </c>
      <c r="B19" s="906">
        <f>SUM(C19:N19)</f>
        <v>2.4248127999999998</v>
      </c>
      <c r="C19" s="441">
        <f>+'[2]F LL 04-99)'!E1407</f>
        <v>0</v>
      </c>
      <c r="D19" s="441">
        <f>+'[2]F LL 04-99)'!F1407</f>
        <v>0</v>
      </c>
      <c r="E19" s="441">
        <f>+'[2]F LL 04-99)'!G1407</f>
        <v>0.45496079999999994</v>
      </c>
      <c r="F19" s="441">
        <f>+'[2]F LL 04-99)'!H1407</f>
        <v>0.60827759999999997</v>
      </c>
      <c r="G19" s="441">
        <f>+'[2]F LL 04-99)'!I1407</f>
        <v>0.83585200000000004</v>
      </c>
      <c r="H19" s="441">
        <f>+'[2]F LL 04-99)'!J1407</f>
        <v>0.437724</v>
      </c>
      <c r="I19" s="441">
        <f>+'[2]F LL 04-99)'!K1407</f>
        <v>8.7998400000000004E-2</v>
      </c>
      <c r="J19" s="441">
        <f>+'[2]F LL 04-99)'!L1407</f>
        <v>0</v>
      </c>
      <c r="K19" s="441">
        <f>+'[2]F LL 04-99)'!M1407</f>
        <v>0</v>
      </c>
      <c r="L19" s="441">
        <f>+'[2]F LL 04-99)'!N1407</f>
        <v>0</v>
      </c>
      <c r="M19" s="441">
        <f>+'[2]F LL 04-99)'!O1407</f>
        <v>0</v>
      </c>
      <c r="N19" s="441">
        <f>+'[2]F LL 04-99)'!P1407</f>
        <v>0</v>
      </c>
    </row>
    <row r="20" spans="1:14" ht="12" customHeight="1" x14ac:dyDescent="0.15">
      <c r="A20" s="246" t="s">
        <v>32</v>
      </c>
      <c r="B20" s="905" t="s">
        <v>282</v>
      </c>
      <c r="C20" s="441" t="s">
        <v>282</v>
      </c>
      <c r="D20" s="441" t="s">
        <v>282</v>
      </c>
      <c r="E20" s="441" t="s">
        <v>282</v>
      </c>
      <c r="F20" s="441" t="s">
        <v>282</v>
      </c>
      <c r="G20" s="441" t="s">
        <v>282</v>
      </c>
      <c r="H20" s="441" t="s">
        <v>282</v>
      </c>
      <c r="I20" s="441" t="s">
        <v>282</v>
      </c>
      <c r="J20" s="441" t="s">
        <v>282</v>
      </c>
      <c r="K20" s="441" t="s">
        <v>282</v>
      </c>
      <c r="L20" s="441" t="s">
        <v>282</v>
      </c>
      <c r="M20" s="441" t="s">
        <v>282</v>
      </c>
      <c r="N20" s="441" t="s">
        <v>282</v>
      </c>
    </row>
    <row r="21" spans="1:14" ht="12" customHeight="1" x14ac:dyDescent="0.15">
      <c r="A21" s="246" t="s">
        <v>33</v>
      </c>
      <c r="B21" s="905" t="s">
        <v>282</v>
      </c>
      <c r="C21" s="441" t="s">
        <v>282</v>
      </c>
      <c r="D21" s="441" t="s">
        <v>282</v>
      </c>
      <c r="E21" s="441" t="s">
        <v>282</v>
      </c>
      <c r="F21" s="441" t="s">
        <v>282</v>
      </c>
      <c r="G21" s="441" t="s">
        <v>282</v>
      </c>
      <c r="H21" s="441" t="s">
        <v>282</v>
      </c>
      <c r="I21" s="441" t="s">
        <v>282</v>
      </c>
      <c r="J21" s="441" t="s">
        <v>282</v>
      </c>
      <c r="K21" s="441" t="s">
        <v>282</v>
      </c>
      <c r="L21" s="441" t="s">
        <v>282</v>
      </c>
      <c r="M21" s="441" t="s">
        <v>282</v>
      </c>
      <c r="N21" s="441" t="s">
        <v>282</v>
      </c>
    </row>
    <row r="22" spans="1:14" ht="12" customHeight="1" x14ac:dyDescent="0.15">
      <c r="A22" s="246" t="s">
        <v>34</v>
      </c>
      <c r="B22" s="906">
        <f t="shared" ref="B22:B26" si="0">SUM(C22:N22)</f>
        <v>12.069928602400001</v>
      </c>
      <c r="C22" s="441">
        <f>+'[2]F LL 04-99)'!E1416</f>
        <v>0</v>
      </c>
      <c r="D22" s="441">
        <f>+'[2]F LL 04-99)'!F1416</f>
        <v>0</v>
      </c>
      <c r="E22" s="441">
        <f>+'[2]F LL 04-99)'!G1416</f>
        <v>0</v>
      </c>
      <c r="F22" s="441">
        <f>+'[2]F LL 04-99)'!H1416</f>
        <v>0</v>
      </c>
      <c r="G22" s="441">
        <f>+'[2]F LL 04-99)'!I1416</f>
        <v>0</v>
      </c>
      <c r="H22" s="441">
        <f>+'[2]F LL 04-99)'!J1416</f>
        <v>0</v>
      </c>
      <c r="I22" s="441">
        <f>+'[2]F LL 04-99)'!K1416</f>
        <v>0</v>
      </c>
      <c r="J22" s="441">
        <f>+'[2]F LL 04-99)'!L1416</f>
        <v>0</v>
      </c>
      <c r="K22" s="441">
        <f>+'[2]F LL 04-99)'!M1416</f>
        <v>0</v>
      </c>
      <c r="L22" s="441">
        <f>+'[2]F LL 04-99)'!N1416</f>
        <v>4.1010286023999996</v>
      </c>
      <c r="M22" s="441">
        <f>+'[2]F LL 04-99)'!O1416</f>
        <v>4.9568000000000003</v>
      </c>
      <c r="N22" s="441">
        <f>+'[2]F LL 04-99)'!P1416</f>
        <v>3.0121000000000002</v>
      </c>
    </row>
    <row r="23" spans="1:14" ht="12" customHeight="1" x14ac:dyDescent="0.15">
      <c r="A23" s="246" t="s">
        <v>35</v>
      </c>
      <c r="B23" s="906">
        <f t="shared" si="0"/>
        <v>77.562878400000017</v>
      </c>
      <c r="C23" s="441">
        <f>+'[2]F LL 04-99)'!E1419</f>
        <v>0</v>
      </c>
      <c r="D23" s="441">
        <f>+'[2]F LL 04-99)'!F1419</f>
        <v>0</v>
      </c>
      <c r="E23" s="441">
        <f>+'[2]F LL 04-99)'!G1419</f>
        <v>0</v>
      </c>
      <c r="F23" s="441">
        <f>+'[2]F LL 04-99)'!H1419</f>
        <v>0</v>
      </c>
      <c r="G23" s="441">
        <f>+'[2]F LL 04-99)'!I1419</f>
        <v>0</v>
      </c>
      <c r="H23" s="441">
        <f>+'[2]F LL 04-99)'!J1419</f>
        <v>0</v>
      </c>
      <c r="I23" s="441">
        <f>+'[2]F LL 04-99)'!K1419</f>
        <v>0</v>
      </c>
      <c r="J23" s="441">
        <f>+'[2]F LL 04-99)'!L1419</f>
        <v>0</v>
      </c>
      <c r="K23" s="441">
        <f>+'[2]F LL 04-99)'!M1419</f>
        <v>0</v>
      </c>
      <c r="L23" s="441">
        <f>+'[2]F LL 04-99)'!N1419</f>
        <v>39.825172800000011</v>
      </c>
      <c r="M23" s="441">
        <f>+'[2]F LL 04-99)'!O1419</f>
        <v>34.160616000000005</v>
      </c>
      <c r="N23" s="441">
        <f>+'[2]F LL 04-99)'!P1419</f>
        <v>3.5770896000000003</v>
      </c>
    </row>
    <row r="24" spans="1:14" ht="12" customHeight="1" x14ac:dyDescent="0.15">
      <c r="A24" s="246" t="s">
        <v>36</v>
      </c>
      <c r="B24" s="906">
        <f t="shared" si="0"/>
        <v>12.555553400000001</v>
      </c>
      <c r="C24" s="441">
        <f>+'[2]F LL 04-99)'!E1422</f>
        <v>0</v>
      </c>
      <c r="D24" s="441">
        <f>+'[2]F LL 04-99)'!F1422</f>
        <v>6.9455999999999998</v>
      </c>
      <c r="E24" s="441">
        <f>+'[2]F LL 04-99)'!G1422</f>
        <v>0.62425640000000004</v>
      </c>
      <c r="F24" s="441">
        <f>+'[2]F LL 04-99)'!H1422</f>
        <v>7.5056999999999999E-2</v>
      </c>
      <c r="G24" s="441">
        <f>+'[2]F LL 04-99)'!I1422</f>
        <v>1.6232</v>
      </c>
      <c r="H24" s="441">
        <f>+'[2]F LL 04-99)'!J1422</f>
        <v>2.4127999999999998</v>
      </c>
      <c r="I24" s="441">
        <f>+'[2]F LL 04-99)'!K1422</f>
        <v>0</v>
      </c>
      <c r="J24" s="441">
        <f>+'[2]F LL 04-99)'!L1422</f>
        <v>0</v>
      </c>
      <c r="K24" s="441">
        <f>+'[2]F LL 04-99)'!M1422</f>
        <v>0</v>
      </c>
      <c r="L24" s="441">
        <f>+'[2]F LL 04-99)'!N1422</f>
        <v>0</v>
      </c>
      <c r="M24" s="441">
        <f>+'[2]F LL 04-99)'!O1422</f>
        <v>3.4639999999999997E-2</v>
      </c>
      <c r="N24" s="441">
        <f>+'[2]F LL 04-99)'!P1422</f>
        <v>0.84</v>
      </c>
    </row>
    <row r="25" spans="1:14" ht="12" customHeight="1" x14ac:dyDescent="0.15">
      <c r="A25" s="194" t="s">
        <v>37</v>
      </c>
      <c r="B25" s="906">
        <f t="shared" si="0"/>
        <v>41.506199999999993</v>
      </c>
      <c r="C25" s="441">
        <f>+'[2]F LL 04-99)'!E1425</f>
        <v>11.67202</v>
      </c>
      <c r="D25" s="441">
        <f>+'[2]F LL 04-99)'!F1425</f>
        <v>10.470229999999999</v>
      </c>
      <c r="E25" s="441">
        <f>+'[2]F LL 04-99)'!G1425</f>
        <v>11.307460000000001</v>
      </c>
      <c r="F25" s="441">
        <f>+'[2]F LL 04-99)'!H1425</f>
        <v>0</v>
      </c>
      <c r="G25" s="441">
        <f>+'[2]F LL 04-99)'!I1425</f>
        <v>0</v>
      </c>
      <c r="H25" s="441">
        <f>+'[2]F LL 04-99)'!J1425</f>
        <v>0</v>
      </c>
      <c r="I25" s="441">
        <f>+'[2]F LL 04-99)'!K1425</f>
        <v>0</v>
      </c>
      <c r="J25" s="441">
        <f>+'[2]F LL 04-99)'!L1425</f>
        <v>0</v>
      </c>
      <c r="K25" s="441">
        <f>+'[2]F LL 04-99)'!M1425</f>
        <v>0</v>
      </c>
      <c r="L25" s="441">
        <f>+'[2]F LL 04-99)'!N1425</f>
        <v>0</v>
      </c>
      <c r="M25" s="441">
        <f>+'[2]F LL 04-99)'!O1425</f>
        <v>0</v>
      </c>
      <c r="N25" s="441">
        <f>+'[2]F LL 04-99)'!P1425</f>
        <v>8.0564900000000002</v>
      </c>
    </row>
    <row r="26" spans="1:14" ht="12" customHeight="1" x14ac:dyDescent="0.15">
      <c r="A26" s="246" t="s">
        <v>38</v>
      </c>
      <c r="B26" s="906">
        <f t="shared" si="0"/>
        <v>6.1148799999999994</v>
      </c>
      <c r="C26" s="441">
        <f>+'[2]F LL 04-99)'!E1428</f>
        <v>0</v>
      </c>
      <c r="D26" s="441">
        <f>+'[2]F LL 04-99)'!F1428</f>
        <v>0</v>
      </c>
      <c r="E26" s="441">
        <f>+'[2]F LL 04-99)'!G1428</f>
        <v>0</v>
      </c>
      <c r="F26" s="441">
        <f>+'[2]F LL 04-99)'!H1428</f>
        <v>0</v>
      </c>
      <c r="G26" s="441">
        <f>+'[2]F LL 04-99)'!I1428</f>
        <v>0</v>
      </c>
      <c r="H26" s="441">
        <f>+'[2]F LL 04-99)'!J1428</f>
        <v>0</v>
      </c>
      <c r="I26" s="441">
        <f>+'[2]F LL 04-99)'!K1428</f>
        <v>0</v>
      </c>
      <c r="J26" s="441">
        <f>+'[2]F LL 04-99)'!L1428</f>
        <v>0</v>
      </c>
      <c r="K26" s="441">
        <f>+'[2]F LL 04-99)'!M1428</f>
        <v>7.5840000000000005E-2</v>
      </c>
      <c r="L26" s="441">
        <f>+'[2]F LL 04-99)'!N1428</f>
        <v>1.6325400000000001</v>
      </c>
      <c r="M26" s="441">
        <f>+'[2]F LL 04-99)'!O1428</f>
        <v>3.2425000000000002</v>
      </c>
      <c r="N26" s="441">
        <f>+'[2]F LL 04-99)'!P1428</f>
        <v>1.1639999999999999</v>
      </c>
    </row>
    <row r="27" spans="1:14" ht="12" customHeight="1" x14ac:dyDescent="0.15">
      <c r="A27" s="246" t="s">
        <v>39</v>
      </c>
      <c r="B27" s="906">
        <f t="shared" ref="B27:B33" si="1">SUM(C27:N27)</f>
        <v>0</v>
      </c>
      <c r="C27" s="441" t="s">
        <v>282</v>
      </c>
      <c r="D27" s="441" t="s">
        <v>282</v>
      </c>
      <c r="E27" s="441" t="s">
        <v>282</v>
      </c>
      <c r="F27" s="441" t="s">
        <v>282</v>
      </c>
      <c r="G27" s="441" t="s">
        <v>282</v>
      </c>
      <c r="H27" s="441" t="s">
        <v>282</v>
      </c>
      <c r="I27" s="441" t="s">
        <v>282</v>
      </c>
      <c r="J27" s="441" t="s">
        <v>282</v>
      </c>
      <c r="K27" s="441" t="s">
        <v>282</v>
      </c>
      <c r="L27" s="441" t="s">
        <v>282</v>
      </c>
      <c r="M27" s="441" t="s">
        <v>282</v>
      </c>
      <c r="N27" s="441" t="s">
        <v>282</v>
      </c>
    </row>
    <row r="28" spans="1:14" ht="12" customHeight="1" x14ac:dyDescent="0.15">
      <c r="A28" s="246" t="s">
        <v>40</v>
      </c>
      <c r="B28" s="906">
        <f t="shared" si="1"/>
        <v>8.4798000000000009</v>
      </c>
      <c r="C28" s="441">
        <f>+'[2]F LL 04-99)'!E1434</f>
        <v>0.50895000000000001</v>
      </c>
      <c r="D28" s="441">
        <f>+'[2]F LL 04-99)'!F1434</f>
        <v>1.59975</v>
      </c>
      <c r="E28" s="441">
        <f>+'[2]F LL 04-99)'!G1434</f>
        <v>1.0642499999999999</v>
      </c>
      <c r="F28" s="441">
        <f>+'[2]F LL 04-99)'!H1434</f>
        <v>1.38645</v>
      </c>
      <c r="G28" s="441">
        <f>+'[2]F LL 04-99)'!I1434</f>
        <v>2.7823500000000001</v>
      </c>
      <c r="H28" s="441">
        <f>+'[2]F LL 04-99)'!J1434</f>
        <v>0.30060000000000003</v>
      </c>
      <c r="I28" s="441">
        <f>+'[2]F LL 04-99)'!K1434</f>
        <v>0</v>
      </c>
      <c r="J28" s="441">
        <f>+'[2]F LL 04-99)'!L1434</f>
        <v>0</v>
      </c>
      <c r="K28" s="441">
        <f>+'[2]F LL 04-99)'!M1434</f>
        <v>0</v>
      </c>
      <c r="L28" s="441">
        <f>+'[2]F LL 04-99)'!N1434</f>
        <v>0</v>
      </c>
      <c r="M28" s="441">
        <f>+'[2]F LL 04-99)'!O1434</f>
        <v>0.1125</v>
      </c>
      <c r="N28" s="441">
        <f>+'[2]F LL 04-99)'!P1434</f>
        <v>0.72495000000000009</v>
      </c>
    </row>
    <row r="29" spans="1:14" ht="12" customHeight="1" x14ac:dyDescent="0.15">
      <c r="A29" s="194" t="s">
        <v>41</v>
      </c>
      <c r="B29" s="906">
        <f t="shared" si="1"/>
        <v>31.548151999999995</v>
      </c>
      <c r="C29" s="441">
        <f>+'[2]F LL 04-99)'!E1437</f>
        <v>6.18</v>
      </c>
      <c r="D29" s="441">
        <f>+'[2]F LL 04-99)'!F1437</f>
        <v>10.8377</v>
      </c>
      <c r="E29" s="441">
        <f>+'[2]F LL 04-99)'!G1437</f>
        <v>4.241072</v>
      </c>
      <c r="F29" s="441">
        <f>+'[2]F LL 04-99)'!H1437</f>
        <v>5.8987799999999995</v>
      </c>
      <c r="G29" s="441">
        <f>+'[2]F LL 04-99)'!I1437</f>
        <v>0.60299000000000003</v>
      </c>
      <c r="H29" s="441">
        <f>+'[2]F LL 04-99)'!J1437</f>
        <v>0</v>
      </c>
      <c r="I29" s="441">
        <f>+'[2]F LL 04-99)'!K1437</f>
        <v>0</v>
      </c>
      <c r="J29" s="441">
        <f>+'[2]F LL 04-99)'!L1437</f>
        <v>0</v>
      </c>
      <c r="K29" s="441">
        <f>+'[2]F LL 04-99)'!M1437</f>
        <v>0</v>
      </c>
      <c r="L29" s="441">
        <f>+'[2]F LL 04-99)'!N1437</f>
        <v>0</v>
      </c>
      <c r="M29" s="441">
        <f>+'[2]F LL 04-99)'!O1437</f>
        <v>1.7420100000000001</v>
      </c>
      <c r="N29" s="441">
        <f>+'[2]F LL 04-99)'!P1437</f>
        <v>2.0455999999999999</v>
      </c>
    </row>
    <row r="30" spans="1:14" ht="12" customHeight="1" x14ac:dyDescent="0.15">
      <c r="A30" s="248" t="s">
        <v>110</v>
      </c>
      <c r="B30" s="906">
        <f t="shared" si="1"/>
        <v>18.756599999999999</v>
      </c>
      <c r="C30" s="441">
        <f>+'[2]F LL 04-99)'!E1440</f>
        <v>1.3258000000000001</v>
      </c>
      <c r="D30" s="441">
        <f>+'[2]F LL 04-99)'!F1440</f>
        <v>5.6020000000000003</v>
      </c>
      <c r="E30" s="441">
        <f>+'[2]F LL 04-99)'!G1440</f>
        <v>2.4952000000000001</v>
      </c>
      <c r="F30" s="441">
        <f>+'[2]F LL 04-99)'!H1440</f>
        <v>5.4120999999999997</v>
      </c>
      <c r="G30" s="441">
        <f>+'[2]F LL 04-99)'!I1440</f>
        <v>0.13389000000000001</v>
      </c>
      <c r="H30" s="441">
        <f>+'[2]F LL 04-99)'!J1440</f>
        <v>0</v>
      </c>
      <c r="I30" s="441">
        <f>+'[2]F LL 04-99)'!K1440</f>
        <v>0</v>
      </c>
      <c r="J30" s="441">
        <f>+'[2]F LL 04-99)'!L1440</f>
        <v>0</v>
      </c>
      <c r="K30" s="441">
        <f>+'[2]F LL 04-99)'!M1440</f>
        <v>0</v>
      </c>
      <c r="L30" s="441">
        <f>+'[2]F LL 04-99)'!N1440</f>
        <v>0</v>
      </c>
      <c r="M30" s="441">
        <f>+'[2]F LL 04-99)'!O1440</f>
        <v>1.7420100000000001</v>
      </c>
      <c r="N30" s="441">
        <f>+'[2]F LL 04-99)'!P1440</f>
        <v>2.0455999999999999</v>
      </c>
    </row>
    <row r="31" spans="1:14" ht="12" customHeight="1" x14ac:dyDescent="0.15">
      <c r="A31" s="248" t="s">
        <v>111</v>
      </c>
      <c r="B31" s="906">
        <f t="shared" si="1"/>
        <v>12.791551999999999</v>
      </c>
      <c r="C31" s="441">
        <f>+'[2]F LL 04-99)'!E1443</f>
        <v>4.8541999999999996</v>
      </c>
      <c r="D31" s="441">
        <f>+'[2]F LL 04-99)'!F1443</f>
        <v>5.2356999999999996</v>
      </c>
      <c r="E31" s="441">
        <f>+'[2]F LL 04-99)'!G1443</f>
        <v>1.7458720000000001</v>
      </c>
      <c r="F31" s="441">
        <f>+'[2]F LL 04-99)'!H1443</f>
        <v>0.48668</v>
      </c>
      <c r="G31" s="441">
        <f>+'[2]F LL 04-99)'!I1443</f>
        <v>0.46910000000000002</v>
      </c>
      <c r="H31" s="441">
        <f>+'[2]F LL 04-99)'!J1443</f>
        <v>0</v>
      </c>
      <c r="I31" s="441">
        <f>+'[2]F LL 04-99)'!K1443</f>
        <v>0</v>
      </c>
      <c r="J31" s="441">
        <f>+'[2]F LL 04-99)'!L1443</f>
        <v>0</v>
      </c>
      <c r="K31" s="441">
        <f>+'[2]F LL 04-99)'!M1443</f>
        <v>0</v>
      </c>
      <c r="L31" s="441">
        <f>+'[2]F LL 04-99)'!N1443</f>
        <v>0</v>
      </c>
      <c r="M31" s="441">
        <f>+'[2]F LL 04-99)'!O1443</f>
        <v>0</v>
      </c>
      <c r="N31" s="441">
        <f>+'[2]F LL 04-99)'!P1443</f>
        <v>0</v>
      </c>
    </row>
    <row r="32" spans="1:14" ht="12" customHeight="1" x14ac:dyDescent="0.15">
      <c r="A32" s="246" t="s">
        <v>44</v>
      </c>
      <c r="B32" s="906">
        <f t="shared" si="1"/>
        <v>27.497232000000004</v>
      </c>
      <c r="C32" s="441">
        <f>+'[2]F LL 04-99)'!E1446</f>
        <v>11.530512</v>
      </c>
      <c r="D32" s="441">
        <f>+'[2]F LL 04-99)'!F1446</f>
        <v>5.7697920000000007</v>
      </c>
      <c r="E32" s="441">
        <f>+'[2]F LL 04-99)'!G1446</f>
        <v>8.9812799999999999</v>
      </c>
      <c r="F32" s="441">
        <f>+'[2]F LL 04-99)'!H1446</f>
        <v>0</v>
      </c>
      <c r="G32" s="441">
        <f>+'[2]F LL 04-99)'!I1446</f>
        <v>0</v>
      </c>
      <c r="H32" s="441">
        <f>+'[2]F LL 04-99)'!J1446</f>
        <v>0</v>
      </c>
      <c r="I32" s="441">
        <f>+'[2]F LL 04-99)'!K1446</f>
        <v>0</v>
      </c>
      <c r="J32" s="441">
        <f>+'[2]F LL 04-99)'!L1446</f>
        <v>0</v>
      </c>
      <c r="K32" s="441">
        <f>+'[2]F LL 04-99)'!M1446</f>
        <v>0</v>
      </c>
      <c r="L32" s="441">
        <f>+'[2]F LL 04-99)'!N1446</f>
        <v>0</v>
      </c>
      <c r="M32" s="441">
        <f>+'[2]F LL 04-99)'!O1446</f>
        <v>0</v>
      </c>
      <c r="N32" s="441">
        <f>+'[2]F LL 04-99)'!P1446</f>
        <v>1.2156480000000001</v>
      </c>
    </row>
    <row r="33" spans="1:14" ht="12" customHeight="1" x14ac:dyDescent="0.15">
      <c r="A33" s="246" t="s">
        <v>45</v>
      </c>
      <c r="B33" s="906">
        <f t="shared" si="1"/>
        <v>444.79669999999993</v>
      </c>
      <c r="C33" s="441">
        <f>+'[2]F LL 04-99)'!E1449</f>
        <v>0</v>
      </c>
      <c r="D33" s="441">
        <f>+'[2]F LL 04-99)'!F1449</f>
        <v>81.549000000000007</v>
      </c>
      <c r="E33" s="441">
        <f>+'[2]F LL 04-99)'!G1449</f>
        <v>79.689700000000002</v>
      </c>
      <c r="F33" s="441">
        <f>+'[2]F LL 04-99)'!H1449</f>
        <v>0</v>
      </c>
      <c r="G33" s="441">
        <f>+'[2]F LL 04-99)'!I1449</f>
        <v>0</v>
      </c>
      <c r="H33" s="441">
        <f>+'[2]F LL 04-99)'!J1449</f>
        <v>0</v>
      </c>
      <c r="I33" s="441">
        <f>+'[2]F LL 04-99)'!K1449</f>
        <v>0</v>
      </c>
      <c r="J33" s="441">
        <f>+'[2]F LL 04-99)'!L1449</f>
        <v>0</v>
      </c>
      <c r="K33" s="441">
        <f>+'[2]F LL 04-99)'!M1449</f>
        <v>0</v>
      </c>
      <c r="L33" s="441">
        <f>+'[2]F LL 04-99)'!N1449</f>
        <v>0</v>
      </c>
      <c r="M33" s="441">
        <f>+'[2]F LL 04-99)'!O1449</f>
        <v>245.49699999999996</v>
      </c>
      <c r="N33" s="441">
        <f>+'[2]F LL 04-99)'!P1449</f>
        <v>38.061</v>
      </c>
    </row>
    <row r="34" spans="1:14" ht="12" customHeight="1" x14ac:dyDescent="0.15">
      <c r="A34" s="194" t="s">
        <v>46</v>
      </c>
      <c r="B34" s="905" t="s">
        <v>282</v>
      </c>
      <c r="C34" s="441" t="s">
        <v>282</v>
      </c>
      <c r="D34" s="441" t="s">
        <v>282</v>
      </c>
      <c r="E34" s="441" t="s">
        <v>282</v>
      </c>
      <c r="F34" s="441" t="s">
        <v>282</v>
      </c>
      <c r="G34" s="441" t="s">
        <v>282</v>
      </c>
      <c r="H34" s="441" t="s">
        <v>282</v>
      </c>
      <c r="I34" s="441" t="s">
        <v>282</v>
      </c>
      <c r="J34" s="441" t="s">
        <v>282</v>
      </c>
      <c r="K34" s="441" t="s">
        <v>282</v>
      </c>
      <c r="L34" s="441" t="s">
        <v>282</v>
      </c>
      <c r="M34" s="441" t="s">
        <v>282</v>
      </c>
      <c r="N34" s="441" t="s">
        <v>282</v>
      </c>
    </row>
    <row r="35" spans="1:14" ht="12" customHeight="1" x14ac:dyDescent="0.15">
      <c r="A35" s="194" t="s">
        <v>47</v>
      </c>
      <c r="B35" s="905" t="s">
        <v>282</v>
      </c>
      <c r="C35" s="441" t="s">
        <v>282</v>
      </c>
      <c r="D35" s="441" t="s">
        <v>282</v>
      </c>
      <c r="E35" s="441" t="s">
        <v>282</v>
      </c>
      <c r="F35" s="441" t="s">
        <v>282</v>
      </c>
      <c r="G35" s="441" t="s">
        <v>282</v>
      </c>
      <c r="H35" s="441" t="s">
        <v>282</v>
      </c>
      <c r="I35" s="441" t="s">
        <v>282</v>
      </c>
      <c r="J35" s="441" t="s">
        <v>282</v>
      </c>
      <c r="K35" s="441" t="s">
        <v>282</v>
      </c>
      <c r="L35" s="441" t="s">
        <v>282</v>
      </c>
      <c r="M35" s="441" t="s">
        <v>282</v>
      </c>
      <c r="N35" s="441" t="s">
        <v>282</v>
      </c>
    </row>
    <row r="36" spans="1:14" ht="12" customHeight="1" x14ac:dyDescent="0.15">
      <c r="A36" s="194" t="s">
        <v>48</v>
      </c>
      <c r="B36" s="905" t="s">
        <v>282</v>
      </c>
      <c r="C36" s="441" t="s">
        <v>282</v>
      </c>
      <c r="D36" s="441" t="s">
        <v>282</v>
      </c>
      <c r="E36" s="441" t="s">
        <v>282</v>
      </c>
      <c r="F36" s="441" t="s">
        <v>282</v>
      </c>
      <c r="G36" s="441" t="s">
        <v>282</v>
      </c>
      <c r="H36" s="441" t="s">
        <v>282</v>
      </c>
      <c r="I36" s="441" t="s">
        <v>282</v>
      </c>
      <c r="J36" s="441" t="s">
        <v>282</v>
      </c>
      <c r="K36" s="441" t="s">
        <v>282</v>
      </c>
      <c r="L36" s="441" t="s">
        <v>282</v>
      </c>
      <c r="M36" s="441" t="s">
        <v>282</v>
      </c>
      <c r="N36" s="441" t="s">
        <v>282</v>
      </c>
    </row>
    <row r="37" spans="1:14" ht="12" customHeight="1" thickBot="1" x14ac:dyDescent="0.2">
      <c r="A37" s="249" t="s">
        <v>49</v>
      </c>
      <c r="B37" s="907" t="s">
        <v>282</v>
      </c>
      <c r="C37" s="442" t="s">
        <v>282</v>
      </c>
      <c r="D37" s="442" t="s">
        <v>282</v>
      </c>
      <c r="E37" s="442" t="s">
        <v>282</v>
      </c>
      <c r="F37" s="442" t="s">
        <v>282</v>
      </c>
      <c r="G37" s="442" t="s">
        <v>282</v>
      </c>
      <c r="H37" s="442" t="s">
        <v>282</v>
      </c>
      <c r="I37" s="442" t="s">
        <v>282</v>
      </c>
      <c r="J37" s="442" t="s">
        <v>282</v>
      </c>
      <c r="K37" s="442" t="s">
        <v>282</v>
      </c>
      <c r="L37" s="442" t="s">
        <v>282</v>
      </c>
      <c r="M37" s="442" t="s">
        <v>282</v>
      </c>
      <c r="N37" s="442" t="s">
        <v>282</v>
      </c>
    </row>
    <row r="38" spans="1:14" ht="9" customHeight="1" x14ac:dyDescent="0.15">
      <c r="A38" s="28" t="s">
        <v>544</v>
      </c>
      <c r="B38" s="426"/>
      <c r="C38" s="426"/>
      <c r="D38" s="426"/>
      <c r="E38" s="426"/>
      <c r="F38" s="426"/>
      <c r="G38" s="219"/>
      <c r="H38" s="219"/>
      <c r="I38" s="219"/>
      <c r="J38" s="219"/>
      <c r="K38" s="219"/>
      <c r="L38" s="219"/>
      <c r="M38" s="219"/>
      <c r="N38" s="219"/>
    </row>
    <row r="39" spans="1:14" ht="9" customHeight="1" x14ac:dyDescent="0.15">
      <c r="A39" s="28" t="s">
        <v>428</v>
      </c>
      <c r="B39" s="426"/>
      <c r="C39" s="426"/>
      <c r="D39" s="426"/>
      <c r="E39" s="426"/>
      <c r="F39" s="426"/>
      <c r="G39" s="219"/>
      <c r="H39" s="219"/>
      <c r="I39" s="219"/>
      <c r="J39" s="219"/>
      <c r="K39" s="219"/>
      <c r="L39" s="219"/>
      <c r="M39" s="219"/>
      <c r="N39" s="219"/>
    </row>
    <row r="40" spans="1:14" ht="9" customHeight="1" x14ac:dyDescent="0.15">
      <c r="A40" s="40" t="s">
        <v>427</v>
      </c>
      <c r="B40" s="426"/>
      <c r="C40" s="426"/>
      <c r="D40" s="426"/>
      <c r="E40" s="426"/>
      <c r="F40" s="426"/>
      <c r="G40" s="219"/>
      <c r="H40" s="219"/>
      <c r="I40" s="219"/>
      <c r="J40" s="219"/>
      <c r="K40" s="219"/>
      <c r="L40" s="219"/>
      <c r="M40" s="219"/>
      <c r="N40" s="219"/>
    </row>
    <row r="41" spans="1:14" ht="13.05" customHeight="1" x14ac:dyDescent="0.15">
      <c r="A41" s="12"/>
    </row>
    <row r="42" spans="1:14" ht="13.05" customHeight="1" x14ac:dyDescent="0.15">
      <c r="A42" s="119"/>
    </row>
    <row r="43" spans="1:14" ht="13.05" customHeight="1" x14ac:dyDescent="0.15">
      <c r="A43" s="168"/>
    </row>
    <row r="44" spans="1:14" ht="13.05" customHeight="1" x14ac:dyDescent="0.15">
      <c r="A44" s="31"/>
    </row>
    <row r="45" spans="1:14" ht="13.05" customHeight="1" x14ac:dyDescent="0.15">
      <c r="A45" s="58"/>
    </row>
    <row r="46" spans="1:14" ht="13.05" customHeight="1" x14ac:dyDescent="0.15">
      <c r="A46" s="31"/>
    </row>
    <row r="47" spans="1:14" ht="13.05" customHeight="1" x14ac:dyDescent="0.15">
      <c r="A47" s="119"/>
    </row>
    <row r="48" spans="1:14" ht="13.05" customHeight="1" x14ac:dyDescent="0.15">
      <c r="A48" s="119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3">
    <tabColor theme="9" tint="0.59999389629810485"/>
  </sheetPr>
  <dimension ref="A4:N48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1.625" style="190" customWidth="1"/>
    <col min="2" max="2" width="9.625" style="190" customWidth="1"/>
    <col min="3" max="14" width="8.75" style="190" customWidth="1"/>
    <col min="15" max="16384" width="7" style="190"/>
  </cols>
  <sheetData>
    <row r="4" spans="1:14" ht="13.05" customHeight="1" x14ac:dyDescent="0.3">
      <c r="A4" s="419" t="s">
        <v>586</v>
      </c>
      <c r="B4" s="415"/>
    </row>
    <row r="5" spans="1:14" ht="13.05" customHeight="1" x14ac:dyDescent="0.15">
      <c r="A5" s="422" t="s">
        <v>423</v>
      </c>
      <c r="B5" s="415"/>
    </row>
    <row r="6" spans="1:14" ht="4.95" customHeight="1" thickBot="1" x14ac:dyDescent="0.2"/>
    <row r="7" spans="1:14" ht="15" customHeight="1" x14ac:dyDescent="0.15">
      <c r="A7" s="860" t="s">
        <v>18</v>
      </c>
      <c r="B7" s="861" t="s">
        <v>117</v>
      </c>
      <c r="C7" s="860" t="s">
        <v>57</v>
      </c>
      <c r="D7" s="860" t="s">
        <v>58</v>
      </c>
      <c r="E7" s="860" t="s">
        <v>59</v>
      </c>
      <c r="F7" s="860" t="s">
        <v>60</v>
      </c>
      <c r="G7" s="860" t="s">
        <v>61</v>
      </c>
      <c r="H7" s="860" t="s">
        <v>62</v>
      </c>
      <c r="I7" s="860" t="s">
        <v>63</v>
      </c>
      <c r="J7" s="860" t="s">
        <v>64</v>
      </c>
      <c r="K7" s="860" t="s">
        <v>65</v>
      </c>
      <c r="L7" s="860" t="s">
        <v>66</v>
      </c>
      <c r="M7" s="860" t="s">
        <v>67</v>
      </c>
      <c r="N7" s="860" t="s">
        <v>68</v>
      </c>
    </row>
    <row r="8" spans="1:14" ht="15" customHeight="1" x14ac:dyDescent="0.15">
      <c r="A8" s="874" t="s">
        <v>100</v>
      </c>
      <c r="B8" s="875">
        <f>'C-81'!B8/'C-80'!B8*1000</f>
        <v>2.0028552885014745</v>
      </c>
      <c r="C8" s="875">
        <f>'C-81'!C8/'C-80'!C8*1000</f>
        <v>1.852586427022002</v>
      </c>
      <c r="D8" s="875">
        <f>'C-81'!D8/'C-80'!D8*1000</f>
        <v>1.8945167507437592</v>
      </c>
      <c r="E8" s="875">
        <f>'C-81'!E8/'C-80'!E8*1000</f>
        <v>1.9179419234745299</v>
      </c>
      <c r="F8" s="875">
        <f>'C-81'!F8/'C-80'!F8*1000</f>
        <v>1.5548418731707316</v>
      </c>
      <c r="G8" s="875">
        <f>'C-81'!G8/'C-80'!G8*1000</f>
        <v>1.4199203109815355</v>
      </c>
      <c r="H8" s="875">
        <f>'C-81'!H8/'C-80'!H8*1000</f>
        <v>1.7888461232784953</v>
      </c>
      <c r="I8" s="875">
        <f>'C-81'!I8/'C-80'!I8*1000</f>
        <v>1.3538215384615384</v>
      </c>
      <c r="J8" s="875" t="s">
        <v>81</v>
      </c>
      <c r="K8" s="875">
        <f>'C-81'!K8/'C-80'!K8*1000</f>
        <v>2.37</v>
      </c>
      <c r="L8" s="875">
        <f>'C-81'!L8/'C-80'!L8*1000</f>
        <v>2.255829936739949</v>
      </c>
      <c r="M8" s="875">
        <f>'C-81'!M8/'C-80'!M8*1000</f>
        <v>2.057992976803849</v>
      </c>
      <c r="N8" s="875">
        <f>'C-81'!N8/'C-80'!N8*1000</f>
        <v>2.233654925718461</v>
      </c>
    </row>
    <row r="9" spans="1:14" ht="12" customHeight="1" x14ac:dyDescent="0.15">
      <c r="A9" s="246" t="s">
        <v>21</v>
      </c>
      <c r="B9" s="882" t="s">
        <v>81</v>
      </c>
      <c r="C9" s="433" t="s">
        <v>81</v>
      </c>
      <c r="D9" s="433" t="s">
        <v>81</v>
      </c>
      <c r="E9" s="433" t="s">
        <v>81</v>
      </c>
      <c r="F9" s="433" t="s">
        <v>81</v>
      </c>
      <c r="G9" s="433" t="s">
        <v>81</v>
      </c>
      <c r="H9" s="433" t="s">
        <v>81</v>
      </c>
      <c r="I9" s="433" t="s">
        <v>81</v>
      </c>
      <c r="J9" s="433" t="s">
        <v>81</v>
      </c>
      <c r="K9" s="433" t="s">
        <v>81</v>
      </c>
      <c r="L9" s="433" t="s">
        <v>81</v>
      </c>
      <c r="M9" s="433" t="s">
        <v>81</v>
      </c>
      <c r="N9" s="433" t="s">
        <v>81</v>
      </c>
    </row>
    <row r="10" spans="1:14" ht="12" customHeight="1" x14ac:dyDescent="0.15">
      <c r="A10" s="246" t="s">
        <v>22</v>
      </c>
      <c r="B10" s="882" t="s">
        <v>81</v>
      </c>
      <c r="C10" s="433" t="s">
        <v>81</v>
      </c>
      <c r="D10" s="433" t="s">
        <v>81</v>
      </c>
      <c r="E10" s="433" t="s">
        <v>81</v>
      </c>
      <c r="F10" s="433" t="s">
        <v>81</v>
      </c>
      <c r="G10" s="433" t="s">
        <v>81</v>
      </c>
      <c r="H10" s="433" t="s">
        <v>81</v>
      </c>
      <c r="I10" s="433" t="s">
        <v>81</v>
      </c>
      <c r="J10" s="433" t="s">
        <v>81</v>
      </c>
      <c r="K10" s="433" t="s">
        <v>81</v>
      </c>
      <c r="L10" s="433" t="s">
        <v>81</v>
      </c>
      <c r="M10" s="433" t="s">
        <v>81</v>
      </c>
      <c r="N10" s="433" t="s">
        <v>81</v>
      </c>
    </row>
    <row r="11" spans="1:14" ht="12" customHeight="1" x14ac:dyDescent="0.15">
      <c r="A11" s="246" t="s">
        <v>23</v>
      </c>
      <c r="B11" s="882" t="s">
        <v>81</v>
      </c>
      <c r="C11" s="433" t="s">
        <v>81</v>
      </c>
      <c r="D11" s="433" t="s">
        <v>81</v>
      </c>
      <c r="E11" s="433" t="s">
        <v>81</v>
      </c>
      <c r="F11" s="433" t="s">
        <v>81</v>
      </c>
      <c r="G11" s="433" t="s">
        <v>81</v>
      </c>
      <c r="H11" s="433" t="s">
        <v>81</v>
      </c>
      <c r="I11" s="433" t="s">
        <v>81</v>
      </c>
      <c r="J11" s="433" t="s">
        <v>81</v>
      </c>
      <c r="K11" s="433" t="s">
        <v>81</v>
      </c>
      <c r="L11" s="433" t="s">
        <v>81</v>
      </c>
      <c r="M11" s="433" t="s">
        <v>81</v>
      </c>
      <c r="N11" s="433" t="s">
        <v>81</v>
      </c>
    </row>
    <row r="12" spans="1:14" ht="12" customHeight="1" x14ac:dyDescent="0.15">
      <c r="A12" s="194" t="s">
        <v>24</v>
      </c>
      <c r="B12" s="882" t="s">
        <v>81</v>
      </c>
      <c r="C12" s="433" t="s">
        <v>81</v>
      </c>
      <c r="D12" s="433" t="s">
        <v>81</v>
      </c>
      <c r="E12" s="433" t="s">
        <v>81</v>
      </c>
      <c r="F12" s="433" t="s">
        <v>81</v>
      </c>
      <c r="G12" s="433" t="s">
        <v>81</v>
      </c>
      <c r="H12" s="433" t="s">
        <v>81</v>
      </c>
      <c r="I12" s="433" t="s">
        <v>81</v>
      </c>
      <c r="J12" s="433" t="s">
        <v>81</v>
      </c>
      <c r="K12" s="433" t="s">
        <v>81</v>
      </c>
      <c r="L12" s="433" t="s">
        <v>81</v>
      </c>
      <c r="M12" s="433" t="s">
        <v>81</v>
      </c>
      <c r="N12" s="433" t="s">
        <v>81</v>
      </c>
    </row>
    <row r="13" spans="1:14" ht="12" customHeight="1" x14ac:dyDescent="0.15">
      <c r="A13" s="194" t="s">
        <v>25</v>
      </c>
      <c r="B13" s="882" t="s">
        <v>81</v>
      </c>
      <c r="C13" s="433" t="s">
        <v>81</v>
      </c>
      <c r="D13" s="433" t="s">
        <v>81</v>
      </c>
      <c r="E13" s="433" t="s">
        <v>81</v>
      </c>
      <c r="F13" s="433" t="s">
        <v>81</v>
      </c>
      <c r="G13" s="433" t="s">
        <v>81</v>
      </c>
      <c r="H13" s="433" t="s">
        <v>81</v>
      </c>
      <c r="I13" s="433" t="s">
        <v>81</v>
      </c>
      <c r="J13" s="433" t="s">
        <v>81</v>
      </c>
      <c r="K13" s="433" t="s">
        <v>81</v>
      </c>
      <c r="L13" s="433" t="s">
        <v>81</v>
      </c>
      <c r="M13" s="433" t="s">
        <v>81</v>
      </c>
      <c r="N13" s="433" t="s">
        <v>81</v>
      </c>
    </row>
    <row r="14" spans="1:14" ht="12" customHeight="1" x14ac:dyDescent="0.15">
      <c r="A14" s="248" t="s">
        <v>107</v>
      </c>
      <c r="B14" s="882" t="s">
        <v>81</v>
      </c>
      <c r="C14" s="433" t="s">
        <v>81</v>
      </c>
      <c r="D14" s="433" t="s">
        <v>81</v>
      </c>
      <c r="E14" s="433" t="s">
        <v>81</v>
      </c>
      <c r="F14" s="433" t="s">
        <v>81</v>
      </c>
      <c r="G14" s="433" t="s">
        <v>81</v>
      </c>
      <c r="H14" s="433" t="s">
        <v>81</v>
      </c>
      <c r="I14" s="433" t="s">
        <v>81</v>
      </c>
      <c r="J14" s="433" t="s">
        <v>81</v>
      </c>
      <c r="K14" s="433" t="s">
        <v>81</v>
      </c>
      <c r="L14" s="433" t="s">
        <v>81</v>
      </c>
      <c r="M14" s="433" t="s">
        <v>81</v>
      </c>
      <c r="N14" s="433" t="s">
        <v>81</v>
      </c>
    </row>
    <row r="15" spans="1:14" ht="12" customHeight="1" x14ac:dyDescent="0.15">
      <c r="A15" s="248" t="s">
        <v>108</v>
      </c>
      <c r="B15" s="882" t="s">
        <v>81</v>
      </c>
      <c r="C15" s="433" t="s">
        <v>81</v>
      </c>
      <c r="D15" s="433" t="s">
        <v>81</v>
      </c>
      <c r="E15" s="433" t="s">
        <v>81</v>
      </c>
      <c r="F15" s="433" t="s">
        <v>81</v>
      </c>
      <c r="G15" s="433" t="s">
        <v>81</v>
      </c>
      <c r="H15" s="433" t="s">
        <v>81</v>
      </c>
      <c r="I15" s="433" t="s">
        <v>81</v>
      </c>
      <c r="J15" s="433" t="s">
        <v>81</v>
      </c>
      <c r="K15" s="433" t="s">
        <v>81</v>
      </c>
      <c r="L15" s="433" t="s">
        <v>81</v>
      </c>
      <c r="M15" s="433" t="s">
        <v>81</v>
      </c>
      <c r="N15" s="433" t="s">
        <v>81</v>
      </c>
    </row>
    <row r="16" spans="1:14" ht="12" customHeight="1" x14ac:dyDescent="0.15">
      <c r="A16" s="248" t="s">
        <v>109</v>
      </c>
      <c r="B16" s="882" t="s">
        <v>81</v>
      </c>
      <c r="C16" s="433" t="s">
        <v>81</v>
      </c>
      <c r="D16" s="433" t="s">
        <v>81</v>
      </c>
      <c r="E16" s="433" t="s">
        <v>81</v>
      </c>
      <c r="F16" s="433" t="s">
        <v>81</v>
      </c>
      <c r="G16" s="433" t="s">
        <v>81</v>
      </c>
      <c r="H16" s="433" t="s">
        <v>81</v>
      </c>
      <c r="I16" s="433" t="s">
        <v>81</v>
      </c>
      <c r="J16" s="433" t="s">
        <v>81</v>
      </c>
      <c r="K16" s="433" t="s">
        <v>81</v>
      </c>
      <c r="L16" s="433" t="s">
        <v>81</v>
      </c>
      <c r="M16" s="433" t="s">
        <v>81</v>
      </c>
      <c r="N16" s="433" t="s">
        <v>81</v>
      </c>
    </row>
    <row r="17" spans="1:14" ht="12" customHeight="1" x14ac:dyDescent="0.15">
      <c r="A17" s="246" t="s">
        <v>29</v>
      </c>
      <c r="B17" s="882" t="s">
        <v>81</v>
      </c>
      <c r="C17" s="433" t="s">
        <v>81</v>
      </c>
      <c r="D17" s="433" t="s">
        <v>81</v>
      </c>
      <c r="E17" s="433" t="s">
        <v>81</v>
      </c>
      <c r="F17" s="433" t="s">
        <v>81</v>
      </c>
      <c r="G17" s="433" t="s">
        <v>81</v>
      </c>
      <c r="H17" s="433" t="s">
        <v>81</v>
      </c>
      <c r="I17" s="433" t="s">
        <v>81</v>
      </c>
      <c r="J17" s="433" t="s">
        <v>81</v>
      </c>
      <c r="K17" s="433" t="s">
        <v>81</v>
      </c>
      <c r="L17" s="433" t="s">
        <v>81</v>
      </c>
      <c r="M17" s="433" t="s">
        <v>81</v>
      </c>
      <c r="N17" s="433" t="s">
        <v>81</v>
      </c>
    </row>
    <row r="18" spans="1:14" ht="12" customHeight="1" x14ac:dyDescent="0.15">
      <c r="A18" s="194" t="s">
        <v>30</v>
      </c>
      <c r="B18" s="882" t="s">
        <v>81</v>
      </c>
      <c r="C18" s="433" t="s">
        <v>81</v>
      </c>
      <c r="D18" s="433" t="s">
        <v>81</v>
      </c>
      <c r="E18" s="433" t="s">
        <v>81</v>
      </c>
      <c r="F18" s="433" t="s">
        <v>81</v>
      </c>
      <c r="G18" s="433" t="s">
        <v>81</v>
      </c>
      <c r="H18" s="433" t="s">
        <v>81</v>
      </c>
      <c r="I18" s="433" t="s">
        <v>81</v>
      </c>
      <c r="J18" s="433" t="s">
        <v>81</v>
      </c>
      <c r="K18" s="433" t="s">
        <v>81</v>
      </c>
      <c r="L18" s="433" t="s">
        <v>81</v>
      </c>
      <c r="M18" s="433" t="s">
        <v>81</v>
      </c>
      <c r="N18" s="433" t="s">
        <v>81</v>
      </c>
    </row>
    <row r="19" spans="1:14" ht="12" customHeight="1" x14ac:dyDescent="0.15">
      <c r="A19" s="194" t="s">
        <v>31</v>
      </c>
      <c r="B19" s="882">
        <f>'C-81'!B19/'C-80'!B19*1000</f>
        <v>1.3531321428571428</v>
      </c>
      <c r="C19" s="433" t="s">
        <v>81</v>
      </c>
      <c r="D19" s="433" t="s">
        <v>81</v>
      </c>
      <c r="E19" s="433">
        <f>'C-81'!E19/'C-80'!E19*1000</f>
        <v>1.1606142857142854</v>
      </c>
      <c r="F19" s="433">
        <f>'C-81'!F19/'C-80'!F19*1000</f>
        <v>1.465729156626506</v>
      </c>
      <c r="G19" s="433">
        <f>'C-81'!G19/'C-80'!G19*1000</f>
        <v>1.3815735537190081</v>
      </c>
      <c r="H19" s="433">
        <f>'C-81'!H19/'C-80'!H19*1000</f>
        <v>1.3895999999999999</v>
      </c>
      <c r="I19" s="433">
        <f>'C-81'!I19/'C-80'!I19*1000</f>
        <v>1.3538215384615384</v>
      </c>
      <c r="J19" s="433" t="s">
        <v>81</v>
      </c>
      <c r="K19" s="433" t="s">
        <v>81</v>
      </c>
      <c r="L19" s="433" t="s">
        <v>81</v>
      </c>
      <c r="M19" s="433" t="s">
        <v>81</v>
      </c>
      <c r="N19" s="433" t="s">
        <v>81</v>
      </c>
    </row>
    <row r="20" spans="1:14" ht="12" customHeight="1" x14ac:dyDescent="0.15">
      <c r="A20" s="246" t="s">
        <v>32</v>
      </c>
      <c r="B20" s="882" t="s">
        <v>81</v>
      </c>
      <c r="C20" s="433" t="s">
        <v>81</v>
      </c>
      <c r="D20" s="433" t="s">
        <v>81</v>
      </c>
      <c r="E20" s="433" t="s">
        <v>81</v>
      </c>
      <c r="F20" s="433" t="s">
        <v>81</v>
      </c>
      <c r="G20" s="433" t="s">
        <v>81</v>
      </c>
      <c r="H20" s="433" t="s">
        <v>81</v>
      </c>
      <c r="I20" s="433" t="s">
        <v>81</v>
      </c>
      <c r="J20" s="433" t="s">
        <v>81</v>
      </c>
      <c r="K20" s="433" t="s">
        <v>81</v>
      </c>
      <c r="L20" s="433" t="s">
        <v>81</v>
      </c>
      <c r="M20" s="433" t="s">
        <v>81</v>
      </c>
      <c r="N20" s="433" t="s">
        <v>81</v>
      </c>
    </row>
    <row r="21" spans="1:14" ht="12" customHeight="1" x14ac:dyDescent="0.15">
      <c r="A21" s="246" t="s">
        <v>33</v>
      </c>
      <c r="B21" s="882" t="s">
        <v>81</v>
      </c>
      <c r="C21" s="433" t="s">
        <v>81</v>
      </c>
      <c r="D21" s="433" t="s">
        <v>81</v>
      </c>
      <c r="E21" s="433" t="s">
        <v>81</v>
      </c>
      <c r="F21" s="433" t="s">
        <v>81</v>
      </c>
      <c r="G21" s="433" t="s">
        <v>81</v>
      </c>
      <c r="H21" s="433" t="s">
        <v>81</v>
      </c>
      <c r="I21" s="433" t="s">
        <v>81</v>
      </c>
      <c r="J21" s="433" t="s">
        <v>81</v>
      </c>
      <c r="K21" s="433" t="s">
        <v>81</v>
      </c>
      <c r="L21" s="433" t="s">
        <v>81</v>
      </c>
      <c r="M21" s="433" t="s">
        <v>81</v>
      </c>
      <c r="N21" s="433" t="s">
        <v>81</v>
      </c>
    </row>
    <row r="22" spans="1:14" ht="12" customHeight="1" x14ac:dyDescent="0.15">
      <c r="A22" s="246" t="s">
        <v>34</v>
      </c>
      <c r="B22" s="882">
        <f>'C-81'!B22/'C-80'!B22*1000</f>
        <v>1.4727327593342769</v>
      </c>
      <c r="C22" s="433" t="s">
        <v>81</v>
      </c>
      <c r="D22" s="433" t="s">
        <v>81</v>
      </c>
      <c r="E22" s="433" t="s">
        <v>81</v>
      </c>
      <c r="F22" s="433" t="s">
        <v>81</v>
      </c>
      <c r="G22" s="433" t="s">
        <v>81</v>
      </c>
      <c r="H22" s="433" t="s">
        <v>81</v>
      </c>
      <c r="I22" s="433" t="s">
        <v>81</v>
      </c>
      <c r="J22" s="433" t="s">
        <v>81</v>
      </c>
      <c r="K22" s="433" t="s">
        <v>81</v>
      </c>
      <c r="L22" s="433">
        <f>'C-81'!L22/'C-80'!L22*1000</f>
        <v>1.3878269382064297</v>
      </c>
      <c r="M22" s="433">
        <f>'C-81'!M22/'C-80'!M22*1000</f>
        <v>1.4491872295637938</v>
      </c>
      <c r="N22" s="433">
        <f>'C-81'!N22/'C-80'!N22*1000</f>
        <v>1.6548181518514451</v>
      </c>
    </row>
    <row r="23" spans="1:14" ht="12" customHeight="1" x14ac:dyDescent="0.15">
      <c r="A23" s="246" t="s">
        <v>35</v>
      </c>
      <c r="B23" s="882">
        <f>'C-81'!B23/'C-80'!B23*1000</f>
        <v>2.3929558633881474</v>
      </c>
      <c r="C23" s="433" t="s">
        <v>81</v>
      </c>
      <c r="D23" s="433" t="s">
        <v>81</v>
      </c>
      <c r="E23" s="433" t="s">
        <v>81</v>
      </c>
      <c r="F23" s="433" t="s">
        <v>81</v>
      </c>
      <c r="G23" s="433" t="s">
        <v>81</v>
      </c>
      <c r="H23" s="433" t="s">
        <v>81</v>
      </c>
      <c r="I23" s="433" t="s">
        <v>81</v>
      </c>
      <c r="J23" s="433" t="s">
        <v>81</v>
      </c>
      <c r="K23" s="433" t="s">
        <v>81</v>
      </c>
      <c r="L23" s="433">
        <f>'C-81'!L23/'C-80'!L23*1000</f>
        <v>2.3965081718618371</v>
      </c>
      <c r="M23" s="433">
        <f>'C-81'!M23/'C-80'!M23*1000</f>
        <v>2.3534699276610409</v>
      </c>
      <c r="N23" s="433">
        <f>'C-81'!N23/'C-80'!N23*1000</f>
        <v>2.7946012500000004</v>
      </c>
    </row>
    <row r="24" spans="1:14" ht="12" customHeight="1" x14ac:dyDescent="0.15">
      <c r="A24" s="246" t="s">
        <v>36</v>
      </c>
      <c r="B24" s="882">
        <f>'C-81'!B24/'C-80'!B24*1000</f>
        <v>1.8577316106733113</v>
      </c>
      <c r="C24" s="433" t="s">
        <v>81</v>
      </c>
      <c r="D24" s="433">
        <f>'C-81'!D24/'C-80'!D24*1000</f>
        <v>1.85216</v>
      </c>
      <c r="E24" s="433">
        <f>'C-81'!E24/'C-80'!E24*1000</f>
        <v>1.7938402298850575</v>
      </c>
      <c r="F24" s="433">
        <f>'C-81'!F24/'C-80'!F24*1000</f>
        <v>1.705840909090909</v>
      </c>
      <c r="G24" s="433">
        <f>'C-81'!G24/'C-80'!G24*1000</f>
        <v>1.9096470588235295</v>
      </c>
      <c r="H24" s="433">
        <f>'C-81'!H24/'C-80'!H24*1000</f>
        <v>1.91410030621797</v>
      </c>
      <c r="I24" s="433" t="s">
        <v>81</v>
      </c>
      <c r="J24" s="433" t="s">
        <v>81</v>
      </c>
      <c r="K24" s="433" t="s">
        <v>81</v>
      </c>
      <c r="L24" s="433" t="s">
        <v>81</v>
      </c>
      <c r="M24" s="433">
        <f>'C-81'!M24/'C-80'!M24*1000</f>
        <v>1.3323076923076922</v>
      </c>
      <c r="N24" s="433">
        <f>'C-81'!N24/'C-80'!N24*1000</f>
        <v>1.75</v>
      </c>
    </row>
    <row r="25" spans="1:14" ht="12" customHeight="1" x14ac:dyDescent="0.15">
      <c r="A25" s="194" t="s">
        <v>37</v>
      </c>
      <c r="B25" s="882">
        <f>'C-81'!B25/'C-80'!B25*1000</f>
        <v>2.1808638083228242</v>
      </c>
      <c r="C25" s="433">
        <f>'C-81'!C25/'C-80'!C25*1000</f>
        <v>2.3584602950090927</v>
      </c>
      <c r="D25" s="433">
        <f>'C-81'!D25/'C-80'!D25*1000</f>
        <v>2.1220571544385893</v>
      </c>
      <c r="E25" s="433">
        <f>'C-81'!E25/'C-80'!E25*1000</f>
        <v>2.1206789197299329</v>
      </c>
      <c r="F25" s="433" t="s">
        <v>81</v>
      </c>
      <c r="G25" s="433" t="s">
        <v>81</v>
      </c>
      <c r="H25" s="433" t="s">
        <v>81</v>
      </c>
      <c r="I25" s="433" t="s">
        <v>81</v>
      </c>
      <c r="J25" s="433" t="s">
        <v>81</v>
      </c>
      <c r="K25" s="433" t="s">
        <v>81</v>
      </c>
      <c r="L25" s="433" t="s">
        <v>81</v>
      </c>
      <c r="M25" s="433" t="s">
        <v>81</v>
      </c>
      <c r="N25" s="433">
        <f>'C-81'!N25/'C-80'!N25*1000</f>
        <v>2.1106864029342418</v>
      </c>
    </row>
    <row r="26" spans="1:14" ht="12" customHeight="1" x14ac:dyDescent="0.15">
      <c r="A26" s="246" t="s">
        <v>38</v>
      </c>
      <c r="B26" s="882">
        <f>'C-81'!B26/'C-80'!B26*1000</f>
        <v>2.2820974062325057</v>
      </c>
      <c r="C26" s="433" t="s">
        <v>81</v>
      </c>
      <c r="D26" s="433" t="s">
        <v>81</v>
      </c>
      <c r="E26" s="433" t="s">
        <v>81</v>
      </c>
      <c r="F26" s="433" t="s">
        <v>81</v>
      </c>
      <c r="G26" s="433" t="s">
        <v>81</v>
      </c>
      <c r="H26" s="433" t="s">
        <v>81</v>
      </c>
      <c r="I26" s="433" t="s">
        <v>81</v>
      </c>
      <c r="J26" s="433" t="s">
        <v>81</v>
      </c>
      <c r="K26" s="433">
        <f>'C-81'!K26/'C-80'!K26*1000</f>
        <v>2.37</v>
      </c>
      <c r="L26" s="433">
        <f>'C-81'!L26/'C-80'!L26*1000</f>
        <v>2.6204494382022476</v>
      </c>
      <c r="M26" s="433">
        <f>'C-81'!M26/'C-80'!M26*1000</f>
        <v>2.2201300924340979</v>
      </c>
      <c r="N26" s="433">
        <f>'C-81'!N26/'C-80'!N26*1000</f>
        <v>2.0638297872340425</v>
      </c>
    </row>
    <row r="27" spans="1:14" ht="12" customHeight="1" x14ac:dyDescent="0.15">
      <c r="A27" s="246" t="s">
        <v>39</v>
      </c>
      <c r="B27" s="882" t="s">
        <v>81</v>
      </c>
      <c r="C27" s="433" t="s">
        <v>81</v>
      </c>
      <c r="D27" s="433" t="s">
        <v>81</v>
      </c>
      <c r="E27" s="433" t="s">
        <v>81</v>
      </c>
      <c r="F27" s="433" t="s">
        <v>81</v>
      </c>
      <c r="G27" s="433" t="s">
        <v>81</v>
      </c>
      <c r="H27" s="433" t="s">
        <v>81</v>
      </c>
      <c r="I27" s="433" t="s">
        <v>81</v>
      </c>
      <c r="J27" s="433" t="s">
        <v>81</v>
      </c>
      <c r="K27" s="433" t="s">
        <v>81</v>
      </c>
      <c r="L27" s="433" t="s">
        <v>81</v>
      </c>
      <c r="M27" s="433" t="s">
        <v>81</v>
      </c>
      <c r="N27" s="433" t="s">
        <v>81</v>
      </c>
    </row>
    <row r="28" spans="1:14" ht="12" customHeight="1" x14ac:dyDescent="0.15">
      <c r="A28" s="246" t="s">
        <v>40</v>
      </c>
      <c r="B28" s="882">
        <f>'C-81'!B28/'C-80'!B28*1000</f>
        <v>1.2803563339876192</v>
      </c>
      <c r="C28" s="433">
        <f>'C-81'!C28/'C-80'!C28*1000</f>
        <v>1.2060426540284361</v>
      </c>
      <c r="D28" s="433">
        <f>'C-81'!D28/'C-80'!D28*1000</f>
        <v>1.265625</v>
      </c>
      <c r="E28" s="433">
        <f>'C-81'!E28/'C-80'!E28*1000</f>
        <v>1.2947080291970803</v>
      </c>
      <c r="F28" s="433">
        <f>'C-81'!F28/'C-80'!F28*1000</f>
        <v>1.4337642192347466</v>
      </c>
      <c r="G28" s="433">
        <f>'C-81'!G28/'C-80'!G28*1000</f>
        <v>1.2070932754880694</v>
      </c>
      <c r="H28" s="433">
        <f>'C-81'!H28/'C-80'!H28*1000</f>
        <v>1.6161290322580648</v>
      </c>
      <c r="I28" s="433" t="s">
        <v>81</v>
      </c>
      <c r="J28" s="433" t="s">
        <v>81</v>
      </c>
      <c r="K28" s="433" t="s">
        <v>81</v>
      </c>
      <c r="L28" s="433" t="s">
        <v>81</v>
      </c>
      <c r="M28" s="433">
        <f>'C-81'!M28/'C-80'!M28*1000</f>
        <v>1.1250000000000002</v>
      </c>
      <c r="N28" s="433">
        <f>'C-81'!N28/'C-80'!N28*1000</f>
        <v>1.3015260323159785</v>
      </c>
    </row>
    <row r="29" spans="1:14" ht="12" customHeight="1" x14ac:dyDescent="0.15">
      <c r="A29" s="194" t="s">
        <v>41</v>
      </c>
      <c r="B29" s="882">
        <f>'C-81'!B29/'C-80'!B29*1000</f>
        <v>1.7594460459780497</v>
      </c>
      <c r="C29" s="433">
        <f>'C-81'!C29/'C-80'!C29*1000</f>
        <v>1.724330357142857</v>
      </c>
      <c r="D29" s="433">
        <f>'C-81'!D29/'C-80'!D29*1000</f>
        <v>1.8621477663230241</v>
      </c>
      <c r="E29" s="433">
        <f>'C-81'!E29/'C-80'!E29*1000</f>
        <v>1.8825530554902057</v>
      </c>
      <c r="F29" s="433">
        <f>'C-81'!F29/'C-80'!F29*1000</f>
        <v>1.5946958637469584</v>
      </c>
      <c r="G29" s="433">
        <f>'C-81'!G29/'C-80'!G29*1000</f>
        <v>1.6937921348314608</v>
      </c>
      <c r="H29" s="433" t="s">
        <v>81</v>
      </c>
      <c r="I29" s="433" t="s">
        <v>81</v>
      </c>
      <c r="J29" s="433" t="s">
        <v>81</v>
      </c>
      <c r="K29" s="433" t="s">
        <v>81</v>
      </c>
      <c r="L29" s="433" t="s">
        <v>81</v>
      </c>
      <c r="M29" s="433">
        <f>'C-81'!M29/'C-80'!M29*1000</f>
        <v>1.7442775608290779</v>
      </c>
      <c r="N29" s="433">
        <f>'C-81'!N29/'C-80'!N29*1000</f>
        <v>1.6764464841829205</v>
      </c>
    </row>
    <row r="30" spans="1:14" ht="12" customHeight="1" x14ac:dyDescent="0.15">
      <c r="A30" s="248" t="s">
        <v>110</v>
      </c>
      <c r="B30" s="882">
        <f>'C-81'!B30/'C-80'!B30*1000</f>
        <v>1.6862502539723063</v>
      </c>
      <c r="C30" s="433">
        <f>'C-81'!C30/'C-80'!C30*1000</f>
        <v>1.8161643835616439</v>
      </c>
      <c r="D30" s="433">
        <f>'C-81'!D30/'C-80'!D30*1000</f>
        <v>1.7290123456790123</v>
      </c>
      <c r="E30" s="433">
        <f>'C-81'!E30/'C-80'!E30*1000</f>
        <v>1.7204004523014977</v>
      </c>
      <c r="F30" s="433">
        <f>'C-81'!F30/'C-80'!F30*1000</f>
        <v>1.5927310182460268</v>
      </c>
      <c r="G30" s="433">
        <f>'C-81'!G30/'C-80'!G30*1000</f>
        <v>1.5568604651162792</v>
      </c>
      <c r="H30" s="433" t="s">
        <v>81</v>
      </c>
      <c r="I30" s="433" t="s">
        <v>81</v>
      </c>
      <c r="J30" s="433" t="s">
        <v>81</v>
      </c>
      <c r="K30" s="433" t="s">
        <v>81</v>
      </c>
      <c r="L30" s="433" t="s">
        <v>81</v>
      </c>
      <c r="M30" s="433">
        <f>'C-81'!M30/'C-80'!M30*1000</f>
        <v>1.7442775608290779</v>
      </c>
      <c r="N30" s="433">
        <f>'C-81'!N30/'C-80'!N30*1000</f>
        <v>1.6764464841829205</v>
      </c>
    </row>
    <row r="31" spans="1:14" ht="12" customHeight="1" x14ac:dyDescent="0.15">
      <c r="A31" s="248" t="s">
        <v>111</v>
      </c>
      <c r="B31" s="882">
        <f>'C-81'!B31/'C-80'!B31*1000</f>
        <v>1.8790464004982759</v>
      </c>
      <c r="C31" s="433">
        <f>'C-81'!C31/'C-80'!C31*1000</f>
        <v>1.7008409250175192</v>
      </c>
      <c r="D31" s="433">
        <f>'C-81'!D31/'C-80'!D31*1000</f>
        <v>2.0293410852713176</v>
      </c>
      <c r="E31" s="433">
        <f>'C-81'!E31/'C-80'!E31*1000</f>
        <v>2.1756227647139457</v>
      </c>
      <c r="F31" s="433">
        <f>'C-81'!F31/'C-80'!F31*1000</f>
        <v>1.6168770764119602</v>
      </c>
      <c r="G31" s="433">
        <f>'C-81'!G31/'C-80'!G31*1000</f>
        <v>1.7374074074074075</v>
      </c>
      <c r="H31" s="433" t="s">
        <v>81</v>
      </c>
      <c r="I31" s="433" t="s">
        <v>81</v>
      </c>
      <c r="J31" s="433" t="s">
        <v>81</v>
      </c>
      <c r="K31" s="433" t="s">
        <v>81</v>
      </c>
      <c r="L31" s="433" t="s">
        <v>81</v>
      </c>
      <c r="M31" s="433" t="s">
        <v>81</v>
      </c>
      <c r="N31" s="433" t="s">
        <v>81</v>
      </c>
    </row>
    <row r="32" spans="1:14" ht="12" customHeight="1" x14ac:dyDescent="0.15">
      <c r="A32" s="246" t="s">
        <v>44</v>
      </c>
      <c r="B32" s="882">
        <f>'C-81'!B32/'C-80'!B32*1000</f>
        <v>1.579392992533027</v>
      </c>
      <c r="C32" s="433">
        <f>'C-81'!C32/'C-80'!C32*1000</f>
        <v>1.6059208913649026</v>
      </c>
      <c r="D32" s="433">
        <f>'C-81'!D32/'C-80'!D32*1000</f>
        <v>1.3544112676056339</v>
      </c>
      <c r="E32" s="433">
        <f>'C-81'!E32/'C-80'!E32*1000</f>
        <v>1.6945811320754718</v>
      </c>
      <c r="F32" s="433" t="s">
        <v>81</v>
      </c>
      <c r="G32" s="433" t="s">
        <v>81</v>
      </c>
      <c r="H32" s="433" t="s">
        <v>81</v>
      </c>
      <c r="I32" s="433" t="s">
        <v>81</v>
      </c>
      <c r="J32" s="433" t="s">
        <v>81</v>
      </c>
      <c r="K32" s="433" t="s">
        <v>81</v>
      </c>
      <c r="L32" s="433" t="s">
        <v>81</v>
      </c>
      <c r="M32" s="433" t="s">
        <v>81</v>
      </c>
      <c r="N32" s="433">
        <f>'C-81'!N32/'C-80'!N32*1000</f>
        <v>1.8144</v>
      </c>
    </row>
    <row r="33" spans="1:14" ht="12" customHeight="1" x14ac:dyDescent="0.15">
      <c r="A33" s="246" t="s">
        <v>45</v>
      </c>
      <c r="B33" s="882">
        <f>'C-81'!B33/'C-80'!B33*1000</f>
        <v>2.0313134219299442</v>
      </c>
      <c r="C33" s="433" t="s">
        <v>81</v>
      </c>
      <c r="D33" s="433">
        <f>'C-81'!D33/'C-80'!D33*1000</f>
        <v>1.9500000000000002</v>
      </c>
      <c r="E33" s="433">
        <f>'C-81'!E33/'C-80'!E33*1000</f>
        <v>1.9431772738356499</v>
      </c>
      <c r="F33" s="433" t="s">
        <v>81</v>
      </c>
      <c r="G33" s="433" t="s">
        <v>81</v>
      </c>
      <c r="H33" s="433" t="s">
        <v>81</v>
      </c>
      <c r="I33" s="433" t="s">
        <v>81</v>
      </c>
      <c r="J33" s="433" t="s">
        <v>81</v>
      </c>
      <c r="K33" s="433" t="s">
        <v>81</v>
      </c>
      <c r="L33" s="433" t="s">
        <v>81</v>
      </c>
      <c r="M33" s="433">
        <f>'C-81'!M33/'C-80'!M33*1000</f>
        <v>2.041215598237299</v>
      </c>
      <c r="N33" s="433">
        <f>'C-81'!N33/'C-80'!N33*1000</f>
        <v>2.3982986767485821</v>
      </c>
    </row>
    <row r="34" spans="1:14" ht="12" customHeight="1" x14ac:dyDescent="0.15">
      <c r="A34" s="194" t="s">
        <v>46</v>
      </c>
      <c r="B34" s="882" t="s">
        <v>81</v>
      </c>
      <c r="C34" s="433" t="s">
        <v>81</v>
      </c>
      <c r="D34" s="433" t="s">
        <v>81</v>
      </c>
      <c r="E34" s="433" t="s">
        <v>81</v>
      </c>
      <c r="F34" s="433" t="s">
        <v>81</v>
      </c>
      <c r="G34" s="433" t="s">
        <v>81</v>
      </c>
      <c r="H34" s="433" t="s">
        <v>81</v>
      </c>
      <c r="I34" s="433" t="s">
        <v>81</v>
      </c>
      <c r="J34" s="433" t="s">
        <v>81</v>
      </c>
      <c r="K34" s="433" t="s">
        <v>81</v>
      </c>
      <c r="L34" s="433" t="s">
        <v>81</v>
      </c>
      <c r="M34" s="433" t="s">
        <v>81</v>
      </c>
      <c r="N34" s="433" t="s">
        <v>81</v>
      </c>
    </row>
    <row r="35" spans="1:14" ht="12" customHeight="1" x14ac:dyDescent="0.15">
      <c r="A35" s="194" t="s">
        <v>47</v>
      </c>
      <c r="B35" s="882" t="s">
        <v>81</v>
      </c>
      <c r="C35" s="433" t="s">
        <v>81</v>
      </c>
      <c r="D35" s="433" t="s">
        <v>81</v>
      </c>
      <c r="E35" s="433" t="s">
        <v>81</v>
      </c>
      <c r="F35" s="433" t="s">
        <v>81</v>
      </c>
      <c r="G35" s="433" t="s">
        <v>81</v>
      </c>
      <c r="H35" s="433" t="s">
        <v>81</v>
      </c>
      <c r="I35" s="433" t="s">
        <v>81</v>
      </c>
      <c r="J35" s="433" t="s">
        <v>81</v>
      </c>
      <c r="K35" s="433" t="s">
        <v>81</v>
      </c>
      <c r="L35" s="433" t="s">
        <v>81</v>
      </c>
      <c r="M35" s="433" t="s">
        <v>81</v>
      </c>
      <c r="N35" s="433" t="s">
        <v>81</v>
      </c>
    </row>
    <row r="36" spans="1:14" ht="12" customHeight="1" x14ac:dyDescent="0.15">
      <c r="A36" s="194" t="s">
        <v>48</v>
      </c>
      <c r="B36" s="882" t="s">
        <v>81</v>
      </c>
      <c r="C36" s="433" t="s">
        <v>81</v>
      </c>
      <c r="D36" s="433" t="s">
        <v>81</v>
      </c>
      <c r="E36" s="433" t="s">
        <v>81</v>
      </c>
      <c r="F36" s="433" t="s">
        <v>81</v>
      </c>
      <c r="G36" s="433" t="s">
        <v>81</v>
      </c>
      <c r="H36" s="433" t="s">
        <v>81</v>
      </c>
      <c r="I36" s="433" t="s">
        <v>81</v>
      </c>
      <c r="J36" s="433" t="s">
        <v>81</v>
      </c>
      <c r="K36" s="433" t="s">
        <v>81</v>
      </c>
      <c r="L36" s="433" t="s">
        <v>81</v>
      </c>
      <c r="M36" s="433" t="s">
        <v>81</v>
      </c>
      <c r="N36" s="433" t="s">
        <v>81</v>
      </c>
    </row>
    <row r="37" spans="1:14" ht="12" customHeight="1" thickBot="1" x14ac:dyDescent="0.2">
      <c r="A37" s="249" t="s">
        <v>49</v>
      </c>
      <c r="B37" s="898" t="s">
        <v>81</v>
      </c>
      <c r="C37" s="434" t="s">
        <v>81</v>
      </c>
      <c r="D37" s="434" t="s">
        <v>81</v>
      </c>
      <c r="E37" s="434" t="s">
        <v>81</v>
      </c>
      <c r="F37" s="434" t="s">
        <v>81</v>
      </c>
      <c r="G37" s="434" t="s">
        <v>81</v>
      </c>
      <c r="H37" s="434" t="s">
        <v>81</v>
      </c>
      <c r="I37" s="434" t="s">
        <v>81</v>
      </c>
      <c r="J37" s="434" t="s">
        <v>81</v>
      </c>
      <c r="K37" s="434" t="s">
        <v>81</v>
      </c>
      <c r="L37" s="434" t="s">
        <v>81</v>
      </c>
      <c r="M37" s="434" t="s">
        <v>81</v>
      </c>
      <c r="N37" s="434" t="s">
        <v>81</v>
      </c>
    </row>
    <row r="38" spans="1:14" ht="9" customHeight="1" x14ac:dyDescent="0.15">
      <c r="A38" s="28" t="s">
        <v>544</v>
      </c>
      <c r="B38" s="426"/>
      <c r="C38" s="426"/>
      <c r="D38" s="426"/>
      <c r="E38" s="426"/>
      <c r="F38" s="426"/>
      <c r="G38" s="219"/>
      <c r="H38" s="219"/>
      <c r="I38" s="219"/>
    </row>
    <row r="39" spans="1:14" ht="9" customHeight="1" x14ac:dyDescent="0.15">
      <c r="A39" s="28" t="s">
        <v>428</v>
      </c>
      <c r="B39" s="426"/>
      <c r="C39" s="426"/>
      <c r="D39" s="426"/>
      <c r="E39" s="426"/>
      <c r="F39" s="426"/>
      <c r="G39" s="219"/>
      <c r="H39" s="219"/>
      <c r="I39" s="219"/>
    </row>
    <row r="40" spans="1:14" ht="9" customHeight="1" x14ac:dyDescent="0.15">
      <c r="A40" s="40" t="s">
        <v>427</v>
      </c>
      <c r="B40" s="426"/>
      <c r="C40" s="426"/>
      <c r="D40" s="426"/>
      <c r="E40" s="426"/>
      <c r="F40" s="426"/>
      <c r="G40" s="219"/>
      <c r="H40" s="219"/>
      <c r="I40" s="219"/>
    </row>
    <row r="41" spans="1:14" ht="13.05" customHeight="1" x14ac:dyDescent="0.15">
      <c r="A41" s="12"/>
    </row>
    <row r="42" spans="1:14" ht="13.05" customHeight="1" x14ac:dyDescent="0.15">
      <c r="A42" s="119"/>
    </row>
    <row r="43" spans="1:14" ht="13.05" customHeight="1" x14ac:dyDescent="0.15">
      <c r="A43" s="168"/>
    </row>
    <row r="44" spans="1:14" ht="13.05" customHeight="1" x14ac:dyDescent="0.15">
      <c r="A44" s="31"/>
    </row>
    <row r="45" spans="1:14" ht="13.05" customHeight="1" x14ac:dyDescent="0.15">
      <c r="A45" s="58"/>
    </row>
    <row r="46" spans="1:14" ht="13.05" customHeight="1" x14ac:dyDescent="0.15">
      <c r="A46" s="31"/>
    </row>
    <row r="47" spans="1:14" ht="13.05" customHeight="1" x14ac:dyDescent="0.15">
      <c r="A47" s="119"/>
    </row>
    <row r="48" spans="1:14" ht="13.05" customHeight="1" x14ac:dyDescent="0.15">
      <c r="A48" s="119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4">
    <tabColor theme="9" tint="0.59999389629810485"/>
  </sheetPr>
  <dimension ref="A4:AB48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1.625" style="190" customWidth="1"/>
    <col min="2" max="2" width="9.625" style="190" customWidth="1"/>
    <col min="3" max="14" width="8.75" style="190" customWidth="1"/>
    <col min="15" max="16384" width="7" style="190"/>
  </cols>
  <sheetData>
    <row r="4" spans="1:28" ht="13.05" customHeight="1" x14ac:dyDescent="0.3">
      <c r="A4" s="419" t="s">
        <v>587</v>
      </c>
      <c r="B4" s="415"/>
    </row>
    <row r="5" spans="1:28" ht="13.05" customHeight="1" x14ac:dyDescent="0.15">
      <c r="A5" s="423" t="s">
        <v>276</v>
      </c>
      <c r="B5" s="416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</row>
    <row r="6" spans="1:28" ht="4.95" customHeight="1" thickBot="1" x14ac:dyDescent="0.2">
      <c r="A6" s="120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</row>
    <row r="7" spans="1:28" ht="15" customHeight="1" x14ac:dyDescent="0.15">
      <c r="A7" s="860" t="s">
        <v>18</v>
      </c>
      <c r="B7" s="861" t="s">
        <v>117</v>
      </c>
      <c r="C7" s="860" t="s">
        <v>57</v>
      </c>
      <c r="D7" s="860" t="s">
        <v>58</v>
      </c>
      <c r="E7" s="860" t="s">
        <v>59</v>
      </c>
      <c r="F7" s="860" t="s">
        <v>60</v>
      </c>
      <c r="G7" s="860" t="s">
        <v>61</v>
      </c>
      <c r="H7" s="860" t="s">
        <v>62</v>
      </c>
      <c r="I7" s="860" t="s">
        <v>63</v>
      </c>
      <c r="J7" s="860" t="s">
        <v>64</v>
      </c>
      <c r="K7" s="860" t="s">
        <v>65</v>
      </c>
      <c r="L7" s="860" t="s">
        <v>66</v>
      </c>
      <c r="M7" s="860" t="s">
        <v>67</v>
      </c>
      <c r="N7" s="860" t="s">
        <v>68</v>
      </c>
    </row>
    <row r="8" spans="1:28" ht="15" customHeight="1" x14ac:dyDescent="0.15">
      <c r="A8" s="874" t="s">
        <v>100</v>
      </c>
      <c r="B8" s="878">
        <f t="shared" ref="B8" si="0">SUM(C8:N8)</f>
        <v>4099800.5900000003</v>
      </c>
      <c r="C8" s="879">
        <f t="shared" ref="C8" si="1">(C9+C10+C11+C12+C13+C17+C18+C19+C20+C21+C22+C23+C24+C25+C26+C27+C28+C29+C32+C33+C34+C35+C36+C37)</f>
        <v>394810</v>
      </c>
      <c r="D8" s="879">
        <f t="shared" ref="D8" si="2">(D9+D10+D11+D12+D13+D17+D18+D19+D20+D21+D22+D23+D24+D25+D26+D27+D28+D29+D32+D33+D34+D35+D36+D37)</f>
        <v>1443508</v>
      </c>
      <c r="E8" s="879">
        <f t="shared" ref="E8" si="3">(E9+E10+E11+E12+E13+E17+E18+E19+E20+E21+E22+E23+E24+E25+E26+E27+E28+E29+E32+E33+E34+E35+E36+E37)</f>
        <v>1048209.29</v>
      </c>
      <c r="F8" s="879">
        <f t="shared" ref="F8" si="4">(F9+F10+F11+F12+F13+F17+F18+F19+F20+F21+F22+F23+F24+F25+F26+F27+F28+F29+F32+F33+F34+F35+F36+F37)</f>
        <v>135860.20000000001</v>
      </c>
      <c r="G8" s="879">
        <f t="shared" ref="G8" si="5">(G9+G10+G11+G12+G13+G17+G18+G19+G20+G21+G22+G23+G24+G25+G26+G27+G28+G29+G32+G33+G34+G35+G36+G37)</f>
        <v>203868.48</v>
      </c>
      <c r="H8" s="879">
        <f t="shared" ref="H8" si="6">(H9+H10+H11+H12+H13+H17+H18+H19+H20+H21+H22+H23+H24+H25+H26+H27+H28+H29+H32+H33+H34+H35+H36+H37)</f>
        <v>100864.23999999999</v>
      </c>
      <c r="I8" s="879">
        <f t="shared" ref="I8" si="7">(I9+I10+I11+I12+I13+I17+I18+I19+I20+I21+I22+I23+I24+I25+I26+I27+I28+I29+I32+I33+I34+I35+I36+I37)</f>
        <v>88308.33</v>
      </c>
      <c r="J8" s="879">
        <f t="shared" ref="J8" si="8">(J9+J10+J11+J12+J13+J17+J18+J19+J20+J21+J22+J23+J24+J25+J26+J27+J28+J29+J32+J33+J34+J35+J36+J37)</f>
        <v>56516.6</v>
      </c>
      <c r="K8" s="879">
        <f t="shared" ref="K8" si="9">(K9+K10+K11+K12+K13+K17+K18+K19+K20+K21+K22+K23+K24+K25+K26+K27+K28+K29+K32+K33+K34+K35+K36+K37)</f>
        <v>82376.55</v>
      </c>
      <c r="L8" s="879">
        <f t="shared" ref="L8" si="10">(L9+L10+L11+L12+L13+L17+L18+L19+L20+L21+L22+L23+L24+L25+L26+L27+L28+L29+L32+L33+L34+L35+L36+L37)</f>
        <v>17500.099999999999</v>
      </c>
      <c r="M8" s="879">
        <f t="shared" ref="M8" si="11">(M9+M10+M11+M12+M13+M17+M18+M19+M20+M21+M22+M23+M24+M25+M26+M27+M28+M29+M32+M33+M34+M35+M36+M37)</f>
        <v>290529.59999999998</v>
      </c>
      <c r="N8" s="879">
        <f t="shared" ref="N8" si="12">(N9+N10+N11+N12+N13+N17+N18+N19+N20+N21+N22+N23+N24+N25+N26+N27+N28+N29+N32+N33+N34+N35+N36+N37)</f>
        <v>237449.2</v>
      </c>
    </row>
    <row r="9" spans="1:28" ht="12" customHeight="1" x14ac:dyDescent="0.15">
      <c r="A9" s="246" t="s">
        <v>21</v>
      </c>
      <c r="B9" s="902" t="s">
        <v>286</v>
      </c>
      <c r="C9" s="431">
        <f>+'[2]L OV 04-99)'!E1376</f>
        <v>0</v>
      </c>
      <c r="D9" s="431">
        <f>+'[2]L OV 04-99)'!F1376</f>
        <v>0</v>
      </c>
      <c r="E9" s="431">
        <f>+'[2]L OV 04-99)'!G1376</f>
        <v>0</v>
      </c>
      <c r="F9" s="431">
        <f>+'[2]L OV 04-99)'!H1376</f>
        <v>0</v>
      </c>
      <c r="G9" s="431">
        <f>+'[2]L OV 04-99)'!I1376</f>
        <v>0</v>
      </c>
      <c r="H9" s="431">
        <f>+'[2]L OV 04-99)'!J1376</f>
        <v>0</v>
      </c>
      <c r="I9" s="431">
        <f>+'[2]L OV 04-99)'!K1376</f>
        <v>0</v>
      </c>
      <c r="J9" s="431">
        <f>+'[2]L OV 04-99)'!L1376</f>
        <v>0</v>
      </c>
      <c r="K9" s="431">
        <f>+'[2]L OV 04-99)'!M1376</f>
        <v>0</v>
      </c>
      <c r="L9" s="431">
        <f>+'[2]L OV 04-99)'!N1376</f>
        <v>0</v>
      </c>
      <c r="M9" s="431">
        <f>+'[2]L OV 04-99)'!O1376</f>
        <v>0</v>
      </c>
      <c r="N9" s="431">
        <f>+'[2]L OV 04-99)'!P1376</f>
        <v>0</v>
      </c>
    </row>
    <row r="10" spans="1:28" ht="12" customHeight="1" x14ac:dyDescent="0.15">
      <c r="A10" s="246" t="s">
        <v>22</v>
      </c>
      <c r="B10" s="903">
        <f>SUM(C10:N10)</f>
        <v>23964</v>
      </c>
      <c r="C10" s="431">
        <f>+'[2]L OV 04-99)'!E1379</f>
        <v>0</v>
      </c>
      <c r="D10" s="431">
        <f>+'[2]L OV 04-99)'!F1379</f>
        <v>0</v>
      </c>
      <c r="E10" s="431">
        <f>+'[2]L OV 04-99)'!G1379</f>
        <v>0</v>
      </c>
      <c r="F10" s="431">
        <f>+'[2]L OV 04-99)'!H1379</f>
        <v>3780</v>
      </c>
      <c r="G10" s="431">
        <f>+'[2]L OV 04-99)'!I1379</f>
        <v>5123</v>
      </c>
      <c r="H10" s="431">
        <f>+'[2]L OV 04-99)'!J1379</f>
        <v>0</v>
      </c>
      <c r="I10" s="431">
        <f>+'[2]L OV 04-99)'!K1379</f>
        <v>0</v>
      </c>
      <c r="J10" s="431">
        <f>+'[2]L OV 04-99)'!L1379</f>
        <v>0</v>
      </c>
      <c r="K10" s="431">
        <f>+'[2]L OV 04-99)'!M1379</f>
        <v>0</v>
      </c>
      <c r="L10" s="431">
        <f>+'[2]L OV 04-99)'!N1379</f>
        <v>0</v>
      </c>
      <c r="M10" s="431">
        <f>+'[2]L OV 04-99)'!O1379</f>
        <v>3571</v>
      </c>
      <c r="N10" s="431">
        <f>+'[2]L OV 04-99)'!P1379</f>
        <v>11490</v>
      </c>
    </row>
    <row r="11" spans="1:28" ht="12" customHeight="1" x14ac:dyDescent="0.15">
      <c r="A11" s="246" t="s">
        <v>23</v>
      </c>
      <c r="B11" s="902" t="s">
        <v>286</v>
      </c>
      <c r="C11" s="431">
        <f>+'[2]L OV 04-99)'!E1382</f>
        <v>0</v>
      </c>
      <c r="D11" s="431">
        <f>+'[2]L OV 04-99)'!F1382</f>
        <v>0</v>
      </c>
      <c r="E11" s="431">
        <f>+'[2]L OV 04-99)'!G1382</f>
        <v>0</v>
      </c>
      <c r="F11" s="431">
        <f>+'[2]L OV 04-99)'!H1382</f>
        <v>0</v>
      </c>
      <c r="G11" s="431">
        <f>+'[2]L OV 04-99)'!I1382</f>
        <v>0</v>
      </c>
      <c r="H11" s="431">
        <f>+'[2]L OV 04-99)'!J1382</f>
        <v>0</v>
      </c>
      <c r="I11" s="431">
        <f>+'[2]L OV 04-99)'!K1382</f>
        <v>0</v>
      </c>
      <c r="J11" s="431">
        <f>+'[2]L OV 04-99)'!L1382</f>
        <v>0</v>
      </c>
      <c r="K11" s="431">
        <f>+'[2]L OV 04-99)'!M1382</f>
        <v>0</v>
      </c>
      <c r="L11" s="431">
        <f>+'[2]L OV 04-99)'!N1382</f>
        <v>0</v>
      </c>
      <c r="M11" s="431">
        <f>+'[2]L OV 04-99)'!O1382</f>
        <v>0</v>
      </c>
      <c r="N11" s="431">
        <f>+'[2]L OV 04-99)'!P1382</f>
        <v>0</v>
      </c>
    </row>
    <row r="12" spans="1:28" ht="12" customHeight="1" x14ac:dyDescent="0.15">
      <c r="A12" s="194" t="s">
        <v>24</v>
      </c>
      <c r="B12" s="903">
        <f>SUM(C12:N12)</f>
        <v>252084</v>
      </c>
      <c r="C12" s="431">
        <f>+'[2]L OV 04-99)'!E1385</f>
        <v>1045</v>
      </c>
      <c r="D12" s="431">
        <f>+'[2]L OV 04-99)'!F1385</f>
        <v>0</v>
      </c>
      <c r="E12" s="431">
        <f>+'[2]L OV 04-99)'!G1385</f>
        <v>0</v>
      </c>
      <c r="F12" s="431">
        <f>+'[2]L OV 04-99)'!H1385</f>
        <v>303</v>
      </c>
      <c r="G12" s="431">
        <f>+'[2]L OV 04-99)'!I1385</f>
        <v>118596</v>
      </c>
      <c r="H12" s="431">
        <f>+'[2]L OV 04-99)'!J1385</f>
        <v>54575</v>
      </c>
      <c r="I12" s="431">
        <f>+'[2]L OV 04-99)'!K1385</f>
        <v>34013</v>
      </c>
      <c r="J12" s="431">
        <f>+'[2]L OV 04-99)'!L1385</f>
        <v>27161</v>
      </c>
      <c r="K12" s="431">
        <f>+'[2]L OV 04-99)'!M1385</f>
        <v>5809</v>
      </c>
      <c r="L12" s="431">
        <f>+'[2]L OV 04-99)'!N1385</f>
        <v>3841</v>
      </c>
      <c r="M12" s="431">
        <f>+'[2]L OV 04-99)'!O1385</f>
        <v>4484</v>
      </c>
      <c r="N12" s="431">
        <f>+'[2]L OV 04-99)'!P1385</f>
        <v>2257</v>
      </c>
    </row>
    <row r="13" spans="1:28" ht="12" customHeight="1" x14ac:dyDescent="0.15">
      <c r="A13" s="194" t="s">
        <v>25</v>
      </c>
      <c r="B13" s="903">
        <f t="shared" ref="B13:B33" si="13">SUM(C13:N13)</f>
        <v>158054</v>
      </c>
      <c r="C13" s="431">
        <f>+'[2]L OV 04-99)'!E1388</f>
        <v>12190</v>
      </c>
      <c r="D13" s="431">
        <f>+'[2]L OV 04-99)'!F1388</f>
        <v>5580</v>
      </c>
      <c r="E13" s="431">
        <f>+'[2]L OV 04-99)'!G1388</f>
        <v>13450.85</v>
      </c>
      <c r="F13" s="431">
        <f>+'[2]L OV 04-99)'!H1388</f>
        <v>12571.2</v>
      </c>
      <c r="G13" s="431">
        <f>+'[2]L OV 04-99)'!I1388</f>
        <v>10980.23</v>
      </c>
      <c r="H13" s="431">
        <f>+'[2]L OV 04-99)'!J1388</f>
        <v>8080.24</v>
      </c>
      <c r="I13" s="431">
        <f>+'[2]L OV 04-99)'!K1388</f>
        <v>42710.33</v>
      </c>
      <c r="J13" s="431">
        <f>+'[2]L OV 04-99)'!L1388</f>
        <v>28960.6</v>
      </c>
      <c r="K13" s="431">
        <f>+'[2]L OV 04-99)'!M1388</f>
        <v>23530.55</v>
      </c>
      <c r="L13" s="431">
        <f>+'[2]L OV 04-99)'!N1388</f>
        <v>0</v>
      </c>
      <c r="M13" s="431">
        <f>+'[2]L OV 04-99)'!O1388</f>
        <v>0</v>
      </c>
      <c r="N13" s="431">
        <f>+'[2]L OV 04-99)'!P1388</f>
        <v>0</v>
      </c>
    </row>
    <row r="14" spans="1:28" ht="12" customHeight="1" x14ac:dyDescent="0.15">
      <c r="A14" s="248" t="s">
        <v>107</v>
      </c>
      <c r="B14" s="903">
        <f t="shared" si="13"/>
        <v>120763.5</v>
      </c>
      <c r="C14" s="431">
        <f>+'[2]L OV 04-99)'!E1391</f>
        <v>12190</v>
      </c>
      <c r="D14" s="431">
        <f>+'[2]L OV 04-99)'!F1391</f>
        <v>5580</v>
      </c>
      <c r="E14" s="431">
        <f>+'[2]L OV 04-99)'!G1391</f>
        <v>13450.85</v>
      </c>
      <c r="F14" s="431">
        <f>+'[2]L OV 04-99)'!H1391</f>
        <v>12571.2</v>
      </c>
      <c r="G14" s="431">
        <f>+'[2]L OV 04-99)'!I1391</f>
        <v>10980.23</v>
      </c>
      <c r="H14" s="431">
        <f>+'[2]L OV 04-99)'!J1391</f>
        <v>8080.24</v>
      </c>
      <c r="I14" s="431">
        <f>+'[2]L OV 04-99)'!K1391</f>
        <v>29450.23</v>
      </c>
      <c r="J14" s="431">
        <f>+'[2]L OV 04-99)'!L1391</f>
        <v>12980.4</v>
      </c>
      <c r="K14" s="431">
        <f>+'[2]L OV 04-99)'!M1391</f>
        <v>15480.35</v>
      </c>
      <c r="L14" s="431">
        <f>+'[2]L OV 04-99)'!N1391</f>
        <v>0</v>
      </c>
      <c r="M14" s="431">
        <f>+'[2]L OV 04-99)'!O1391</f>
        <v>0</v>
      </c>
      <c r="N14" s="431">
        <f>+'[2]L OV 04-99)'!P1391</f>
        <v>0</v>
      </c>
      <c r="P14" s="219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</row>
    <row r="15" spans="1:28" ht="12" customHeight="1" x14ac:dyDescent="0.15">
      <c r="A15" s="248" t="s">
        <v>108</v>
      </c>
      <c r="B15" s="903">
        <f t="shared" si="13"/>
        <v>37290.5</v>
      </c>
      <c r="C15" s="431">
        <f>+'[2]L OV 04-99)'!E1394</f>
        <v>0</v>
      </c>
      <c r="D15" s="431">
        <f>+'[2]L OV 04-99)'!F1394</f>
        <v>0</v>
      </c>
      <c r="E15" s="431">
        <f>+'[2]L OV 04-99)'!G1394</f>
        <v>0</v>
      </c>
      <c r="F15" s="431">
        <f>+'[2]L OV 04-99)'!H1394</f>
        <v>0</v>
      </c>
      <c r="G15" s="431">
        <f>+'[2]L OV 04-99)'!I1394</f>
        <v>0</v>
      </c>
      <c r="H15" s="431">
        <f>+'[2]L OV 04-99)'!J1394</f>
        <v>0</v>
      </c>
      <c r="I15" s="431">
        <f>+'[2]L OV 04-99)'!K1394</f>
        <v>13260.1</v>
      </c>
      <c r="J15" s="431">
        <f>+'[2]L OV 04-99)'!L1394</f>
        <v>15980.2</v>
      </c>
      <c r="K15" s="431">
        <f>+'[2]L OV 04-99)'!M1394</f>
        <v>8050.2</v>
      </c>
      <c r="L15" s="431">
        <f>+'[2]L OV 04-99)'!N1394</f>
        <v>0</v>
      </c>
      <c r="M15" s="431">
        <f>+'[2]L OV 04-99)'!O1394</f>
        <v>0</v>
      </c>
      <c r="N15" s="431">
        <f>+'[2]L OV 04-99)'!P1394</f>
        <v>0</v>
      </c>
      <c r="P15" s="219"/>
      <c r="Q15" s="247"/>
      <c r="R15" s="247"/>
      <c r="S15" s="247"/>
      <c r="T15" s="247"/>
      <c r="U15" s="247"/>
      <c r="V15" s="247"/>
      <c r="W15" s="247"/>
      <c r="X15" s="247"/>
      <c r="Y15" s="247"/>
      <c r="Z15" s="247"/>
      <c r="AA15" s="247"/>
      <c r="AB15" s="247"/>
    </row>
    <row r="16" spans="1:28" ht="12" customHeight="1" x14ac:dyDescent="0.15">
      <c r="A16" s="248" t="s">
        <v>109</v>
      </c>
      <c r="B16" s="903">
        <f t="shared" si="13"/>
        <v>0</v>
      </c>
      <c r="C16" s="431">
        <f>+'[2]L OV 04-99)'!E1397</f>
        <v>0</v>
      </c>
      <c r="D16" s="431">
        <f>+'[2]L OV 04-99)'!F1397</f>
        <v>0</v>
      </c>
      <c r="E16" s="431">
        <f>+'[2]L OV 04-99)'!G1397</f>
        <v>0</v>
      </c>
      <c r="F16" s="431">
        <f>+'[2]L OV 04-99)'!H1397</f>
        <v>0</v>
      </c>
      <c r="G16" s="431">
        <f>+'[2]L OV 04-99)'!I1397</f>
        <v>0</v>
      </c>
      <c r="H16" s="431">
        <f>+'[2]L OV 04-99)'!J1397</f>
        <v>0</v>
      </c>
      <c r="I16" s="431">
        <f>+'[2]L OV 04-99)'!K1397</f>
        <v>0</v>
      </c>
      <c r="J16" s="431">
        <f>+'[2]L OV 04-99)'!L1397</f>
        <v>0</v>
      </c>
      <c r="K16" s="431">
        <f>+'[2]L OV 04-99)'!M1397</f>
        <v>0</v>
      </c>
      <c r="L16" s="431">
        <f>+'[2]L OV 04-99)'!N1397</f>
        <v>0</v>
      </c>
      <c r="M16" s="431">
        <f>+'[2]L OV 04-99)'!O1397</f>
        <v>0</v>
      </c>
      <c r="N16" s="431">
        <f>+'[2]L OV 04-99)'!P1397</f>
        <v>0</v>
      </c>
    </row>
    <row r="17" spans="1:27" ht="12" customHeight="1" x14ac:dyDescent="0.15">
      <c r="A17" s="246" t="s">
        <v>29</v>
      </c>
      <c r="B17" s="903">
        <f t="shared" si="13"/>
        <v>6041</v>
      </c>
      <c r="C17" s="431">
        <f>+'[2]L OV 04-99)'!E1400</f>
        <v>0</v>
      </c>
      <c r="D17" s="431">
        <f>+'[2]L OV 04-99)'!F1400</f>
        <v>0</v>
      </c>
      <c r="E17" s="431">
        <f>+'[2]L OV 04-99)'!G1400</f>
        <v>0</v>
      </c>
      <c r="F17" s="431">
        <f>+'[2]L OV 04-99)'!H1400</f>
        <v>839</v>
      </c>
      <c r="G17" s="431">
        <f>+'[2]L OV 04-99)'!I1400</f>
        <v>1587</v>
      </c>
      <c r="H17" s="431">
        <f>+'[2]L OV 04-99)'!J1400</f>
        <v>2267</v>
      </c>
      <c r="I17" s="431">
        <f>+'[2]L OV 04-99)'!K1400</f>
        <v>1088</v>
      </c>
      <c r="J17" s="431">
        <f>+'[2]L OV 04-99)'!L1400</f>
        <v>260</v>
      </c>
      <c r="K17" s="431">
        <f>+'[2]L OV 04-99)'!M1400</f>
        <v>0</v>
      </c>
      <c r="L17" s="431">
        <f>+'[2]L OV 04-99)'!N1400</f>
        <v>0</v>
      </c>
      <c r="M17" s="431">
        <f>+'[2]L OV 04-99)'!O1400</f>
        <v>0</v>
      </c>
      <c r="N17" s="431">
        <f>+'[2]L OV 04-99)'!P1400</f>
        <v>0</v>
      </c>
    </row>
    <row r="18" spans="1:27" ht="12" customHeight="1" x14ac:dyDescent="0.15">
      <c r="A18" s="194" t="s">
        <v>30</v>
      </c>
      <c r="B18" s="903">
        <f t="shared" si="13"/>
        <v>6515</v>
      </c>
      <c r="C18" s="431">
        <f>+'[2]L OV 04-99)'!E1403</f>
        <v>2451</v>
      </c>
      <c r="D18" s="431">
        <f>+'[2]L OV 04-99)'!F1403</f>
        <v>2017</v>
      </c>
      <c r="E18" s="431">
        <f>+'[2]L OV 04-99)'!G1403</f>
        <v>2047</v>
      </c>
      <c r="F18" s="431">
        <f>+'[2]L OV 04-99)'!H1403</f>
        <v>0</v>
      </c>
      <c r="G18" s="431">
        <f>+'[2]L OV 04-99)'!I1403</f>
        <v>0</v>
      </c>
      <c r="H18" s="431">
        <f>+'[2]L OV 04-99)'!J1403</f>
        <v>0</v>
      </c>
      <c r="I18" s="431">
        <f>+'[2]L OV 04-99)'!K1403</f>
        <v>0</v>
      </c>
      <c r="J18" s="431">
        <f>+'[2]L OV 04-99)'!L1403</f>
        <v>0</v>
      </c>
      <c r="K18" s="431">
        <f>+'[2]L OV 04-99)'!M1403</f>
        <v>0</v>
      </c>
      <c r="L18" s="431">
        <f>+'[2]L OV 04-99)'!N1403</f>
        <v>0</v>
      </c>
      <c r="M18" s="431">
        <f>+'[2]L OV 04-99)'!O1403</f>
        <v>0</v>
      </c>
      <c r="N18" s="431">
        <f>+'[2]L OV 04-99)'!P1403</f>
        <v>0</v>
      </c>
    </row>
    <row r="19" spans="1:27" ht="12" customHeight="1" x14ac:dyDescent="0.15">
      <c r="A19" s="194" t="s">
        <v>31</v>
      </c>
      <c r="B19" s="903">
        <f t="shared" si="13"/>
        <v>84125</v>
      </c>
      <c r="C19" s="431">
        <f>+'[2]L OV 04-99)'!E1406</f>
        <v>0</v>
      </c>
      <c r="D19" s="431">
        <f>+'[2]L OV 04-99)'!F1406</f>
        <v>0</v>
      </c>
      <c r="E19" s="431">
        <f>+'[2]L OV 04-99)'!G1406</f>
        <v>1760</v>
      </c>
      <c r="F19" s="431">
        <f>+'[2]L OV 04-99)'!H1406</f>
        <v>18572</v>
      </c>
      <c r="G19" s="431">
        <f>+'[2]L OV 04-99)'!I1406</f>
        <v>40788</v>
      </c>
      <c r="H19" s="431">
        <f>+'[2]L OV 04-99)'!J1406</f>
        <v>16550</v>
      </c>
      <c r="I19" s="431">
        <f>+'[2]L OV 04-99)'!K1406</f>
        <v>6455</v>
      </c>
      <c r="J19" s="431">
        <f>+'[2]L OV 04-99)'!L1406</f>
        <v>0</v>
      </c>
      <c r="K19" s="431">
        <f>+'[2]L OV 04-99)'!M1406</f>
        <v>0</v>
      </c>
      <c r="L19" s="431">
        <f>+'[2]L OV 04-99)'!N1406</f>
        <v>0</v>
      </c>
      <c r="M19" s="431">
        <f>+'[2]L OV 04-99)'!O1406</f>
        <v>0</v>
      </c>
      <c r="N19" s="431">
        <f>+'[2]L OV 04-99)'!P1406</f>
        <v>0</v>
      </c>
    </row>
    <row r="20" spans="1:27" ht="12" customHeight="1" x14ac:dyDescent="0.15">
      <c r="A20" s="246" t="s">
        <v>32</v>
      </c>
      <c r="B20" s="903">
        <f t="shared" si="13"/>
        <v>0</v>
      </c>
      <c r="C20" s="431">
        <f>+'[2]L OV 04-99)'!E1409</f>
        <v>0</v>
      </c>
      <c r="D20" s="431">
        <f>+'[2]L OV 04-99)'!F1409</f>
        <v>0</v>
      </c>
      <c r="E20" s="431">
        <f>+'[2]L OV 04-99)'!G1409</f>
        <v>0</v>
      </c>
      <c r="F20" s="431">
        <f>+'[2]L OV 04-99)'!H1409</f>
        <v>0</v>
      </c>
      <c r="G20" s="431">
        <f>+'[2]L OV 04-99)'!I1409</f>
        <v>0</v>
      </c>
      <c r="H20" s="431">
        <f>+'[2]L OV 04-99)'!J1409</f>
        <v>0</v>
      </c>
      <c r="I20" s="431">
        <f>+'[2]L OV 04-99)'!K1409</f>
        <v>0</v>
      </c>
      <c r="J20" s="431">
        <f>+'[2]L OV 04-99)'!L1409</f>
        <v>0</v>
      </c>
      <c r="K20" s="431">
        <f>+'[2]L OV 04-99)'!M1409</f>
        <v>0</v>
      </c>
      <c r="L20" s="431">
        <f>+'[2]L OV 04-99)'!N1409</f>
        <v>0</v>
      </c>
      <c r="M20" s="431">
        <f>+'[2]L OV 04-99)'!O1409</f>
        <v>0</v>
      </c>
      <c r="N20" s="431">
        <f>+'[2]L OV 04-99)'!P1409</f>
        <v>0</v>
      </c>
    </row>
    <row r="21" spans="1:27" ht="12" customHeight="1" x14ac:dyDescent="0.15">
      <c r="A21" s="246" t="s">
        <v>33</v>
      </c>
      <c r="B21" s="903">
        <f t="shared" si="13"/>
        <v>109744</v>
      </c>
      <c r="C21" s="431">
        <f>+'[2]L OV 04-99)'!E1412</f>
        <v>79</v>
      </c>
      <c r="D21" s="431">
        <f>+'[2]L OV 04-99)'!F1412</f>
        <v>4115</v>
      </c>
      <c r="E21" s="431">
        <f>+'[2]L OV 04-99)'!G1412</f>
        <v>3624</v>
      </c>
      <c r="F21" s="431">
        <f>+'[2]L OV 04-99)'!H1412</f>
        <v>827</v>
      </c>
      <c r="G21" s="431">
        <f>+'[2]L OV 04-99)'!I1412</f>
        <v>11580</v>
      </c>
      <c r="H21" s="431">
        <f>+'[2]L OV 04-99)'!J1412</f>
        <v>19297</v>
      </c>
      <c r="I21" s="431">
        <f>+'[2]L OV 04-99)'!K1412</f>
        <v>4042</v>
      </c>
      <c r="J21" s="431">
        <f>+'[2]L OV 04-99)'!L1412</f>
        <v>65</v>
      </c>
      <c r="K21" s="431">
        <f>+'[2]L OV 04-99)'!M1412</f>
        <v>52612</v>
      </c>
      <c r="L21" s="431">
        <f>+'[2]L OV 04-99)'!N1412</f>
        <v>10770</v>
      </c>
      <c r="M21" s="431">
        <f>+'[2]L OV 04-99)'!O1412</f>
        <v>1293</v>
      </c>
      <c r="N21" s="431">
        <f>+'[2]L OV 04-99)'!P1412</f>
        <v>1440</v>
      </c>
    </row>
    <row r="22" spans="1:27" ht="12" customHeight="1" x14ac:dyDescent="0.15">
      <c r="A22" s="246" t="s">
        <v>34</v>
      </c>
      <c r="B22" s="903">
        <f t="shared" si="13"/>
        <v>370762</v>
      </c>
      <c r="C22" s="431">
        <f>+'[2]L OV 04-99)'!E1415</f>
        <v>206265</v>
      </c>
      <c r="D22" s="431">
        <f>+'[2]L OV 04-99)'!F1415</f>
        <v>125936</v>
      </c>
      <c r="E22" s="431">
        <f>+'[2]L OV 04-99)'!G1415</f>
        <v>38561</v>
      </c>
      <c r="F22" s="431">
        <f>+'[2]L OV 04-99)'!H1415</f>
        <v>0</v>
      </c>
      <c r="G22" s="431">
        <f>+'[2]L OV 04-99)'!I1415</f>
        <v>0</v>
      </c>
      <c r="H22" s="431">
        <f>+'[2]L OV 04-99)'!J1415</f>
        <v>0</v>
      </c>
      <c r="I22" s="431">
        <f>+'[2]L OV 04-99)'!K1415</f>
        <v>0</v>
      </c>
      <c r="J22" s="431">
        <f>+'[2]L OV 04-99)'!L1415</f>
        <v>0</v>
      </c>
      <c r="K22" s="431">
        <f>+'[2]L OV 04-99)'!M1415</f>
        <v>0</v>
      </c>
      <c r="L22" s="431">
        <f>+'[2]L OV 04-99)'!N1415</f>
        <v>0</v>
      </c>
      <c r="M22" s="431">
        <f>+'[2]L OV 04-99)'!O1415</f>
        <v>0</v>
      </c>
      <c r="N22" s="431">
        <f>+'[2]L OV 04-99)'!P1415</f>
        <v>0</v>
      </c>
    </row>
    <row r="23" spans="1:27" ht="12" customHeight="1" x14ac:dyDescent="0.15">
      <c r="A23" s="246" t="s">
        <v>35</v>
      </c>
      <c r="B23" s="903">
        <f t="shared" si="13"/>
        <v>643434</v>
      </c>
      <c r="C23" s="431">
        <f>+'[2]L OV 04-99)'!E1418</f>
        <v>70071</v>
      </c>
      <c r="D23" s="431">
        <f>+'[2]L OV 04-99)'!F1418</f>
        <v>386938</v>
      </c>
      <c r="E23" s="431">
        <f>+'[2]L OV 04-99)'!G1418</f>
        <v>156176</v>
      </c>
      <c r="F23" s="431">
        <f>+'[2]L OV 04-99)'!H1418</f>
        <v>30249</v>
      </c>
      <c r="G23" s="431">
        <f>+'[2]L OV 04-99)'!I1418</f>
        <v>0</v>
      </c>
      <c r="H23" s="431">
        <f>+'[2]L OV 04-99)'!J1418</f>
        <v>0</v>
      </c>
      <c r="I23" s="431">
        <f>+'[2]L OV 04-99)'!K1418</f>
        <v>0</v>
      </c>
      <c r="J23" s="431">
        <f>+'[2]L OV 04-99)'!L1418</f>
        <v>0</v>
      </c>
      <c r="K23" s="431">
        <f>+'[2]L OV 04-99)'!M1418</f>
        <v>0</v>
      </c>
      <c r="L23" s="431">
        <f>+'[2]L OV 04-99)'!N1418</f>
        <v>0</v>
      </c>
      <c r="M23" s="431">
        <f>+'[2]L OV 04-99)'!O1418</f>
        <v>0</v>
      </c>
      <c r="N23" s="431">
        <f>+'[2]L OV 04-99)'!P1418</f>
        <v>0</v>
      </c>
    </row>
    <row r="24" spans="1:27" ht="12" customHeight="1" x14ac:dyDescent="0.15">
      <c r="A24" s="246" t="s">
        <v>36</v>
      </c>
      <c r="B24" s="903">
        <f t="shared" si="13"/>
        <v>151961</v>
      </c>
      <c r="C24" s="431">
        <f>+'[2]L OV 04-99)'!E1421</f>
        <v>0</v>
      </c>
      <c r="D24" s="431">
        <f>+'[2]L OV 04-99)'!F1421</f>
        <v>131933</v>
      </c>
      <c r="E24" s="431">
        <f>+'[2]L OV 04-99)'!G1421</f>
        <v>17138</v>
      </c>
      <c r="F24" s="431">
        <f>+'[2]L OV 04-99)'!H1421</f>
        <v>2890</v>
      </c>
      <c r="G24" s="431">
        <f>+'[2]L OV 04-99)'!I1421</f>
        <v>0</v>
      </c>
      <c r="H24" s="431">
        <f>+'[2]L OV 04-99)'!J1421</f>
        <v>0</v>
      </c>
      <c r="I24" s="431">
        <f>+'[2]L OV 04-99)'!K1421</f>
        <v>0</v>
      </c>
      <c r="J24" s="431">
        <f>+'[2]L OV 04-99)'!L1421</f>
        <v>0</v>
      </c>
      <c r="K24" s="431">
        <f>+'[2]L OV 04-99)'!M1421</f>
        <v>0</v>
      </c>
      <c r="L24" s="431">
        <f>+'[2]L OV 04-99)'!N1421</f>
        <v>0</v>
      </c>
      <c r="M24" s="431">
        <f>+'[2]L OV 04-99)'!O1421</f>
        <v>0</v>
      </c>
      <c r="N24" s="431">
        <f>+'[2]L OV 04-99)'!P1421</f>
        <v>0</v>
      </c>
    </row>
    <row r="25" spans="1:27" ht="12" customHeight="1" x14ac:dyDescent="0.15">
      <c r="A25" s="194" t="s">
        <v>37</v>
      </c>
      <c r="B25" s="903">
        <f t="shared" si="13"/>
        <v>37961</v>
      </c>
      <c r="C25" s="431">
        <f>+'[2]L OV 04-99)'!E1424</f>
        <v>9710</v>
      </c>
      <c r="D25" s="431">
        <f>+'[2]L OV 04-99)'!F1424</f>
        <v>9694</v>
      </c>
      <c r="E25" s="431">
        <f>+'[2]L OV 04-99)'!G1424</f>
        <v>9822</v>
      </c>
      <c r="F25" s="431">
        <f>+'[2]L OV 04-99)'!H1424</f>
        <v>0</v>
      </c>
      <c r="G25" s="431">
        <f>+'[2]L OV 04-99)'!I1424</f>
        <v>0</v>
      </c>
      <c r="H25" s="431">
        <f>+'[2]L OV 04-99)'!J1424</f>
        <v>0</v>
      </c>
      <c r="I25" s="431">
        <f>+'[2]L OV 04-99)'!K1424</f>
        <v>0</v>
      </c>
      <c r="J25" s="431">
        <f>+'[2]L OV 04-99)'!L1424</f>
        <v>0</v>
      </c>
      <c r="K25" s="431">
        <f>+'[2]L OV 04-99)'!M1424</f>
        <v>0</v>
      </c>
      <c r="L25" s="431">
        <f>+'[2]L OV 04-99)'!N1424</f>
        <v>0</v>
      </c>
      <c r="M25" s="431">
        <f>+'[2]L OV 04-99)'!O1424</f>
        <v>0</v>
      </c>
      <c r="N25" s="431">
        <f>+'[2]L OV 04-99)'!P1424</f>
        <v>8735</v>
      </c>
    </row>
    <row r="26" spans="1:27" ht="12" customHeight="1" x14ac:dyDescent="0.15">
      <c r="A26" s="246" t="s">
        <v>38</v>
      </c>
      <c r="B26" s="903">
        <f t="shared" si="13"/>
        <v>2785.1</v>
      </c>
      <c r="C26" s="431">
        <f>+'[2]L OV 04-99)'!E1427</f>
        <v>0</v>
      </c>
      <c r="D26" s="431">
        <f>+'[2]L OV 04-99)'!F1427</f>
        <v>0</v>
      </c>
      <c r="E26" s="431">
        <f>+'[2]L OV 04-99)'!G1427</f>
        <v>0</v>
      </c>
      <c r="F26" s="431">
        <f>+'[2]L OV 04-99)'!H1427</f>
        <v>0</v>
      </c>
      <c r="G26" s="431">
        <f>+'[2]L OV 04-99)'!I1427</f>
        <v>0</v>
      </c>
      <c r="H26" s="431">
        <f>+'[2]L OV 04-99)'!J1427</f>
        <v>0</v>
      </c>
      <c r="I26" s="431">
        <f>+'[2]L OV 04-99)'!K1427</f>
        <v>0</v>
      </c>
      <c r="J26" s="431">
        <f>+'[2]L OV 04-99)'!L1427</f>
        <v>70</v>
      </c>
      <c r="K26" s="431">
        <f>+'[2]L OV 04-99)'!M1427</f>
        <v>75</v>
      </c>
      <c r="L26" s="431">
        <f>+'[2]L OV 04-99)'!N1427</f>
        <v>1250.0999999999999</v>
      </c>
      <c r="M26" s="431">
        <f>+'[2]L OV 04-99)'!O1427</f>
        <v>990</v>
      </c>
      <c r="N26" s="431">
        <f>+'[2]L OV 04-99)'!P1427</f>
        <v>400</v>
      </c>
    </row>
    <row r="27" spans="1:27" ht="12" customHeight="1" x14ac:dyDescent="0.15">
      <c r="A27" s="246" t="s">
        <v>39</v>
      </c>
      <c r="B27" s="903">
        <f t="shared" si="13"/>
        <v>0</v>
      </c>
      <c r="C27" s="431">
        <f>+'[2]L OV 04-99)'!E1430</f>
        <v>0</v>
      </c>
      <c r="D27" s="431">
        <f>+'[2]L OV 04-99)'!F1430</f>
        <v>0</v>
      </c>
      <c r="E27" s="431">
        <f>+'[2]L OV 04-99)'!G1430</f>
        <v>0</v>
      </c>
      <c r="F27" s="431">
        <f>+'[2]L OV 04-99)'!H1430</f>
        <v>0</v>
      </c>
      <c r="G27" s="431">
        <f>+'[2]L OV 04-99)'!I1430</f>
        <v>0</v>
      </c>
      <c r="H27" s="431">
        <f>+'[2]L OV 04-99)'!J1430</f>
        <v>0</v>
      </c>
      <c r="I27" s="431">
        <f>+'[2]L OV 04-99)'!K1430</f>
        <v>0</v>
      </c>
      <c r="J27" s="431">
        <f>+'[2]L OV 04-99)'!L1430</f>
        <v>0</v>
      </c>
      <c r="K27" s="431">
        <f>+'[2]L OV 04-99)'!M1430</f>
        <v>0</v>
      </c>
      <c r="L27" s="431">
        <f>+'[2]L OV 04-99)'!N1430</f>
        <v>0</v>
      </c>
      <c r="M27" s="431">
        <f>+'[2]L OV 04-99)'!O1430</f>
        <v>0</v>
      </c>
      <c r="N27" s="431">
        <f>+'[2]L OV 04-99)'!P1430</f>
        <v>0</v>
      </c>
    </row>
    <row r="28" spans="1:27" ht="12" customHeight="1" x14ac:dyDescent="0.15">
      <c r="A28" s="246" t="s">
        <v>40</v>
      </c>
      <c r="B28" s="903">
        <f t="shared" si="13"/>
        <v>147012</v>
      </c>
      <c r="C28" s="431">
        <f>+'[2]L OV 04-99)'!E1433</f>
        <v>5216</v>
      </c>
      <c r="D28" s="431">
        <f>+'[2]L OV 04-99)'!F1433</f>
        <v>12623</v>
      </c>
      <c r="E28" s="431">
        <f>+'[2]L OV 04-99)'!G1433</f>
        <v>55859</v>
      </c>
      <c r="F28" s="431">
        <f>+'[2]L OV 04-99)'!H1433</f>
        <v>54849</v>
      </c>
      <c r="G28" s="431">
        <f>+'[2]L OV 04-99)'!I1433</f>
        <v>13334</v>
      </c>
      <c r="H28" s="431">
        <f>+'[2]L OV 04-99)'!J1433</f>
        <v>95</v>
      </c>
      <c r="I28" s="431">
        <f>+'[2]L OV 04-99)'!K1433</f>
        <v>0</v>
      </c>
      <c r="J28" s="431">
        <f>+'[2]L OV 04-99)'!L1433</f>
        <v>0</v>
      </c>
      <c r="K28" s="431">
        <f>+'[2]L OV 04-99)'!M1433</f>
        <v>350</v>
      </c>
      <c r="L28" s="431">
        <f>+'[2]L OV 04-99)'!N1433</f>
        <v>1639</v>
      </c>
      <c r="M28" s="431">
        <f>+'[2]L OV 04-99)'!O1433</f>
        <v>300</v>
      </c>
      <c r="N28" s="431">
        <f>+'[2]L OV 04-99)'!P1433</f>
        <v>2747</v>
      </c>
    </row>
    <row r="29" spans="1:27" ht="12" customHeight="1" x14ac:dyDescent="0.15">
      <c r="A29" s="194" t="s">
        <v>41</v>
      </c>
      <c r="B29" s="903">
        <f t="shared" si="13"/>
        <v>77439.490000000005</v>
      </c>
      <c r="C29" s="431">
        <f>+'[2]L OV 04-99)'!E1436</f>
        <v>12520</v>
      </c>
      <c r="D29" s="431">
        <f>+'[2]L OV 04-99)'!F1436</f>
        <v>30492</v>
      </c>
      <c r="E29" s="431">
        <f>+'[2]L OV 04-99)'!G1436</f>
        <v>16271.439999999999</v>
      </c>
      <c r="F29" s="431">
        <f>+'[2]L OV 04-99)'!H1436</f>
        <v>10980</v>
      </c>
      <c r="G29" s="431">
        <f>+'[2]L OV 04-99)'!I1436</f>
        <v>1880.25</v>
      </c>
      <c r="H29" s="431">
        <f>+'[2]L OV 04-99)'!J1436</f>
        <v>0</v>
      </c>
      <c r="I29" s="431">
        <f>+'[2]L OV 04-99)'!K1436</f>
        <v>0</v>
      </c>
      <c r="J29" s="431">
        <f>+'[2]L OV 04-99)'!L1436</f>
        <v>0</v>
      </c>
      <c r="K29" s="431">
        <f>+'[2]L OV 04-99)'!M1436</f>
        <v>0</v>
      </c>
      <c r="L29" s="431">
        <f>+'[2]L OV 04-99)'!N1436</f>
        <v>0</v>
      </c>
      <c r="M29" s="431">
        <f>+'[2]L OV 04-99)'!O1436</f>
        <v>1305.5999999999999</v>
      </c>
      <c r="N29" s="431">
        <f>+'[2]L OV 04-99)'!P1436</f>
        <v>3990.2</v>
      </c>
    </row>
    <row r="30" spans="1:27" ht="12" customHeight="1" x14ac:dyDescent="0.15">
      <c r="A30" s="248" t="s">
        <v>110</v>
      </c>
      <c r="B30" s="903">
        <f t="shared" si="13"/>
        <v>63228.619999999995</v>
      </c>
      <c r="C30" s="431">
        <f>+'[2]L OV 04-99)'!E1439</f>
        <v>9980</v>
      </c>
      <c r="D30" s="431">
        <f>+'[2]L OV 04-99)'!F1439</f>
        <v>23412</v>
      </c>
      <c r="E30" s="431">
        <f>+'[2]L OV 04-99)'!G1439</f>
        <v>11680.57</v>
      </c>
      <c r="F30" s="431">
        <f>+'[2]L OV 04-99)'!H1439</f>
        <v>10980</v>
      </c>
      <c r="G30" s="431">
        <f>+'[2]L OV 04-99)'!I1439</f>
        <v>1880.25</v>
      </c>
      <c r="H30" s="431">
        <f>+'[2]L OV 04-99)'!J1439</f>
        <v>0</v>
      </c>
      <c r="I30" s="431">
        <f>+'[2]L OV 04-99)'!K1439</f>
        <v>0</v>
      </c>
      <c r="J30" s="431">
        <f>+'[2]L OV 04-99)'!L1439</f>
        <v>0</v>
      </c>
      <c r="K30" s="431">
        <f>+'[2]L OV 04-99)'!M1439</f>
        <v>0</v>
      </c>
      <c r="L30" s="431">
        <f>+'[2]L OV 04-99)'!N1439</f>
        <v>0</v>
      </c>
      <c r="M30" s="431">
        <f>+'[2]L OV 04-99)'!O1439</f>
        <v>1305.5999999999999</v>
      </c>
      <c r="N30" s="431">
        <f>+'[2]L OV 04-99)'!P1439</f>
        <v>3990.2</v>
      </c>
      <c r="P30" s="247"/>
      <c r="Q30" s="247"/>
      <c r="R30" s="247"/>
      <c r="S30" s="247"/>
      <c r="T30" s="247"/>
      <c r="U30" s="247"/>
      <c r="V30" s="247"/>
      <c r="W30" s="247"/>
      <c r="X30" s="247"/>
      <c r="Y30" s="247"/>
      <c r="Z30" s="247"/>
      <c r="AA30" s="247"/>
    </row>
    <row r="31" spans="1:27" ht="12" customHeight="1" x14ac:dyDescent="0.15">
      <c r="A31" s="248" t="s">
        <v>111</v>
      </c>
      <c r="B31" s="903">
        <f t="shared" si="13"/>
        <v>14210.869999999999</v>
      </c>
      <c r="C31" s="431">
        <f>+'[2]L OV 04-99)'!E1442</f>
        <v>2540</v>
      </c>
      <c r="D31" s="431">
        <f>+'[2]L OV 04-99)'!F1442</f>
        <v>7080</v>
      </c>
      <c r="E31" s="431">
        <f>+'[2]L OV 04-99)'!G1442</f>
        <v>4590.87</v>
      </c>
      <c r="F31" s="431">
        <f>+'[2]L OV 04-99)'!H1442</f>
        <v>0</v>
      </c>
      <c r="G31" s="431">
        <f>+'[2]L OV 04-99)'!I1442</f>
        <v>0</v>
      </c>
      <c r="H31" s="431">
        <f>+'[2]L OV 04-99)'!J1442</f>
        <v>0</v>
      </c>
      <c r="I31" s="431">
        <f>+'[2]L OV 04-99)'!K1442</f>
        <v>0</v>
      </c>
      <c r="J31" s="431">
        <f>+'[2]L OV 04-99)'!L1442</f>
        <v>0</v>
      </c>
      <c r="K31" s="431">
        <f>+'[2]L OV 04-99)'!M1442</f>
        <v>0</v>
      </c>
      <c r="L31" s="431">
        <f>+'[2]L OV 04-99)'!N1442</f>
        <v>0</v>
      </c>
      <c r="M31" s="431">
        <f>+'[2]L OV 04-99)'!O1442</f>
        <v>0</v>
      </c>
      <c r="N31" s="431">
        <f>+'[2]L OV 04-99)'!P1442</f>
        <v>0</v>
      </c>
      <c r="P31" s="247"/>
      <c r="Q31" s="247"/>
      <c r="R31" s="247"/>
      <c r="S31" s="247"/>
      <c r="T31" s="247"/>
      <c r="U31" s="247"/>
      <c r="V31" s="247"/>
      <c r="W31" s="247"/>
      <c r="X31" s="247"/>
      <c r="Y31" s="247"/>
      <c r="Z31" s="247"/>
      <c r="AA31" s="247"/>
    </row>
    <row r="32" spans="1:27" ht="12" customHeight="1" x14ac:dyDescent="0.15">
      <c r="A32" s="246" t="s">
        <v>44</v>
      </c>
      <c r="B32" s="903">
        <f t="shared" si="13"/>
        <v>444659</v>
      </c>
      <c r="C32" s="431">
        <f>+'[2]L OV 04-99)'!E1445</f>
        <v>75263</v>
      </c>
      <c r="D32" s="431">
        <f>+'[2]L OV 04-99)'!F1445</f>
        <v>38700</v>
      </c>
      <c r="E32" s="431">
        <f>+'[2]L OV 04-99)'!G1445</f>
        <v>168750</v>
      </c>
      <c r="F32" s="431">
        <f>+'[2]L OV 04-99)'!H1445</f>
        <v>0</v>
      </c>
      <c r="G32" s="431">
        <f>+'[2]L OV 04-99)'!I1445</f>
        <v>0</v>
      </c>
      <c r="H32" s="431">
        <f>+'[2]L OV 04-99)'!J1445</f>
        <v>0</v>
      </c>
      <c r="I32" s="431">
        <f>+'[2]L OV 04-99)'!K1445</f>
        <v>0</v>
      </c>
      <c r="J32" s="431">
        <f>+'[2]L OV 04-99)'!L1445</f>
        <v>0</v>
      </c>
      <c r="K32" s="431">
        <f>+'[2]L OV 04-99)'!M1445</f>
        <v>0</v>
      </c>
      <c r="L32" s="431">
        <f>+'[2]L OV 04-99)'!N1445</f>
        <v>0</v>
      </c>
      <c r="M32" s="431">
        <f>+'[2]L OV 04-99)'!O1445</f>
        <v>24996</v>
      </c>
      <c r="N32" s="431">
        <f>+'[2]L OV 04-99)'!P1445</f>
        <v>136950</v>
      </c>
    </row>
    <row r="33" spans="1:14" ht="12" customHeight="1" x14ac:dyDescent="0.15">
      <c r="A33" s="246" t="s">
        <v>45</v>
      </c>
      <c r="B33" s="903">
        <f t="shared" si="13"/>
        <v>1583260</v>
      </c>
      <c r="C33" s="431">
        <f>+'[2]L OV 04-99)'!E1448</f>
        <v>0</v>
      </c>
      <c r="D33" s="431">
        <f>+'[2]L OV 04-99)'!F1448</f>
        <v>695480</v>
      </c>
      <c r="E33" s="431">
        <f>+'[2]L OV 04-99)'!G1448</f>
        <v>564750</v>
      </c>
      <c r="F33" s="431">
        <f>+'[2]L OV 04-99)'!H1448</f>
        <v>0</v>
      </c>
      <c r="G33" s="431">
        <f>+'[2]L OV 04-99)'!I1448</f>
        <v>0</v>
      </c>
      <c r="H33" s="431">
        <f>+'[2]L OV 04-99)'!J1448</f>
        <v>0</v>
      </c>
      <c r="I33" s="431">
        <f>+'[2]L OV 04-99)'!K1448</f>
        <v>0</v>
      </c>
      <c r="J33" s="431">
        <f>+'[2]L OV 04-99)'!L1448</f>
        <v>0</v>
      </c>
      <c r="K33" s="431">
        <f>+'[2]L OV 04-99)'!M1448</f>
        <v>0</v>
      </c>
      <c r="L33" s="431">
        <f>+'[2]L OV 04-99)'!N1448</f>
        <v>0</v>
      </c>
      <c r="M33" s="431">
        <f>+'[2]L OV 04-99)'!O1448</f>
        <v>253590</v>
      </c>
      <c r="N33" s="431">
        <f>+'[2]L OV 04-99)'!P1448</f>
        <v>69440</v>
      </c>
    </row>
    <row r="34" spans="1:14" ht="12" customHeight="1" x14ac:dyDescent="0.15">
      <c r="A34" s="194" t="s">
        <v>46</v>
      </c>
      <c r="B34" s="902" t="s">
        <v>286</v>
      </c>
      <c r="C34" s="431">
        <f>+'[2]LLA 04-99'!E1451</f>
        <v>0</v>
      </c>
      <c r="D34" s="431">
        <f>+'[2]LLA 04-99'!F1451</f>
        <v>0</v>
      </c>
      <c r="E34" s="431">
        <f>+'[2]LLA 04-99'!G1451</f>
        <v>0</v>
      </c>
      <c r="F34" s="431">
        <f>+'[2]LLA 04-99'!H1451</f>
        <v>0</v>
      </c>
      <c r="G34" s="431">
        <f>+'[2]LLA 04-99'!I1451</f>
        <v>0</v>
      </c>
      <c r="H34" s="431">
        <f>+'[2]LLA 04-99'!J1451</f>
        <v>0</v>
      </c>
      <c r="I34" s="431">
        <f>+'[2]LLA 04-99'!K1451</f>
        <v>0</v>
      </c>
      <c r="J34" s="431">
        <f>+'[2]LLA 04-99'!L1451</f>
        <v>0</v>
      </c>
      <c r="K34" s="431">
        <f>+'[2]LLA 04-99'!M1451</f>
        <v>0</v>
      </c>
      <c r="L34" s="431">
        <f>+'[2]LLA 04-99'!N1451</f>
        <v>0</v>
      </c>
      <c r="M34" s="431">
        <f>+'[2]LLA 04-99'!O1451</f>
        <v>0</v>
      </c>
      <c r="N34" s="431">
        <f>+'[2]LLA 04-99'!P1451</f>
        <v>0</v>
      </c>
    </row>
    <row r="35" spans="1:14" ht="12" customHeight="1" x14ac:dyDescent="0.15">
      <c r="A35" s="194" t="s">
        <v>47</v>
      </c>
      <c r="B35" s="902" t="s">
        <v>286</v>
      </c>
      <c r="C35" s="431">
        <f>+'[2]LLA 04-99'!E1454</f>
        <v>0</v>
      </c>
      <c r="D35" s="431">
        <f>+'[2]LLA 04-99'!F1454</f>
        <v>0</v>
      </c>
      <c r="E35" s="431">
        <f>+'[2]LLA 04-99'!G1454</f>
        <v>0</v>
      </c>
      <c r="F35" s="431">
        <f>+'[2]LLA 04-99'!H1454</f>
        <v>0</v>
      </c>
      <c r="G35" s="431">
        <f>+'[2]LLA 04-99'!I1454</f>
        <v>0</v>
      </c>
      <c r="H35" s="431">
        <f>+'[2]LLA 04-99'!J1454</f>
        <v>0</v>
      </c>
      <c r="I35" s="431">
        <f>+'[2]LLA 04-99'!K1454</f>
        <v>0</v>
      </c>
      <c r="J35" s="431">
        <f>+'[2]LLA 04-99'!L1454</f>
        <v>0</v>
      </c>
      <c r="K35" s="431">
        <f>+'[2]LLA 04-99'!M1454</f>
        <v>0</v>
      </c>
      <c r="L35" s="431">
        <f>+'[2]LLA 04-99'!N1454</f>
        <v>0</v>
      </c>
      <c r="M35" s="431">
        <f>+'[2]LLA 04-99'!O1454</f>
        <v>0</v>
      </c>
      <c r="N35" s="431">
        <f>+'[2]LLA 04-99'!P1454</f>
        <v>0</v>
      </c>
    </row>
    <row r="36" spans="1:14" ht="12" customHeight="1" x14ac:dyDescent="0.15">
      <c r="A36" s="194" t="s">
        <v>48</v>
      </c>
      <c r="B36" s="902" t="s">
        <v>286</v>
      </c>
      <c r="C36" s="431">
        <f>+'[2]LLA 04-99'!E1457</f>
        <v>0</v>
      </c>
      <c r="D36" s="431">
        <f>+'[2]LLA 04-99'!F1457</f>
        <v>0</v>
      </c>
      <c r="E36" s="431">
        <f>+'[2]LLA 04-99'!G1457</f>
        <v>0</v>
      </c>
      <c r="F36" s="431">
        <f>+'[2]LLA 04-99'!H1457</f>
        <v>0</v>
      </c>
      <c r="G36" s="431">
        <f>+'[2]LLA 04-99'!I1457</f>
        <v>0</v>
      </c>
      <c r="H36" s="431">
        <f>+'[2]LLA 04-99'!J1457</f>
        <v>0</v>
      </c>
      <c r="I36" s="431">
        <f>+'[2]LLA 04-99'!K1457</f>
        <v>0</v>
      </c>
      <c r="J36" s="431">
        <f>+'[2]LLA 04-99'!L1457</f>
        <v>0</v>
      </c>
      <c r="K36" s="431">
        <f>+'[2]LLA 04-99'!M1457</f>
        <v>0</v>
      </c>
      <c r="L36" s="431">
        <f>+'[2]LLA 04-99'!N1457</f>
        <v>0</v>
      </c>
      <c r="M36" s="431">
        <f>+'[2]LLA 04-99'!O1457</f>
        <v>0</v>
      </c>
      <c r="N36" s="431">
        <f>+'[2]LLA 04-99'!P1457</f>
        <v>0</v>
      </c>
    </row>
    <row r="37" spans="1:14" ht="12" customHeight="1" thickBot="1" x14ac:dyDescent="0.2">
      <c r="A37" s="249" t="s">
        <v>49</v>
      </c>
      <c r="B37" s="904" t="s">
        <v>286</v>
      </c>
      <c r="C37" s="432">
        <f>+'[2]LLA 04-99'!E1460</f>
        <v>0</v>
      </c>
      <c r="D37" s="432">
        <f>+'[2]LLA 04-99'!F1460</f>
        <v>0</v>
      </c>
      <c r="E37" s="432">
        <f>+'[2]LLA 04-99'!G1460</f>
        <v>0</v>
      </c>
      <c r="F37" s="432">
        <f>+'[2]LLA 04-99'!H1460</f>
        <v>0</v>
      </c>
      <c r="G37" s="432">
        <f>+'[2]LLA 04-99'!I1460</f>
        <v>0</v>
      </c>
      <c r="H37" s="432">
        <f>+'[2]LLA 04-99'!J1460</f>
        <v>0</v>
      </c>
      <c r="I37" s="432">
        <f>+'[2]LLA 04-99'!K1460</f>
        <v>0</v>
      </c>
      <c r="J37" s="432">
        <f>+'[2]LLA 04-99'!L1460</f>
        <v>0</v>
      </c>
      <c r="K37" s="432">
        <f>+'[2]LLA 04-99'!M1460</f>
        <v>0</v>
      </c>
      <c r="L37" s="432">
        <f>+'[2]LLA 04-99'!N1460</f>
        <v>0</v>
      </c>
      <c r="M37" s="432">
        <f>+'[2]LLA 04-99'!O1460</f>
        <v>0</v>
      </c>
      <c r="N37" s="432">
        <f>+'[2]LLA 04-99'!P1460</f>
        <v>0</v>
      </c>
    </row>
    <row r="38" spans="1:14" ht="9" customHeight="1" x14ac:dyDescent="0.15">
      <c r="A38" s="28" t="s">
        <v>544</v>
      </c>
      <c r="B38" s="426"/>
      <c r="C38" s="426"/>
      <c r="D38" s="426"/>
      <c r="E38" s="426"/>
      <c r="F38" s="426"/>
      <c r="G38" s="219"/>
      <c r="H38" s="219"/>
      <c r="I38" s="219"/>
      <c r="J38" s="219"/>
      <c r="K38" s="219"/>
      <c r="L38" s="219"/>
      <c r="M38" s="219"/>
      <c r="N38" s="219"/>
    </row>
    <row r="39" spans="1:14" ht="9" customHeight="1" x14ac:dyDescent="0.15">
      <c r="A39" s="28" t="s">
        <v>428</v>
      </c>
      <c r="B39" s="426"/>
      <c r="C39" s="426"/>
      <c r="D39" s="426"/>
      <c r="E39" s="426"/>
      <c r="F39" s="426"/>
      <c r="G39" s="219"/>
      <c r="H39" s="219"/>
      <c r="I39" s="219"/>
      <c r="J39" s="219"/>
      <c r="K39" s="219"/>
      <c r="L39" s="219"/>
      <c r="M39" s="219"/>
      <c r="N39" s="219"/>
    </row>
    <row r="40" spans="1:14" ht="9" customHeight="1" x14ac:dyDescent="0.15">
      <c r="A40" s="40" t="s">
        <v>427</v>
      </c>
      <c r="B40" s="426"/>
      <c r="C40" s="426"/>
      <c r="D40" s="426"/>
      <c r="E40" s="426"/>
      <c r="F40" s="426"/>
      <c r="G40" s="219"/>
      <c r="H40" s="219"/>
      <c r="I40" s="219"/>
      <c r="J40" s="219"/>
      <c r="K40" s="219"/>
      <c r="L40" s="219"/>
      <c r="M40" s="219"/>
      <c r="N40" s="219"/>
    </row>
    <row r="41" spans="1:14" ht="13.05" customHeight="1" x14ac:dyDescent="0.15">
      <c r="A41" s="12"/>
    </row>
    <row r="42" spans="1:14" ht="13.05" customHeight="1" x14ac:dyDescent="0.15">
      <c r="A42" s="119"/>
    </row>
    <row r="43" spans="1:14" ht="13.05" customHeight="1" x14ac:dyDescent="0.15">
      <c r="A43" s="168"/>
    </row>
    <row r="44" spans="1:14" ht="13.05" customHeight="1" x14ac:dyDescent="0.15">
      <c r="A44" s="31"/>
    </row>
    <row r="45" spans="1:14" ht="13.05" customHeight="1" x14ac:dyDescent="0.15">
      <c r="A45" s="58"/>
    </row>
    <row r="46" spans="1:14" ht="13.05" customHeight="1" x14ac:dyDescent="0.15">
      <c r="A46" s="31"/>
    </row>
    <row r="47" spans="1:14" ht="13.05" customHeight="1" x14ac:dyDescent="0.15">
      <c r="A47" s="119"/>
    </row>
    <row r="48" spans="1:14" ht="13.05" customHeight="1" x14ac:dyDescent="0.15">
      <c r="A48" s="119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5">
    <tabColor theme="9" tint="0.59999389629810485"/>
  </sheetPr>
  <dimension ref="A4:AA48"/>
  <sheetViews>
    <sheetView showGridLines="0" topLeftCell="A15" zoomScale="150" zoomScaleNormal="150" workbookViewId="0">
      <selection activeCell="A40" sqref="A40"/>
    </sheetView>
  </sheetViews>
  <sheetFormatPr baseColWidth="10" defaultColWidth="7" defaultRowHeight="13.05" customHeight="1" x14ac:dyDescent="0.15"/>
  <cols>
    <col min="1" max="1" width="11.625" style="190" customWidth="1"/>
    <col min="2" max="2" width="9.625" style="190" customWidth="1"/>
    <col min="3" max="14" width="8.75" style="190" customWidth="1"/>
    <col min="15" max="16384" width="7" style="190"/>
  </cols>
  <sheetData>
    <row r="4" spans="1:27" ht="13.05" customHeight="1" x14ac:dyDescent="0.3">
      <c r="A4" s="419" t="s">
        <v>588</v>
      </c>
      <c r="B4" s="415"/>
    </row>
    <row r="5" spans="1:27" ht="13.05" customHeight="1" x14ac:dyDescent="0.15">
      <c r="A5" s="423" t="s">
        <v>273</v>
      </c>
      <c r="B5" s="416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</row>
    <row r="6" spans="1:27" ht="4.95" customHeight="1" thickBot="1" x14ac:dyDescent="0.2">
      <c r="A6" s="119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</row>
    <row r="7" spans="1:27" ht="15" customHeight="1" x14ac:dyDescent="0.15">
      <c r="A7" s="860" t="s">
        <v>18</v>
      </c>
      <c r="B7" s="861" t="s">
        <v>117</v>
      </c>
      <c r="C7" s="860" t="s">
        <v>57</v>
      </c>
      <c r="D7" s="860" t="s">
        <v>58</v>
      </c>
      <c r="E7" s="860" t="s">
        <v>59</v>
      </c>
      <c r="F7" s="860" t="s">
        <v>60</v>
      </c>
      <c r="G7" s="860" t="s">
        <v>61</v>
      </c>
      <c r="H7" s="860" t="s">
        <v>62</v>
      </c>
      <c r="I7" s="860" t="s">
        <v>63</v>
      </c>
      <c r="J7" s="860" t="s">
        <v>64</v>
      </c>
      <c r="K7" s="860" t="s">
        <v>65</v>
      </c>
      <c r="L7" s="860" t="s">
        <v>66</v>
      </c>
      <c r="M7" s="860" t="s">
        <v>67</v>
      </c>
      <c r="N7" s="860" t="s">
        <v>68</v>
      </c>
    </row>
    <row r="8" spans="1:27" ht="15" customHeight="1" x14ac:dyDescent="0.15">
      <c r="A8" s="874" t="s">
        <v>100</v>
      </c>
      <c r="B8" s="876">
        <v>7466.4020324688863</v>
      </c>
      <c r="C8" s="877">
        <v>654.74878081600002</v>
      </c>
      <c r="D8" s="877">
        <v>2587.5431714960005</v>
      </c>
      <c r="E8" s="877">
        <v>1849.4032350320001</v>
      </c>
      <c r="F8" s="877">
        <v>212.04104000000001</v>
      </c>
      <c r="G8" s="877">
        <v>469.58881492488695</v>
      </c>
      <c r="H8" s="877">
        <v>230.51353240000003</v>
      </c>
      <c r="I8" s="877">
        <v>191.7088736</v>
      </c>
      <c r="J8" s="877">
        <v>133.62368359999999</v>
      </c>
      <c r="K8" s="877">
        <v>162.11783579999999</v>
      </c>
      <c r="L8" s="877">
        <v>30.413623999999999</v>
      </c>
      <c r="M8" s="877">
        <v>541.62246959999993</v>
      </c>
      <c r="N8" s="877">
        <v>403.0769712</v>
      </c>
    </row>
    <row r="9" spans="1:27" ht="12" customHeight="1" x14ac:dyDescent="0.15">
      <c r="A9" s="246" t="s">
        <v>21</v>
      </c>
      <c r="B9" s="899" t="s">
        <v>286</v>
      </c>
      <c r="C9" s="441" t="s">
        <v>286</v>
      </c>
      <c r="D9" s="441" t="s">
        <v>286</v>
      </c>
      <c r="E9" s="441" t="s">
        <v>286</v>
      </c>
      <c r="F9" s="441" t="s">
        <v>286</v>
      </c>
      <c r="G9" s="441" t="s">
        <v>286</v>
      </c>
      <c r="H9" s="441" t="s">
        <v>286</v>
      </c>
      <c r="I9" s="441" t="s">
        <v>286</v>
      </c>
      <c r="J9" s="441" t="s">
        <v>286</v>
      </c>
      <c r="K9" s="441" t="s">
        <v>286</v>
      </c>
      <c r="L9" s="441" t="s">
        <v>286</v>
      </c>
      <c r="M9" s="441" t="s">
        <v>286</v>
      </c>
      <c r="N9" s="441" t="s">
        <v>286</v>
      </c>
    </row>
    <row r="10" spans="1:27" ht="12" customHeight="1" x14ac:dyDescent="0.15">
      <c r="A10" s="246" t="s">
        <v>22</v>
      </c>
      <c r="B10" s="900">
        <f>SUM(C10:N10)</f>
        <v>25.021438524886918</v>
      </c>
      <c r="C10" s="441">
        <f>+'[2]L OV 04-99)'!E1380</f>
        <v>0</v>
      </c>
      <c r="D10" s="441">
        <f>+'[2]L OV 04-99)'!F1380</f>
        <v>0</v>
      </c>
      <c r="E10" s="441">
        <f>+'[2]L OV 04-99)'!G1380</f>
        <v>0</v>
      </c>
      <c r="F10" s="441">
        <f>+'[2]L OV 04-99)'!H1380</f>
        <v>5.2935119999999998</v>
      </c>
      <c r="G10" s="441">
        <f>+'[2]L OV 04-99)'!I1380</f>
        <v>7.0239513248869194</v>
      </c>
      <c r="H10" s="441">
        <f>+'[2]L OV 04-99)'!J1380</f>
        <v>0</v>
      </c>
      <c r="I10" s="441">
        <f>+'[2]L OV 04-99)'!K1380</f>
        <v>0</v>
      </c>
      <c r="J10" s="441">
        <f>+'[2]L OV 04-99)'!L1380</f>
        <v>0</v>
      </c>
      <c r="K10" s="441">
        <f>+'[2]L OV 04-99)'!M1380</f>
        <v>0</v>
      </c>
      <c r="L10" s="441">
        <f>+'[2]L OV 04-99)'!N1380</f>
        <v>0</v>
      </c>
      <c r="M10" s="441">
        <f>+'[2]L OV 04-99)'!O1380</f>
        <v>4.8861791999999999</v>
      </c>
      <c r="N10" s="441">
        <f>+'[2]L OV 04-99)'!P1380</f>
        <v>7.8177959999999995</v>
      </c>
    </row>
    <row r="11" spans="1:27" ht="12" customHeight="1" x14ac:dyDescent="0.15">
      <c r="A11" s="246" t="s">
        <v>23</v>
      </c>
      <c r="B11" s="900">
        <f t="shared" ref="B11:B33" si="0">SUM(C11:N11)</f>
        <v>0</v>
      </c>
      <c r="C11" s="441">
        <f>+'[2]L OV 04-99)'!E1383</f>
        <v>0</v>
      </c>
      <c r="D11" s="441">
        <f>+'[2]L OV 04-99)'!F1383</f>
        <v>0</v>
      </c>
      <c r="E11" s="441">
        <f>+'[2]L OV 04-99)'!G1383</f>
        <v>0</v>
      </c>
      <c r="F11" s="441">
        <f>+'[2]L OV 04-99)'!H1383</f>
        <v>0</v>
      </c>
      <c r="G11" s="441">
        <f>+'[2]L OV 04-99)'!I1383</f>
        <v>0</v>
      </c>
      <c r="H11" s="441">
        <f>+'[2]L OV 04-99)'!J1383</f>
        <v>0</v>
      </c>
      <c r="I11" s="441">
        <f>+'[2]L OV 04-99)'!K1383</f>
        <v>0</v>
      </c>
      <c r="J11" s="441">
        <f>+'[2]L OV 04-99)'!L1383</f>
        <v>0</v>
      </c>
      <c r="K11" s="441">
        <f>+'[2]L OV 04-99)'!M1383</f>
        <v>0</v>
      </c>
      <c r="L11" s="441">
        <f>+'[2]L OV 04-99)'!N1383</f>
        <v>0</v>
      </c>
      <c r="M11" s="441">
        <f>+'[2]L OV 04-99)'!O1383</f>
        <v>0</v>
      </c>
      <c r="N11" s="441">
        <f>+'[2]L OV 04-99)'!P1383</f>
        <v>0</v>
      </c>
    </row>
    <row r="12" spans="1:27" ht="12" customHeight="1" x14ac:dyDescent="0.15">
      <c r="A12" s="194" t="s">
        <v>24</v>
      </c>
      <c r="B12" s="900">
        <f t="shared" si="0"/>
        <v>745.26459999999997</v>
      </c>
      <c r="C12" s="441">
        <f>+'[2]L OV 04-99)'!E1386</f>
        <v>2.3469899999999999</v>
      </c>
      <c r="D12" s="441">
        <f>+'[2]L OV 04-99)'!F1386</f>
        <v>0</v>
      </c>
      <c r="E12" s="441">
        <f>+'[2]L OV 04-99)'!G1386</f>
        <v>0</v>
      </c>
      <c r="F12" s="441">
        <f>+'[2]L OV 04-99)'!H1386</f>
        <v>0.84554999999999991</v>
      </c>
      <c r="G12" s="441">
        <f>+'[2]L OV 04-99)'!I1386</f>
        <v>351.38744000000003</v>
      </c>
      <c r="H12" s="441">
        <f>+'[2]L OV 04-99)'!J1386</f>
        <v>161.20516000000001</v>
      </c>
      <c r="I12" s="441">
        <f>+'[2]L OV 04-99)'!K1386</f>
        <v>101.18118</v>
      </c>
      <c r="J12" s="441">
        <f>+'[2]L OV 04-99)'!L1386</f>
        <v>80.0702</v>
      </c>
      <c r="K12" s="441">
        <f>+'[2]L OV 04-99)'!M1386</f>
        <v>16.91478</v>
      </c>
      <c r="L12" s="441">
        <f>+'[2]L OV 04-99)'!N1386</f>
        <v>11.380549999999999</v>
      </c>
      <c r="M12" s="441">
        <f>+'[2]L OV 04-99)'!O1386</f>
        <v>13.529900000000001</v>
      </c>
      <c r="N12" s="441">
        <f>+'[2]L OV 04-99)'!P1386</f>
        <v>6.4028499999999999</v>
      </c>
    </row>
    <row r="13" spans="1:27" ht="12" customHeight="1" x14ac:dyDescent="0.15">
      <c r="A13" s="194" t="s">
        <v>25</v>
      </c>
      <c r="B13" s="900">
        <f t="shared" si="0"/>
        <v>271.59382000000005</v>
      </c>
      <c r="C13" s="441">
        <f>+'[2]L OV 04-99)'!E1389</f>
        <v>16.569800000000001</v>
      </c>
      <c r="D13" s="441">
        <f>+'[2]L OV 04-99)'!F1389</f>
        <v>8.92</v>
      </c>
      <c r="E13" s="441">
        <f>+'[2]L OV 04-99)'!G1389</f>
        <v>21.123799999999999</v>
      </c>
      <c r="F13" s="441">
        <f>+'[2]L OV 04-99)'!H1389</f>
        <v>18.5214</v>
      </c>
      <c r="G13" s="441">
        <f>+'[2]L OV 04-99)'!I1389</f>
        <v>16.125599999999999</v>
      </c>
      <c r="H13" s="441">
        <f>+'[2]L OV 04-99)'!J1389</f>
        <v>15.356400000000001</v>
      </c>
      <c r="I13" s="441">
        <f>+'[2]L OV 04-99)'!K1389</f>
        <v>73.449200000000005</v>
      </c>
      <c r="J13" s="441">
        <f>+'[2]L OV 04-99)'!L1389</f>
        <v>53.150759999999998</v>
      </c>
      <c r="K13" s="441">
        <f>+'[2]L OV 04-99)'!M1389</f>
        <v>48.376859999999994</v>
      </c>
      <c r="L13" s="441">
        <f>+'[2]L OV 04-99)'!N1389</f>
        <v>0</v>
      </c>
      <c r="M13" s="441">
        <f>+'[2]L OV 04-99)'!O1389</f>
        <v>0</v>
      </c>
      <c r="N13" s="441">
        <f>+'[2]L OV 04-99)'!P1389</f>
        <v>0</v>
      </c>
    </row>
    <row r="14" spans="1:27" ht="12" customHeight="1" x14ac:dyDescent="0.15">
      <c r="A14" s="248" t="s">
        <v>107</v>
      </c>
      <c r="B14" s="900">
        <f t="shared" si="0"/>
        <v>217.98150000000004</v>
      </c>
      <c r="C14" s="441">
        <f>+'[2]L OV 04-99)'!E1392</f>
        <v>16.569800000000001</v>
      </c>
      <c r="D14" s="441">
        <f>+'[2]L OV 04-99)'!F1392</f>
        <v>8.92</v>
      </c>
      <c r="E14" s="441">
        <f>+'[2]L OV 04-99)'!G1392</f>
        <v>21.123799999999999</v>
      </c>
      <c r="F14" s="441">
        <f>+'[2]L OV 04-99)'!H1392</f>
        <v>18.5214</v>
      </c>
      <c r="G14" s="441">
        <f>+'[2]L OV 04-99)'!I1392</f>
        <v>16.125599999999999</v>
      </c>
      <c r="H14" s="441">
        <f>+'[2]L OV 04-99)'!J1392</f>
        <v>15.356400000000001</v>
      </c>
      <c r="I14" s="441">
        <f>+'[2]L OV 04-99)'!K1392</f>
        <v>55.215000000000003</v>
      </c>
      <c r="J14" s="441">
        <f>+'[2]L OV 04-99)'!L1392</f>
        <v>30.024999999999999</v>
      </c>
      <c r="K14" s="441">
        <f>+'[2]L OV 04-99)'!M1392</f>
        <v>36.124499999999998</v>
      </c>
      <c r="L14" s="441">
        <f>+'[2]L OV 04-99)'!N1392</f>
        <v>0</v>
      </c>
      <c r="M14" s="441">
        <f>+'[2]L OV 04-99)'!O1392</f>
        <v>0</v>
      </c>
      <c r="N14" s="441">
        <f>+'[2]L OV 04-99)'!P1392</f>
        <v>0</v>
      </c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</row>
    <row r="15" spans="1:27" ht="12" customHeight="1" x14ac:dyDescent="0.15">
      <c r="A15" s="248" t="s">
        <v>108</v>
      </c>
      <c r="B15" s="900">
        <f t="shared" si="0"/>
        <v>53.612319999999997</v>
      </c>
      <c r="C15" s="441">
        <f>+'[2]L OV 04-99)'!E1395</f>
        <v>0</v>
      </c>
      <c r="D15" s="441">
        <f>+'[2]L OV 04-99)'!F1395</f>
        <v>0</v>
      </c>
      <c r="E15" s="441">
        <f>+'[2]L OV 04-99)'!G1395</f>
        <v>0</v>
      </c>
      <c r="F15" s="441">
        <f>+'[2]L OV 04-99)'!H1395</f>
        <v>0</v>
      </c>
      <c r="G15" s="441">
        <f>+'[2]L OV 04-99)'!I1395</f>
        <v>0</v>
      </c>
      <c r="H15" s="441">
        <f>+'[2]L OV 04-99)'!J1395</f>
        <v>0</v>
      </c>
      <c r="I15" s="441">
        <f>+'[2]L OV 04-99)'!K1395</f>
        <v>18.234200000000001</v>
      </c>
      <c r="J15" s="441">
        <f>+'[2]L OV 04-99)'!L1395</f>
        <v>23.12576</v>
      </c>
      <c r="K15" s="441">
        <f>+'[2]L OV 04-99)'!M1395</f>
        <v>12.252359999999999</v>
      </c>
      <c r="L15" s="441">
        <f>+'[2]L OV 04-99)'!N1395</f>
        <v>0</v>
      </c>
      <c r="M15" s="441">
        <f>+'[2]L OV 04-99)'!O1395</f>
        <v>0</v>
      </c>
      <c r="N15" s="441">
        <f>+'[2]L OV 04-99)'!P1395</f>
        <v>0</v>
      </c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0"/>
      <c r="AA15" s="250"/>
    </row>
    <row r="16" spans="1:27" ht="12" customHeight="1" x14ac:dyDescent="0.15">
      <c r="A16" s="248" t="s">
        <v>109</v>
      </c>
      <c r="B16" s="899" t="s">
        <v>286</v>
      </c>
      <c r="C16" s="441" t="s">
        <v>286</v>
      </c>
      <c r="D16" s="441" t="s">
        <v>286</v>
      </c>
      <c r="E16" s="441" t="s">
        <v>286</v>
      </c>
      <c r="F16" s="441" t="s">
        <v>286</v>
      </c>
      <c r="G16" s="441" t="s">
        <v>286</v>
      </c>
      <c r="H16" s="441" t="s">
        <v>286</v>
      </c>
      <c r="I16" s="441" t="s">
        <v>286</v>
      </c>
      <c r="J16" s="441" t="s">
        <v>286</v>
      </c>
      <c r="K16" s="441" t="s">
        <v>286</v>
      </c>
      <c r="L16" s="441" t="s">
        <v>286</v>
      </c>
      <c r="M16" s="441" t="s">
        <v>286</v>
      </c>
      <c r="N16" s="441" t="s">
        <v>286</v>
      </c>
    </row>
    <row r="17" spans="1:27" ht="12" customHeight="1" x14ac:dyDescent="0.15">
      <c r="A17" s="246" t="s">
        <v>29</v>
      </c>
      <c r="B17" s="900">
        <f t="shared" si="0"/>
        <v>3.8134152000000006</v>
      </c>
      <c r="C17" s="441">
        <f>+'[2]L OV 04-99)'!E1401</f>
        <v>0</v>
      </c>
      <c r="D17" s="441">
        <f>+'[2]L OV 04-99)'!F1401</f>
        <v>0</v>
      </c>
      <c r="E17" s="441">
        <f>+'[2]L OV 04-99)'!G1401</f>
        <v>0</v>
      </c>
      <c r="F17" s="441">
        <f>+'[2]L OV 04-99)'!H1401</f>
        <v>0.52436160000000009</v>
      </c>
      <c r="G17" s="441">
        <f>+'[2]L OV 04-99)'!I1401</f>
        <v>0.99519840000000026</v>
      </c>
      <c r="H17" s="441">
        <f>+'[2]L OV 04-99)'!J1401</f>
        <v>1.4233968000000004</v>
      </c>
      <c r="I17" s="441">
        <f>+'[2]L OV 04-99)'!K1401</f>
        <v>0.68221439999999989</v>
      </c>
      <c r="J17" s="441">
        <f>+'[2]L OV 04-99)'!L1401</f>
        <v>0.18824399999999999</v>
      </c>
      <c r="K17" s="441">
        <f>+'[2]L OV 04-99)'!M1401</f>
        <v>0</v>
      </c>
      <c r="L17" s="441">
        <f>+'[2]L OV 04-99)'!N1401</f>
        <v>0</v>
      </c>
      <c r="M17" s="441">
        <f>+'[2]L OV 04-99)'!O1401</f>
        <v>0</v>
      </c>
      <c r="N17" s="441">
        <f>+'[2]L OV 04-99)'!P1401</f>
        <v>0</v>
      </c>
    </row>
    <row r="18" spans="1:27" ht="12" customHeight="1" x14ac:dyDescent="0.15">
      <c r="A18" s="194" t="s">
        <v>30</v>
      </c>
      <c r="B18" s="900">
        <f t="shared" si="0"/>
        <v>9.222999999999999</v>
      </c>
      <c r="C18" s="441">
        <f>+'[2]L OV 04-99)'!E1404</f>
        <v>3.0009999999999999</v>
      </c>
      <c r="D18" s="441">
        <f>+'[2]L OV 04-99)'!F1404</f>
        <v>3.1</v>
      </c>
      <c r="E18" s="441">
        <f>+'[2]L OV 04-99)'!G1404</f>
        <v>3.1219999999999999</v>
      </c>
      <c r="F18" s="441">
        <f>+'[2]L OV 04-99)'!H1404</f>
        <v>0</v>
      </c>
      <c r="G18" s="441">
        <f>+'[2]L OV 04-99)'!I1404</f>
        <v>0</v>
      </c>
      <c r="H18" s="441">
        <f>+'[2]L OV 04-99)'!J1404</f>
        <v>0</v>
      </c>
      <c r="I18" s="441">
        <f>+'[2]L OV 04-99)'!K1404</f>
        <v>0</v>
      </c>
      <c r="J18" s="441">
        <f>+'[2]L OV 04-99)'!L1404</f>
        <v>0</v>
      </c>
      <c r="K18" s="441">
        <f>+'[2]L OV 04-99)'!M1404</f>
        <v>0</v>
      </c>
      <c r="L18" s="441">
        <f>+'[2]L OV 04-99)'!N1404</f>
        <v>0</v>
      </c>
      <c r="M18" s="441">
        <f>+'[2]L OV 04-99)'!O1404</f>
        <v>0</v>
      </c>
      <c r="N18" s="441">
        <f>+'[2]L OV 04-99)'!P1404</f>
        <v>0</v>
      </c>
    </row>
    <row r="19" spans="1:27" ht="12" customHeight="1" x14ac:dyDescent="0.15">
      <c r="A19" s="194" t="s">
        <v>31</v>
      </c>
      <c r="B19" s="900">
        <f t="shared" si="0"/>
        <v>109.95336576</v>
      </c>
      <c r="C19" s="441">
        <f>+'[2]L OV 04-99)'!E1407</f>
        <v>0</v>
      </c>
      <c r="D19" s="441">
        <f>+'[2]L OV 04-99)'!F1407</f>
        <v>0</v>
      </c>
      <c r="E19" s="441">
        <f>+'[2]L OV 04-99)'!G1407</f>
        <v>2.02786416</v>
      </c>
      <c r="F19" s="441">
        <f>+'[2]L OV 04-99)'!H1407</f>
        <v>22.956242400000001</v>
      </c>
      <c r="G19" s="441">
        <f>+'[2]L OV 04-99)'!I1407</f>
        <v>54.057780000000001</v>
      </c>
      <c r="H19" s="441">
        <f>+'[2]L OV 04-99)'!J1407</f>
        <v>21.243902400000003</v>
      </c>
      <c r="I19" s="441">
        <f>+'[2]L OV 04-99)'!K1407</f>
        <v>9.6675767999999991</v>
      </c>
      <c r="J19" s="441">
        <f>+'[2]L OV 04-99)'!L1407</f>
        <v>0</v>
      </c>
      <c r="K19" s="441">
        <f>+'[2]L OV 04-99)'!M1407</f>
        <v>0</v>
      </c>
      <c r="L19" s="441">
        <f>+'[2]L OV 04-99)'!N1407</f>
        <v>0</v>
      </c>
      <c r="M19" s="441">
        <f>+'[2]L OV 04-99)'!O1407</f>
        <v>0</v>
      </c>
      <c r="N19" s="441">
        <f>+'[2]L OV 04-99)'!P1407</f>
        <v>0</v>
      </c>
    </row>
    <row r="20" spans="1:27" ht="12" customHeight="1" x14ac:dyDescent="0.15">
      <c r="A20" s="246" t="s">
        <v>32</v>
      </c>
      <c r="B20" s="899" t="s">
        <v>286</v>
      </c>
      <c r="C20" s="441">
        <f>+'[2]L OV 04-99)'!E1410</f>
        <v>0</v>
      </c>
      <c r="D20" s="441">
        <f>+'[2]L OV 04-99)'!F1410</f>
        <v>0</v>
      </c>
      <c r="E20" s="441">
        <f>+'[2]L OV 04-99)'!G1410</f>
        <v>0</v>
      </c>
      <c r="F20" s="441">
        <f>+'[2]L OV 04-99)'!H1410</f>
        <v>0</v>
      </c>
      <c r="G20" s="441">
        <f>+'[2]L OV 04-99)'!I1410</f>
        <v>0</v>
      </c>
      <c r="H20" s="441">
        <f>+'[2]L OV 04-99)'!J1410</f>
        <v>0</v>
      </c>
      <c r="I20" s="441">
        <f>+'[2]L OV 04-99)'!K1410</f>
        <v>0</v>
      </c>
      <c r="J20" s="441">
        <f>+'[2]L OV 04-99)'!L1410</f>
        <v>0</v>
      </c>
      <c r="K20" s="441">
        <f>+'[2]L OV 04-99)'!M1410</f>
        <v>0</v>
      </c>
      <c r="L20" s="441">
        <f>+'[2]L OV 04-99)'!N1410</f>
        <v>0</v>
      </c>
      <c r="M20" s="441">
        <f>+'[2]L OV 04-99)'!O1410</f>
        <v>0</v>
      </c>
      <c r="N20" s="441">
        <f>+'[2]L OV 04-99)'!P1410</f>
        <v>0</v>
      </c>
    </row>
    <row r="21" spans="1:27" ht="12" customHeight="1" x14ac:dyDescent="0.15">
      <c r="A21" s="246" t="s">
        <v>33</v>
      </c>
      <c r="B21" s="900">
        <f t="shared" si="0"/>
        <v>188.76717640000001</v>
      </c>
      <c r="C21" s="441">
        <f>+'[2]L OV 04-99)'!E1413</f>
        <v>0.13471919999999998</v>
      </c>
      <c r="D21" s="441">
        <f>+'[2]L OV 04-99)'!F1413</f>
        <v>7.3025064000000013</v>
      </c>
      <c r="E21" s="441">
        <f>+'[2]L OV 04-99)'!G1413</f>
        <v>6.4869335999999995</v>
      </c>
      <c r="F21" s="441">
        <f>+'[2]L OV 04-99)'!H1413</f>
        <v>1.3694184</v>
      </c>
      <c r="G21" s="441">
        <f>+'[2]L OV 04-99)'!I1413</f>
        <v>19.3132552</v>
      </c>
      <c r="H21" s="441">
        <f>+'[2]L OV 04-99)'!J1413</f>
        <v>31.156423199999999</v>
      </c>
      <c r="I21" s="441">
        <f>+'[2]L OV 04-99)'!K1413</f>
        <v>6.7287024000000013</v>
      </c>
      <c r="J21" s="441">
        <f>+'[2]L OV 04-99)'!L1413</f>
        <v>0.1169476</v>
      </c>
      <c r="K21" s="441">
        <f>+'[2]L OV 04-99)'!M1413</f>
        <v>96.216200000000001</v>
      </c>
      <c r="L21" s="441">
        <f>+'[2]L OV 04-99)'!N1413</f>
        <v>15.293124000000001</v>
      </c>
      <c r="M21" s="441">
        <f>+'[2]L OV 04-99)'!O1413</f>
        <v>2.1509712000000003</v>
      </c>
      <c r="N21" s="441">
        <f>+'[2]L OV 04-99)'!P1413</f>
        <v>2.4979752</v>
      </c>
    </row>
    <row r="22" spans="1:27" ht="12" customHeight="1" x14ac:dyDescent="0.15">
      <c r="A22" s="246" t="s">
        <v>34</v>
      </c>
      <c r="B22" s="900">
        <f t="shared" si="0"/>
        <v>643.49847878399999</v>
      </c>
      <c r="C22" s="441">
        <f>+'[2]L OV 04-99)'!E1416</f>
        <v>368.14586961600003</v>
      </c>
      <c r="D22" s="441">
        <f>+'[2]L OV 04-99)'!F1416</f>
        <v>209.94529449599997</v>
      </c>
      <c r="E22" s="441">
        <f>+'[2]L OV 04-99)'!G1416</f>
        <v>65.407314671999998</v>
      </c>
      <c r="F22" s="441">
        <f>+'[2]L OV 04-99)'!H1416</f>
        <v>0</v>
      </c>
      <c r="G22" s="441">
        <f>+'[2]L OV 04-99)'!I1416</f>
        <v>0</v>
      </c>
      <c r="H22" s="441">
        <f>+'[2]L OV 04-99)'!J1416</f>
        <v>0</v>
      </c>
      <c r="I22" s="441">
        <f>+'[2]L OV 04-99)'!K1416</f>
        <v>0</v>
      </c>
      <c r="J22" s="441">
        <f>+'[2]L OV 04-99)'!L1416</f>
        <v>0</v>
      </c>
      <c r="K22" s="441">
        <f>+'[2]L OV 04-99)'!M1416</f>
        <v>0</v>
      </c>
      <c r="L22" s="441">
        <f>+'[2]L OV 04-99)'!N1416</f>
        <v>0</v>
      </c>
      <c r="M22" s="441">
        <f>+'[2]L OV 04-99)'!O1416</f>
        <v>0</v>
      </c>
      <c r="N22" s="441">
        <f>+'[2]L OV 04-99)'!P1416</f>
        <v>0</v>
      </c>
    </row>
    <row r="23" spans="1:27" ht="12" customHeight="1" x14ac:dyDescent="0.15">
      <c r="A23" s="246" t="s">
        <v>35</v>
      </c>
      <c r="B23" s="900">
        <f t="shared" si="0"/>
        <v>1135.4047992000005</v>
      </c>
      <c r="C23" s="441">
        <f>+'[2]L OV 04-99)'!E1419</f>
        <v>99.41279040000002</v>
      </c>
      <c r="D23" s="441">
        <f>+'[2]L OV 04-99)'!F1419</f>
        <v>680.82910560000028</v>
      </c>
      <c r="E23" s="441">
        <f>+'[2]L OV 04-99)'!G1419</f>
        <v>292.19369760000006</v>
      </c>
      <c r="F23" s="441">
        <f>+'[2]L OV 04-99)'!H1419</f>
        <v>62.969205600000009</v>
      </c>
      <c r="G23" s="441">
        <f>+'[2]L OV 04-99)'!I1419</f>
        <v>0</v>
      </c>
      <c r="H23" s="441">
        <f>+'[2]L OV 04-99)'!J1419</f>
        <v>0</v>
      </c>
      <c r="I23" s="441">
        <f>+'[2]L OV 04-99)'!K1419</f>
        <v>0</v>
      </c>
      <c r="J23" s="441">
        <f>+'[2]L OV 04-99)'!L1419</f>
        <v>0</v>
      </c>
      <c r="K23" s="441">
        <f>+'[2]L OV 04-99)'!M1419</f>
        <v>0</v>
      </c>
      <c r="L23" s="441">
        <f>+'[2]L OV 04-99)'!N1419</f>
        <v>0</v>
      </c>
      <c r="M23" s="441">
        <f>+'[2]L OV 04-99)'!O1419</f>
        <v>0</v>
      </c>
      <c r="N23" s="441">
        <f>+'[2]L OV 04-99)'!P1419</f>
        <v>0</v>
      </c>
    </row>
    <row r="24" spans="1:27" ht="12" customHeight="1" x14ac:dyDescent="0.15">
      <c r="A24" s="246" t="s">
        <v>36</v>
      </c>
      <c r="B24" s="900">
        <f t="shared" si="0"/>
        <v>235.34195</v>
      </c>
      <c r="C24" s="441">
        <f>+'[2]L OV 04-99)'!E1422</f>
        <v>0</v>
      </c>
      <c r="D24" s="441">
        <f>+'[2]L OV 04-99)'!F1422</f>
        <v>204.49615</v>
      </c>
      <c r="E24" s="441">
        <f>+'[2]L OV 04-99)'!G1422</f>
        <v>25.856999999999999</v>
      </c>
      <c r="F24" s="441">
        <f>+'[2]L OV 04-99)'!H1422</f>
        <v>4.9888000000000003</v>
      </c>
      <c r="G24" s="441">
        <f>+'[2]L OV 04-99)'!I1422</f>
        <v>0</v>
      </c>
      <c r="H24" s="441">
        <f>+'[2]L OV 04-99)'!J1422</f>
        <v>0</v>
      </c>
      <c r="I24" s="441">
        <f>+'[2]L OV 04-99)'!K1422</f>
        <v>0</v>
      </c>
      <c r="J24" s="441">
        <f>+'[2]L OV 04-99)'!L1422</f>
        <v>0</v>
      </c>
      <c r="K24" s="441">
        <f>+'[2]L OV 04-99)'!M1422</f>
        <v>0</v>
      </c>
      <c r="L24" s="441">
        <f>+'[2]L OV 04-99)'!N1422</f>
        <v>0</v>
      </c>
      <c r="M24" s="441">
        <f>+'[2]L OV 04-99)'!O1422</f>
        <v>0</v>
      </c>
      <c r="N24" s="441">
        <f>+'[2]L OV 04-99)'!P1422</f>
        <v>0</v>
      </c>
    </row>
    <row r="25" spans="1:27" ht="12" customHeight="1" x14ac:dyDescent="0.15">
      <c r="A25" s="194" t="s">
        <v>37</v>
      </c>
      <c r="B25" s="900">
        <f t="shared" si="0"/>
        <v>57.061640000000004</v>
      </c>
      <c r="C25" s="441">
        <f>+'[2]L OV 04-99)'!E1425</f>
        <v>14.563940000000001</v>
      </c>
      <c r="D25" s="441">
        <f>+'[2]L OV 04-99)'!F1425</f>
        <v>14.464325000000002</v>
      </c>
      <c r="E25" s="441">
        <f>+'[2]L OV 04-99)'!G1425</f>
        <v>14.642605</v>
      </c>
      <c r="F25" s="441">
        <f>+'[2]L OV 04-99)'!H1425</f>
        <v>0</v>
      </c>
      <c r="G25" s="441">
        <f>+'[2]L OV 04-99)'!I1425</f>
        <v>0</v>
      </c>
      <c r="H25" s="441">
        <f>+'[2]L OV 04-99)'!J1425</f>
        <v>0</v>
      </c>
      <c r="I25" s="441">
        <f>+'[2]L OV 04-99)'!K1425</f>
        <v>0</v>
      </c>
      <c r="J25" s="441">
        <f>+'[2]L OV 04-99)'!L1425</f>
        <v>0</v>
      </c>
      <c r="K25" s="441">
        <f>+'[2]L OV 04-99)'!M1425</f>
        <v>0</v>
      </c>
      <c r="L25" s="441">
        <f>+'[2]L OV 04-99)'!N1425</f>
        <v>0</v>
      </c>
      <c r="M25" s="441">
        <f>+'[2]L OV 04-99)'!O1425</f>
        <v>0</v>
      </c>
      <c r="N25" s="441">
        <f>+'[2]L OV 04-99)'!P1425</f>
        <v>13.390769999999998</v>
      </c>
    </row>
    <row r="26" spans="1:27" ht="12" customHeight="1" x14ac:dyDescent="0.15">
      <c r="A26" s="246" t="s">
        <v>38</v>
      </c>
      <c r="B26" s="900">
        <f t="shared" si="0"/>
        <v>3.8014678000000002</v>
      </c>
      <c r="C26" s="441">
        <f>+'[2]L OV 04-99)'!E1428</f>
        <v>0</v>
      </c>
      <c r="D26" s="441">
        <f>+'[2]L OV 04-99)'!F1428</f>
        <v>0</v>
      </c>
      <c r="E26" s="441">
        <f>+'[2]L OV 04-99)'!G1428</f>
        <v>0</v>
      </c>
      <c r="F26" s="441">
        <f>+'[2]L OV 04-99)'!H1428</f>
        <v>0</v>
      </c>
      <c r="G26" s="441">
        <f>+'[2]L OV 04-99)'!I1428</f>
        <v>0</v>
      </c>
      <c r="H26" s="441">
        <f>+'[2]L OV 04-99)'!J1428</f>
        <v>0</v>
      </c>
      <c r="I26" s="441">
        <f>+'[2]L OV 04-99)'!K1428</f>
        <v>0</v>
      </c>
      <c r="J26" s="441">
        <f>+'[2]L OV 04-99)'!L1428</f>
        <v>9.7531999999999994E-2</v>
      </c>
      <c r="K26" s="441">
        <f>+'[2]L OV 04-99)'!M1428</f>
        <v>9.6545800000000001E-2</v>
      </c>
      <c r="L26" s="441">
        <f>+'[2]L OV 04-99)'!N1428</f>
        <v>1.64655</v>
      </c>
      <c r="M26" s="441">
        <f>+'[2]L OV 04-99)'!O1428</f>
        <v>1.48996</v>
      </c>
      <c r="N26" s="441">
        <f>+'[2]L OV 04-99)'!P1428</f>
        <v>0.47087999999999997</v>
      </c>
    </row>
    <row r="27" spans="1:27" ht="12" customHeight="1" x14ac:dyDescent="0.15">
      <c r="A27" s="246" t="s">
        <v>39</v>
      </c>
      <c r="B27" s="899" t="s">
        <v>286</v>
      </c>
      <c r="C27" s="441" t="s">
        <v>286</v>
      </c>
      <c r="D27" s="441" t="s">
        <v>286</v>
      </c>
      <c r="E27" s="441" t="s">
        <v>286</v>
      </c>
      <c r="F27" s="441" t="s">
        <v>286</v>
      </c>
      <c r="G27" s="441" t="s">
        <v>286</v>
      </c>
      <c r="H27" s="441" t="s">
        <v>286</v>
      </c>
      <c r="I27" s="441" t="s">
        <v>286</v>
      </c>
      <c r="J27" s="441" t="s">
        <v>286</v>
      </c>
      <c r="K27" s="441" t="s">
        <v>286</v>
      </c>
      <c r="L27" s="441" t="s">
        <v>286</v>
      </c>
      <c r="M27" s="441" t="s">
        <v>286</v>
      </c>
      <c r="N27" s="441" t="s">
        <v>286</v>
      </c>
    </row>
    <row r="28" spans="1:27" ht="12" customHeight="1" x14ac:dyDescent="0.15">
      <c r="A28" s="246" t="s">
        <v>40</v>
      </c>
      <c r="B28" s="900">
        <f t="shared" si="0"/>
        <v>200.20635000000004</v>
      </c>
      <c r="C28" s="441">
        <f>+'[2]L OV 04-99)'!E1434</f>
        <v>7.1572500000000003</v>
      </c>
      <c r="D28" s="441">
        <f>+'[2]L OV 04-99)'!F1434</f>
        <v>17.208449999999999</v>
      </c>
      <c r="E28" s="441">
        <f>+'[2]L OV 04-99)'!G1434</f>
        <v>77.427900000000008</v>
      </c>
      <c r="F28" s="441">
        <f>+'[2]L OV 04-99)'!H1434</f>
        <v>73.927350000000004</v>
      </c>
      <c r="G28" s="441">
        <f>+'[2]L OV 04-99)'!I1434</f>
        <v>17.669700000000002</v>
      </c>
      <c r="H28" s="441">
        <f>+'[2]L OV 04-99)'!J1434</f>
        <v>0.12825</v>
      </c>
      <c r="I28" s="441">
        <f>+'[2]L OV 04-99)'!K1434</f>
        <v>0</v>
      </c>
      <c r="J28" s="441">
        <f>+'[2]L OV 04-99)'!L1434</f>
        <v>0</v>
      </c>
      <c r="K28" s="441">
        <f>+'[2]L OV 04-99)'!M1434</f>
        <v>0.51345000000000007</v>
      </c>
      <c r="L28" s="441">
        <f>+'[2]L OV 04-99)'!N1434</f>
        <v>2.0933999999999999</v>
      </c>
      <c r="M28" s="441">
        <f>+'[2]L OV 04-99)'!O1434</f>
        <v>0.47249999999999998</v>
      </c>
      <c r="N28" s="441">
        <f>+'[2]L OV 04-99)'!P1434</f>
        <v>3.6080999999999999</v>
      </c>
    </row>
    <row r="29" spans="1:27" ht="12" customHeight="1" x14ac:dyDescent="0.15">
      <c r="A29" s="194" t="s">
        <v>41</v>
      </c>
      <c r="B29" s="900">
        <f t="shared" si="0"/>
        <v>142.37267000000003</v>
      </c>
      <c r="C29" s="441">
        <f>+'[2]L OV 04-99)'!E1437</f>
        <v>22.075700000000001</v>
      </c>
      <c r="D29" s="441">
        <f>+'[2]L OV 04-99)'!F1437</f>
        <v>56.935900000000004</v>
      </c>
      <c r="E29" s="441">
        <f>+'[2]L OV 04-99)'!G1437</f>
        <v>30.445740000000001</v>
      </c>
      <c r="F29" s="441">
        <f>+'[2]L OV 04-99)'!H1437</f>
        <v>20.645199999999999</v>
      </c>
      <c r="G29" s="441">
        <f>+'[2]L OV 04-99)'!I1437</f>
        <v>3.0158900000000002</v>
      </c>
      <c r="H29" s="441">
        <f>+'[2]L OV 04-99)'!J1437</f>
        <v>0</v>
      </c>
      <c r="I29" s="441">
        <f>+'[2]L OV 04-99)'!K1437</f>
        <v>0</v>
      </c>
      <c r="J29" s="441">
        <f>+'[2]L OV 04-99)'!L1437</f>
        <v>0</v>
      </c>
      <c r="K29" s="441">
        <f>+'[2]L OV 04-99)'!M1437</f>
        <v>0</v>
      </c>
      <c r="L29" s="441">
        <f>+'[2]L OV 04-99)'!N1437</f>
        <v>0</v>
      </c>
      <c r="M29" s="441">
        <f>+'[2]L OV 04-99)'!O1437</f>
        <v>2.2312400000000001</v>
      </c>
      <c r="N29" s="441">
        <f>+'[2]L OV 04-99)'!P1437</f>
        <v>7.0229999999999997</v>
      </c>
    </row>
    <row r="30" spans="1:27" ht="12" customHeight="1" x14ac:dyDescent="0.15">
      <c r="A30" s="248" t="s">
        <v>110</v>
      </c>
      <c r="B30" s="900">
        <f t="shared" si="0"/>
        <v>117.28063</v>
      </c>
      <c r="C30" s="441">
        <f>+'[2]L OV 04-99)'!E1440</f>
        <v>17.452300000000001</v>
      </c>
      <c r="D30" s="441">
        <f>+'[2]L OV 04-99)'!F1440</f>
        <v>44.457000000000001</v>
      </c>
      <c r="E30" s="441">
        <f>+'[2]L OV 04-99)'!G1440</f>
        <v>22.456</v>
      </c>
      <c r="F30" s="441">
        <f>+'[2]L OV 04-99)'!H1440</f>
        <v>20.645199999999999</v>
      </c>
      <c r="G30" s="441">
        <f>+'[2]L OV 04-99)'!I1440</f>
        <v>3.0158900000000002</v>
      </c>
      <c r="H30" s="441">
        <f>+'[2]L OV 04-99)'!J1440</f>
        <v>0</v>
      </c>
      <c r="I30" s="441">
        <f>+'[2]L OV 04-99)'!K1440</f>
        <v>0</v>
      </c>
      <c r="J30" s="441">
        <f>+'[2]L OV 04-99)'!L1440</f>
        <v>0</v>
      </c>
      <c r="K30" s="441">
        <f>+'[2]L OV 04-99)'!M1440</f>
        <v>0</v>
      </c>
      <c r="L30" s="441">
        <f>+'[2]L OV 04-99)'!N1440</f>
        <v>0</v>
      </c>
      <c r="M30" s="441">
        <f>+'[2]L OV 04-99)'!O1440</f>
        <v>2.2312400000000001</v>
      </c>
      <c r="N30" s="441">
        <f>+'[2]L OV 04-99)'!P1440</f>
        <v>7.0229999999999997</v>
      </c>
      <c r="P30" s="250"/>
      <c r="Q30" s="250"/>
      <c r="R30" s="250"/>
      <c r="S30" s="250"/>
      <c r="T30" s="250"/>
      <c r="U30" s="250"/>
      <c r="V30" s="250"/>
      <c r="W30" s="250"/>
      <c r="X30" s="250"/>
      <c r="Y30" s="250"/>
      <c r="Z30" s="250"/>
      <c r="AA30" s="250"/>
    </row>
    <row r="31" spans="1:27" ht="12" customHeight="1" x14ac:dyDescent="0.15">
      <c r="A31" s="248" t="s">
        <v>111</v>
      </c>
      <c r="B31" s="900">
        <f t="shared" si="0"/>
        <v>25.092040000000001</v>
      </c>
      <c r="C31" s="441">
        <f>+'[2]L OV 04-99)'!E1443</f>
        <v>4.6234000000000002</v>
      </c>
      <c r="D31" s="441">
        <f>+'[2]L OV 04-99)'!F1443</f>
        <v>12.478899999999999</v>
      </c>
      <c r="E31" s="441">
        <f>+'[2]L OV 04-99)'!G1443</f>
        <v>7.9897400000000003</v>
      </c>
      <c r="F31" s="441">
        <f>+'[2]L OV 04-99)'!H1443</f>
        <v>0</v>
      </c>
      <c r="G31" s="441">
        <f>+'[2]L OV 04-99)'!I1443</f>
        <v>0</v>
      </c>
      <c r="H31" s="441">
        <f>+'[2]L OV 04-99)'!J1443</f>
        <v>0</v>
      </c>
      <c r="I31" s="441">
        <f>+'[2]L OV 04-99)'!K1443</f>
        <v>0</v>
      </c>
      <c r="J31" s="441">
        <f>+'[2]L OV 04-99)'!L1443</f>
        <v>0</v>
      </c>
      <c r="K31" s="441">
        <f>+'[2]L OV 04-99)'!M1443</f>
        <v>0</v>
      </c>
      <c r="L31" s="441">
        <f>+'[2]L OV 04-99)'!N1443</f>
        <v>0</v>
      </c>
      <c r="M31" s="441">
        <f>+'[2]L OV 04-99)'!O1443</f>
        <v>0</v>
      </c>
      <c r="N31" s="441">
        <f>+'[2]L OV 04-99)'!P1443</f>
        <v>0</v>
      </c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/>
    </row>
    <row r="32" spans="1:27" ht="12" customHeight="1" x14ac:dyDescent="0.15">
      <c r="A32" s="246" t="s">
        <v>44</v>
      </c>
      <c r="B32" s="900">
        <f t="shared" si="0"/>
        <v>659.3656608</v>
      </c>
      <c r="C32" s="441">
        <f>+'[2]L OV 04-99)'!E1446</f>
        <v>121.34072160000001</v>
      </c>
      <c r="D32" s="441">
        <f>+'[2]L OV 04-99)'!F1446</f>
        <v>54.273240000000015</v>
      </c>
      <c r="E32" s="441">
        <f>+'[2]L OV 04-99)'!G1446</f>
        <v>228.63708</v>
      </c>
      <c r="F32" s="441">
        <f>+'[2]L OV 04-99)'!H1446</f>
        <v>0</v>
      </c>
      <c r="G32" s="441">
        <f>+'[2]L OV 04-99)'!I1446</f>
        <v>0</v>
      </c>
      <c r="H32" s="441">
        <f>+'[2]L OV 04-99)'!J1446</f>
        <v>0</v>
      </c>
      <c r="I32" s="441">
        <f>+'[2]L OV 04-99)'!K1446</f>
        <v>0</v>
      </c>
      <c r="J32" s="441">
        <f>+'[2]L OV 04-99)'!L1446</f>
        <v>0</v>
      </c>
      <c r="K32" s="441">
        <f>+'[2]L OV 04-99)'!M1446</f>
        <v>0</v>
      </c>
      <c r="L32" s="441">
        <f>+'[2]L OV 04-99)'!N1446</f>
        <v>0</v>
      </c>
      <c r="M32" s="441">
        <f>+'[2]L OV 04-99)'!O1446</f>
        <v>26.953819199999998</v>
      </c>
      <c r="N32" s="441">
        <f>+'[2]L OV 04-99)'!P1446</f>
        <v>228.16079999999999</v>
      </c>
    </row>
    <row r="33" spans="1:14" ht="12" customHeight="1" x14ac:dyDescent="0.15">
      <c r="A33" s="246" t="s">
        <v>45</v>
      </c>
      <c r="B33" s="900">
        <f t="shared" si="0"/>
        <v>3035.7122000000004</v>
      </c>
      <c r="C33" s="441">
        <f>+'[2]L OV 04-99)'!E1449</f>
        <v>0</v>
      </c>
      <c r="D33" s="441">
        <f>+'[2]L OV 04-99)'!F1449</f>
        <v>1330.0682000000002</v>
      </c>
      <c r="E33" s="441">
        <f>+'[2]L OV 04-99)'!G1449</f>
        <v>1082.0313000000001</v>
      </c>
      <c r="F33" s="441">
        <f>+'[2]L OV 04-99)'!H1449</f>
        <v>0</v>
      </c>
      <c r="G33" s="441">
        <f>+'[2]L OV 04-99)'!I1449</f>
        <v>0</v>
      </c>
      <c r="H33" s="441">
        <f>+'[2]L OV 04-99)'!J1449</f>
        <v>0</v>
      </c>
      <c r="I33" s="441">
        <f>+'[2]L OV 04-99)'!K1449</f>
        <v>0</v>
      </c>
      <c r="J33" s="441">
        <f>+'[2]L OV 04-99)'!L1449</f>
        <v>0</v>
      </c>
      <c r="K33" s="441">
        <f>+'[2]L OV 04-99)'!M1449</f>
        <v>0</v>
      </c>
      <c r="L33" s="441">
        <f>+'[2]L OV 04-99)'!N1449</f>
        <v>0</v>
      </c>
      <c r="M33" s="441">
        <f>+'[2]L OV 04-99)'!O1449</f>
        <v>489.90789999999998</v>
      </c>
      <c r="N33" s="441">
        <f>+'[2]L OV 04-99)'!P1449</f>
        <v>133.70480000000001</v>
      </c>
    </row>
    <row r="34" spans="1:14" ht="12" customHeight="1" x14ac:dyDescent="0.15">
      <c r="A34" s="194" t="s">
        <v>46</v>
      </c>
      <c r="B34" s="899" t="s">
        <v>286</v>
      </c>
      <c r="C34" s="441" t="s">
        <v>286</v>
      </c>
      <c r="D34" s="441" t="s">
        <v>286</v>
      </c>
      <c r="E34" s="441" t="s">
        <v>286</v>
      </c>
      <c r="F34" s="441" t="s">
        <v>286</v>
      </c>
      <c r="G34" s="441" t="s">
        <v>286</v>
      </c>
      <c r="H34" s="441" t="s">
        <v>286</v>
      </c>
      <c r="I34" s="441" t="s">
        <v>286</v>
      </c>
      <c r="J34" s="441" t="s">
        <v>286</v>
      </c>
      <c r="K34" s="441" t="s">
        <v>286</v>
      </c>
      <c r="L34" s="441" t="s">
        <v>286</v>
      </c>
      <c r="M34" s="441" t="s">
        <v>286</v>
      </c>
      <c r="N34" s="441" t="s">
        <v>286</v>
      </c>
    </row>
    <row r="35" spans="1:14" ht="12" customHeight="1" x14ac:dyDescent="0.15">
      <c r="A35" s="194" t="s">
        <v>47</v>
      </c>
      <c r="B35" s="899" t="s">
        <v>286</v>
      </c>
      <c r="C35" s="441" t="s">
        <v>286</v>
      </c>
      <c r="D35" s="441" t="s">
        <v>286</v>
      </c>
      <c r="E35" s="441" t="s">
        <v>286</v>
      </c>
      <c r="F35" s="441" t="s">
        <v>286</v>
      </c>
      <c r="G35" s="441" t="s">
        <v>286</v>
      </c>
      <c r="H35" s="441" t="s">
        <v>286</v>
      </c>
      <c r="I35" s="441" t="s">
        <v>286</v>
      </c>
      <c r="J35" s="441" t="s">
        <v>286</v>
      </c>
      <c r="K35" s="441" t="s">
        <v>286</v>
      </c>
      <c r="L35" s="441" t="s">
        <v>286</v>
      </c>
      <c r="M35" s="441" t="s">
        <v>286</v>
      </c>
      <c r="N35" s="441" t="s">
        <v>286</v>
      </c>
    </row>
    <row r="36" spans="1:14" ht="12" customHeight="1" x14ac:dyDescent="0.15">
      <c r="A36" s="194" t="s">
        <v>48</v>
      </c>
      <c r="B36" s="899" t="s">
        <v>286</v>
      </c>
      <c r="C36" s="441" t="s">
        <v>286</v>
      </c>
      <c r="D36" s="441" t="s">
        <v>286</v>
      </c>
      <c r="E36" s="441" t="s">
        <v>286</v>
      </c>
      <c r="F36" s="441" t="s">
        <v>286</v>
      </c>
      <c r="G36" s="441" t="s">
        <v>286</v>
      </c>
      <c r="H36" s="441" t="s">
        <v>286</v>
      </c>
      <c r="I36" s="441" t="s">
        <v>286</v>
      </c>
      <c r="J36" s="441" t="s">
        <v>286</v>
      </c>
      <c r="K36" s="441" t="s">
        <v>286</v>
      </c>
      <c r="L36" s="441" t="s">
        <v>286</v>
      </c>
      <c r="M36" s="441" t="s">
        <v>286</v>
      </c>
      <c r="N36" s="441" t="s">
        <v>286</v>
      </c>
    </row>
    <row r="37" spans="1:14" ht="12" customHeight="1" thickBot="1" x14ac:dyDescent="0.2">
      <c r="A37" s="249" t="s">
        <v>49</v>
      </c>
      <c r="B37" s="901" t="s">
        <v>286</v>
      </c>
      <c r="C37" s="442" t="s">
        <v>286</v>
      </c>
      <c r="D37" s="442" t="s">
        <v>286</v>
      </c>
      <c r="E37" s="442" t="s">
        <v>286</v>
      </c>
      <c r="F37" s="442" t="s">
        <v>286</v>
      </c>
      <c r="G37" s="442" t="s">
        <v>286</v>
      </c>
      <c r="H37" s="442" t="s">
        <v>286</v>
      </c>
      <c r="I37" s="442" t="s">
        <v>286</v>
      </c>
      <c r="J37" s="442" t="s">
        <v>286</v>
      </c>
      <c r="K37" s="442" t="s">
        <v>286</v>
      </c>
      <c r="L37" s="442" t="s">
        <v>286</v>
      </c>
      <c r="M37" s="442" t="s">
        <v>286</v>
      </c>
      <c r="N37" s="442" t="s">
        <v>286</v>
      </c>
    </row>
    <row r="38" spans="1:14" ht="9" customHeight="1" x14ac:dyDescent="0.15">
      <c r="A38" s="28" t="s">
        <v>544</v>
      </c>
      <c r="B38" s="426"/>
      <c r="C38" s="426"/>
      <c r="D38" s="426"/>
      <c r="E38" s="426"/>
      <c r="F38" s="426"/>
      <c r="G38" s="219"/>
      <c r="H38" s="219"/>
      <c r="I38" s="219"/>
      <c r="J38" s="219"/>
      <c r="K38" s="219"/>
      <c r="L38" s="219"/>
      <c r="M38" s="219"/>
      <c r="N38" s="219"/>
    </row>
    <row r="39" spans="1:14" ht="9" customHeight="1" x14ac:dyDescent="0.15">
      <c r="A39" s="28" t="s">
        <v>428</v>
      </c>
      <c r="B39" s="426"/>
      <c r="C39" s="426"/>
      <c r="D39" s="426"/>
      <c r="E39" s="426"/>
      <c r="F39" s="426"/>
      <c r="G39" s="219"/>
      <c r="H39" s="219"/>
      <c r="I39" s="219"/>
      <c r="J39" s="219"/>
      <c r="K39" s="219"/>
      <c r="L39" s="219"/>
      <c r="M39" s="219"/>
      <c r="N39" s="219"/>
    </row>
    <row r="40" spans="1:14" ht="9" customHeight="1" x14ac:dyDescent="0.15">
      <c r="A40" s="40" t="s">
        <v>427</v>
      </c>
      <c r="B40" s="426"/>
      <c r="C40" s="426"/>
      <c r="D40" s="426"/>
      <c r="E40" s="426"/>
      <c r="F40" s="426"/>
      <c r="G40" s="219"/>
      <c r="H40" s="219"/>
      <c r="I40" s="219"/>
      <c r="J40" s="219"/>
      <c r="K40" s="219"/>
      <c r="L40" s="219"/>
      <c r="M40" s="219"/>
      <c r="N40" s="219"/>
    </row>
    <row r="41" spans="1:14" ht="13.05" customHeight="1" x14ac:dyDescent="0.15">
      <c r="A41" s="12"/>
    </row>
    <row r="42" spans="1:14" ht="13.05" customHeight="1" x14ac:dyDescent="0.15">
      <c r="A42" s="119"/>
    </row>
    <row r="43" spans="1:14" ht="13.05" customHeight="1" x14ac:dyDescent="0.15">
      <c r="A43" s="168"/>
    </row>
    <row r="44" spans="1:14" ht="13.05" customHeight="1" x14ac:dyDescent="0.15">
      <c r="A44" s="31"/>
    </row>
    <row r="45" spans="1:14" ht="13.05" customHeight="1" x14ac:dyDescent="0.15">
      <c r="A45" s="58"/>
    </row>
    <row r="46" spans="1:14" ht="13.05" customHeight="1" x14ac:dyDescent="0.15">
      <c r="A46" s="31"/>
    </row>
    <row r="47" spans="1:14" ht="13.05" customHeight="1" x14ac:dyDescent="0.15">
      <c r="A47" s="119"/>
    </row>
    <row r="48" spans="1:14" ht="13.05" customHeight="1" x14ac:dyDescent="0.15">
      <c r="A48" s="119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6">
    <tabColor theme="9" tint="0.59999389629810485"/>
  </sheetPr>
  <dimension ref="A4:N48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1.625" style="190" customWidth="1"/>
    <col min="2" max="2" width="9.625" style="190" customWidth="1"/>
    <col min="3" max="14" width="8.75" style="190" customWidth="1"/>
    <col min="15" max="16384" width="7" style="190"/>
  </cols>
  <sheetData>
    <row r="4" spans="1:14" ht="13.05" customHeight="1" x14ac:dyDescent="0.3">
      <c r="A4" s="419" t="s">
        <v>589</v>
      </c>
      <c r="B4" s="415"/>
    </row>
    <row r="5" spans="1:14" ht="13.05" customHeight="1" x14ac:dyDescent="0.15">
      <c r="A5" s="422" t="s">
        <v>422</v>
      </c>
      <c r="B5" s="415"/>
    </row>
    <row r="6" spans="1:14" ht="4.95" customHeight="1" thickBot="1" x14ac:dyDescent="0.2"/>
    <row r="7" spans="1:14" ht="15" customHeight="1" x14ac:dyDescent="0.15">
      <c r="A7" s="860" t="s">
        <v>18</v>
      </c>
      <c r="B7" s="861" t="s">
        <v>117</v>
      </c>
      <c r="C7" s="860" t="s">
        <v>57</v>
      </c>
      <c r="D7" s="860" t="s">
        <v>58</v>
      </c>
      <c r="E7" s="860" t="s">
        <v>59</v>
      </c>
      <c r="F7" s="860" t="s">
        <v>60</v>
      </c>
      <c r="G7" s="860" t="s">
        <v>61</v>
      </c>
      <c r="H7" s="860" t="s">
        <v>62</v>
      </c>
      <c r="I7" s="860" t="s">
        <v>63</v>
      </c>
      <c r="J7" s="860" t="s">
        <v>64</v>
      </c>
      <c r="K7" s="860" t="s">
        <v>65</v>
      </c>
      <c r="L7" s="860" t="s">
        <v>66</v>
      </c>
      <c r="M7" s="860" t="s">
        <v>67</v>
      </c>
      <c r="N7" s="860" t="s">
        <v>68</v>
      </c>
    </row>
    <row r="8" spans="1:14" ht="15" customHeight="1" x14ac:dyDescent="0.15">
      <c r="A8" s="874" t="s">
        <v>100</v>
      </c>
      <c r="B8" s="875">
        <f>'C-84'!B8/'C-83'!B8*1000</f>
        <v>1.821162241568653</v>
      </c>
      <c r="C8" s="875">
        <f>'C-84'!C8/'C-83'!C8*1000</f>
        <v>1.6583895565360554</v>
      </c>
      <c r="D8" s="875">
        <f>'C-84'!D8/'C-83'!D8*1000</f>
        <v>1.7925381580815627</v>
      </c>
      <c r="E8" s="875">
        <f>'C-84'!E8/'C-83'!E8*1000</f>
        <v>1.7643453961679734</v>
      </c>
      <c r="F8" s="875">
        <f>'C-84'!F8/'C-83'!F8*1000</f>
        <v>1.5607296323721001</v>
      </c>
      <c r="G8" s="875">
        <f>'C-84'!G8/'C-83'!G8*1000</f>
        <v>2.3033909652187865</v>
      </c>
      <c r="H8" s="875">
        <f>'C-84'!H8/'C-83'!H8*1000</f>
        <v>2.285384120278902</v>
      </c>
      <c r="I8" s="875">
        <f>'C-84'!I8/'C-83'!I8*1000</f>
        <v>2.1709036237011841</v>
      </c>
      <c r="J8" s="875">
        <f>'C-84'!J8/'C-83'!J8*1000</f>
        <v>2.3643262970525476</v>
      </c>
      <c r="K8" s="875">
        <f>'C-84'!K8/'C-83'!K8*1000</f>
        <v>1.9680095342667301</v>
      </c>
      <c r="L8" s="875">
        <f>'C-84'!L8/'C-83'!L8*1000</f>
        <v>1.7379114405060543</v>
      </c>
      <c r="M8" s="875">
        <f>'C-84'!M8/'C-83'!M8*1000</f>
        <v>1.8642591653311744</v>
      </c>
      <c r="N8" s="875">
        <f>'C-84'!N8/'C-83'!N8*1000</f>
        <v>1.6975292871064631</v>
      </c>
    </row>
    <row r="9" spans="1:14" ht="12" customHeight="1" x14ac:dyDescent="0.15">
      <c r="A9" s="246" t="s">
        <v>21</v>
      </c>
      <c r="B9" s="882" t="s">
        <v>81</v>
      </c>
      <c r="C9" s="433" t="s">
        <v>81</v>
      </c>
      <c r="D9" s="433" t="s">
        <v>81</v>
      </c>
      <c r="E9" s="433" t="s">
        <v>81</v>
      </c>
      <c r="F9" s="433" t="s">
        <v>81</v>
      </c>
      <c r="G9" s="433" t="s">
        <v>81</v>
      </c>
      <c r="H9" s="433" t="s">
        <v>81</v>
      </c>
      <c r="I9" s="433" t="s">
        <v>81</v>
      </c>
      <c r="J9" s="433" t="s">
        <v>81</v>
      </c>
      <c r="K9" s="433" t="s">
        <v>81</v>
      </c>
      <c r="L9" s="433" t="s">
        <v>81</v>
      </c>
      <c r="M9" s="433" t="s">
        <v>81</v>
      </c>
      <c r="N9" s="433" t="s">
        <v>81</v>
      </c>
    </row>
    <row r="10" spans="1:14" ht="12" customHeight="1" x14ac:dyDescent="0.15">
      <c r="A10" s="246" t="s">
        <v>22</v>
      </c>
      <c r="B10" s="882">
        <f>'C-84'!B10/'C-83'!B10*1000</f>
        <v>1.0441261277285478</v>
      </c>
      <c r="C10" s="433" t="s">
        <v>81</v>
      </c>
      <c r="D10" s="433" t="s">
        <v>81</v>
      </c>
      <c r="E10" s="433" t="s">
        <v>81</v>
      </c>
      <c r="F10" s="433">
        <f>'C-84'!F10/'C-83'!F10*1000</f>
        <v>1.4004000000000001</v>
      </c>
      <c r="G10" s="433">
        <f>'C-84'!G10/'C-83'!G10*1000</f>
        <v>1.3710621364214171</v>
      </c>
      <c r="H10" s="433" t="s">
        <v>81</v>
      </c>
      <c r="I10" s="433" t="s">
        <v>81</v>
      </c>
      <c r="J10" s="433" t="s">
        <v>81</v>
      </c>
      <c r="K10" s="433" t="s">
        <v>81</v>
      </c>
      <c r="L10" s="433" t="s">
        <v>81</v>
      </c>
      <c r="M10" s="433">
        <f>'C-84'!M10/'C-83'!M10*1000</f>
        <v>1.368294371324559</v>
      </c>
      <c r="N10" s="433">
        <f>'C-84'!N10/'C-83'!N10*1000</f>
        <v>0.6804</v>
      </c>
    </row>
    <row r="11" spans="1:14" ht="12" customHeight="1" x14ac:dyDescent="0.15">
      <c r="A11" s="246" t="s">
        <v>23</v>
      </c>
      <c r="B11" s="882" t="s">
        <v>81</v>
      </c>
      <c r="C11" s="433" t="s">
        <v>81</v>
      </c>
      <c r="D11" s="433" t="s">
        <v>81</v>
      </c>
      <c r="E11" s="433" t="s">
        <v>81</v>
      </c>
      <c r="F11" s="433" t="s">
        <v>81</v>
      </c>
      <c r="G11" s="433" t="s">
        <v>81</v>
      </c>
      <c r="H11" s="433" t="s">
        <v>81</v>
      </c>
      <c r="I11" s="433" t="s">
        <v>81</v>
      </c>
      <c r="J11" s="433" t="s">
        <v>81</v>
      </c>
      <c r="K11" s="433" t="s">
        <v>81</v>
      </c>
      <c r="L11" s="433" t="s">
        <v>81</v>
      </c>
      <c r="M11" s="433" t="s">
        <v>81</v>
      </c>
      <c r="N11" s="433" t="s">
        <v>81</v>
      </c>
    </row>
    <row r="12" spans="1:14" ht="12" customHeight="1" x14ac:dyDescent="0.15">
      <c r="A12" s="194" t="s">
        <v>24</v>
      </c>
      <c r="B12" s="882">
        <f>'C-84'!B12/'C-83'!B12*1000</f>
        <v>2.9564137351041717</v>
      </c>
      <c r="C12" s="433">
        <f>'C-84'!C12/'C-83'!C12*1000</f>
        <v>2.2459234449760763</v>
      </c>
      <c r="D12" s="433" t="s">
        <v>81</v>
      </c>
      <c r="E12" s="433" t="s">
        <v>81</v>
      </c>
      <c r="F12" s="433">
        <f>'C-84'!F12/'C-83'!F12*1000</f>
        <v>2.7905940594059402</v>
      </c>
      <c r="G12" s="433">
        <f>'C-84'!G12/'C-83'!G12*1000</f>
        <v>2.9628945326992482</v>
      </c>
      <c r="H12" s="433">
        <f>'C-84'!H12/'C-83'!H12*1000</f>
        <v>2.9538279431974348</v>
      </c>
      <c r="I12" s="433">
        <f>'C-84'!I12/'C-83'!I12*1000</f>
        <v>2.9747796430776465</v>
      </c>
      <c r="J12" s="433">
        <f>'C-84'!J12/'C-83'!J12*1000</f>
        <v>2.9479842421118518</v>
      </c>
      <c r="K12" s="433">
        <f>'C-84'!K12/'C-83'!K12*1000</f>
        <v>2.9118230332243069</v>
      </c>
      <c r="L12" s="433">
        <f>'C-84'!L12/'C-83'!L12*1000</f>
        <v>2.9629133038271283</v>
      </c>
      <c r="M12" s="433">
        <f>'C-84'!M12/'C-83'!M12*1000</f>
        <v>3.0173728813559326</v>
      </c>
      <c r="N12" s="433">
        <f>'C-84'!N12/'C-83'!N12*1000</f>
        <v>2.8368852459016392</v>
      </c>
    </row>
    <row r="13" spans="1:14" ht="12" customHeight="1" x14ac:dyDescent="0.15">
      <c r="A13" s="194" t="s">
        <v>25</v>
      </c>
      <c r="B13" s="882">
        <f>'C-84'!B13/'C-83'!B13*1000</f>
        <v>1.7183609399319224</v>
      </c>
      <c r="C13" s="433">
        <f>'C-84'!C13/'C-83'!C13*1000</f>
        <v>1.3592945036915505</v>
      </c>
      <c r="D13" s="433">
        <f>'C-84'!D13/'C-83'!D13*1000</f>
        <v>1.5985663082437276</v>
      </c>
      <c r="E13" s="433">
        <f>'C-84'!E13/'C-83'!E13*1000</f>
        <v>1.5704435035704063</v>
      </c>
      <c r="F13" s="433">
        <f>'C-84'!F13/'C-83'!F13*1000</f>
        <v>1.47331996945399</v>
      </c>
      <c r="G13" s="433">
        <f>'C-84'!G13/'C-83'!G13*1000</f>
        <v>1.4686031166924554</v>
      </c>
      <c r="H13" s="433">
        <f>'C-84'!H13/'C-83'!H13*1000</f>
        <v>1.9004881043137334</v>
      </c>
      <c r="I13" s="433">
        <f>'C-84'!I13/'C-83'!I13*1000</f>
        <v>1.7197057480005424</v>
      </c>
      <c r="J13" s="433">
        <f>'C-84'!J13/'C-83'!J13*1000</f>
        <v>1.835278274621382</v>
      </c>
      <c r="K13" s="433">
        <f>'C-84'!K13/'C-83'!K13*1000</f>
        <v>2.0559170950105283</v>
      </c>
      <c r="L13" s="433" t="s">
        <v>81</v>
      </c>
      <c r="M13" s="433" t="s">
        <v>81</v>
      </c>
      <c r="N13" s="433" t="s">
        <v>81</v>
      </c>
    </row>
    <row r="14" spans="1:14" ht="12" customHeight="1" x14ac:dyDescent="0.15">
      <c r="A14" s="248" t="s">
        <v>107</v>
      </c>
      <c r="B14" s="882">
        <f>'C-84'!B14/'C-83'!B14*1000</f>
        <v>1.805028009290887</v>
      </c>
      <c r="C14" s="433">
        <f>'C-84'!C14/'C-83'!C14*1000</f>
        <v>1.3592945036915505</v>
      </c>
      <c r="D14" s="433">
        <f>'C-84'!D14/'C-83'!D14*1000</f>
        <v>1.5985663082437276</v>
      </c>
      <c r="E14" s="433">
        <f>'C-84'!E14/'C-83'!E14*1000</f>
        <v>1.5704435035704063</v>
      </c>
      <c r="F14" s="433">
        <f>'C-84'!F14/'C-83'!F14*1000</f>
        <v>1.47331996945399</v>
      </c>
      <c r="G14" s="433">
        <f>'C-84'!G14/'C-83'!G14*1000</f>
        <v>1.4686031166924554</v>
      </c>
      <c r="H14" s="433">
        <f>'C-84'!H14/'C-83'!H14*1000</f>
        <v>1.9004881043137334</v>
      </c>
      <c r="I14" s="433">
        <f>'C-84'!I14/'C-83'!I14*1000</f>
        <v>1.8748580231801248</v>
      </c>
      <c r="J14" s="433">
        <f>'C-84'!J14/'C-83'!J14*1000</f>
        <v>2.313102831962035</v>
      </c>
      <c r="K14" s="433">
        <f>'C-84'!K14/'C-83'!K14*1000</f>
        <v>2.3335712693834441</v>
      </c>
      <c r="L14" s="433" t="s">
        <v>81</v>
      </c>
      <c r="M14" s="433" t="s">
        <v>81</v>
      </c>
      <c r="N14" s="433" t="s">
        <v>81</v>
      </c>
    </row>
    <row r="15" spans="1:14" ht="12" customHeight="1" x14ac:dyDescent="0.15">
      <c r="A15" s="248" t="s">
        <v>108</v>
      </c>
      <c r="B15" s="882">
        <f>'C-84'!B15/'C-83'!B15*1000</f>
        <v>1.4376937825987852</v>
      </c>
      <c r="C15" s="433" t="s">
        <v>81</v>
      </c>
      <c r="D15" s="433" t="s">
        <v>81</v>
      </c>
      <c r="E15" s="433" t="s">
        <v>81</v>
      </c>
      <c r="F15" s="433" t="s">
        <v>81</v>
      </c>
      <c r="G15" s="433" t="s">
        <v>81</v>
      </c>
      <c r="H15" s="433" t="s">
        <v>81</v>
      </c>
      <c r="I15" s="433">
        <f>'C-84'!I15/'C-83'!I15*1000</f>
        <v>1.3751178347071291</v>
      </c>
      <c r="J15" s="433">
        <f>'C-84'!J15/'C-83'!J15*1000</f>
        <v>1.4471508491758549</v>
      </c>
      <c r="K15" s="433">
        <f>'C-84'!K15/'C-83'!K15*1000</f>
        <v>1.521994484609078</v>
      </c>
      <c r="L15" s="433" t="s">
        <v>81</v>
      </c>
      <c r="M15" s="433" t="s">
        <v>81</v>
      </c>
      <c r="N15" s="433" t="s">
        <v>81</v>
      </c>
    </row>
    <row r="16" spans="1:14" ht="12" customHeight="1" x14ac:dyDescent="0.15">
      <c r="A16" s="248" t="s">
        <v>109</v>
      </c>
      <c r="B16" s="882" t="s">
        <v>81</v>
      </c>
      <c r="C16" s="433" t="s">
        <v>81</v>
      </c>
      <c r="D16" s="433" t="s">
        <v>81</v>
      </c>
      <c r="E16" s="433" t="s">
        <v>81</v>
      </c>
      <c r="F16" s="433" t="s">
        <v>81</v>
      </c>
      <c r="G16" s="433" t="s">
        <v>81</v>
      </c>
      <c r="H16" s="433" t="s">
        <v>81</v>
      </c>
      <c r="I16" s="433" t="s">
        <v>81</v>
      </c>
      <c r="J16" s="433" t="s">
        <v>81</v>
      </c>
      <c r="K16" s="433" t="s">
        <v>81</v>
      </c>
      <c r="L16" s="433" t="s">
        <v>81</v>
      </c>
      <c r="M16" s="433" t="s">
        <v>81</v>
      </c>
      <c r="N16" s="433" t="s">
        <v>81</v>
      </c>
    </row>
    <row r="17" spans="1:14" ht="12" customHeight="1" x14ac:dyDescent="0.15">
      <c r="A17" s="246" t="s">
        <v>29</v>
      </c>
      <c r="B17" s="882">
        <f>'C-84'!B17/'C-83'!B17*1000</f>
        <v>0.63125561993047519</v>
      </c>
      <c r="C17" s="433" t="s">
        <v>81</v>
      </c>
      <c r="D17" s="433" t="s">
        <v>81</v>
      </c>
      <c r="E17" s="433" t="s">
        <v>81</v>
      </c>
      <c r="F17" s="433">
        <f>'C-84'!F17/'C-83'!F17*1000</f>
        <v>0.62498402860548286</v>
      </c>
      <c r="G17" s="433">
        <f>'C-84'!G17/'C-83'!G17*1000</f>
        <v>0.62709413988657858</v>
      </c>
      <c r="H17" s="433">
        <f>'C-84'!H17/'C-83'!H17*1000</f>
        <v>0.62787684164093527</v>
      </c>
      <c r="I17" s="433">
        <f>'C-84'!I17/'C-83'!I17*1000</f>
        <v>0.62703529411764702</v>
      </c>
      <c r="J17" s="433">
        <f>'C-84'!J17/'C-83'!J17*1000</f>
        <v>0.72401538461538462</v>
      </c>
      <c r="K17" s="433" t="s">
        <v>81</v>
      </c>
      <c r="L17" s="433" t="s">
        <v>81</v>
      </c>
      <c r="M17" s="433" t="s">
        <v>81</v>
      </c>
      <c r="N17" s="433" t="s">
        <v>81</v>
      </c>
    </row>
    <row r="18" spans="1:14" ht="12" customHeight="1" x14ac:dyDescent="0.15">
      <c r="A18" s="194" t="s">
        <v>30</v>
      </c>
      <c r="B18" s="882">
        <f>'C-84'!B18/'C-83'!B18*1000</f>
        <v>1.415656178050652</v>
      </c>
      <c r="C18" s="433">
        <f>'C-84'!C18/'C-83'!C18*1000</f>
        <v>1.2243982048143613</v>
      </c>
      <c r="D18" s="433">
        <f>'C-84'!D18/'C-83'!D18*1000</f>
        <v>1.5369360436291521</v>
      </c>
      <c r="E18" s="433">
        <f>'C-84'!E18/'C-83'!E18*1000</f>
        <v>1.5251587689301416</v>
      </c>
      <c r="F18" s="433" t="s">
        <v>81</v>
      </c>
      <c r="G18" s="433" t="s">
        <v>81</v>
      </c>
      <c r="H18" s="433" t="s">
        <v>81</v>
      </c>
      <c r="I18" s="433" t="s">
        <v>81</v>
      </c>
      <c r="J18" s="433" t="s">
        <v>81</v>
      </c>
      <c r="K18" s="433" t="s">
        <v>81</v>
      </c>
      <c r="L18" s="433" t="s">
        <v>81</v>
      </c>
      <c r="M18" s="433" t="s">
        <v>81</v>
      </c>
      <c r="N18" s="433" t="s">
        <v>81</v>
      </c>
    </row>
    <row r="19" spans="1:14" ht="12" customHeight="1" x14ac:dyDescent="0.15">
      <c r="A19" s="194" t="s">
        <v>31</v>
      </c>
      <c r="B19" s="882">
        <f>'C-84'!B19/'C-83'!B19*1000</f>
        <v>1.307023664309064</v>
      </c>
      <c r="C19" s="433" t="s">
        <v>81</v>
      </c>
      <c r="D19" s="433" t="s">
        <v>81</v>
      </c>
      <c r="E19" s="433">
        <f>'C-84'!E19/'C-83'!E19*1000</f>
        <v>1.1521955454545454</v>
      </c>
      <c r="F19" s="433">
        <f>'C-84'!F19/'C-83'!F19*1000</f>
        <v>1.2360673271591642</v>
      </c>
      <c r="G19" s="433">
        <f>'C-84'!G19/'C-83'!G19*1000</f>
        <v>1.3253353927625773</v>
      </c>
      <c r="H19" s="433">
        <f>'C-84'!H19/'C-83'!H19*1000</f>
        <v>1.2836194803625378</v>
      </c>
      <c r="I19" s="433">
        <f>'C-84'!I19/'C-83'!I19*1000</f>
        <v>1.4976881177381873</v>
      </c>
      <c r="J19" s="433" t="s">
        <v>81</v>
      </c>
      <c r="K19" s="433" t="s">
        <v>81</v>
      </c>
      <c r="L19" s="433" t="s">
        <v>81</v>
      </c>
      <c r="M19" s="433" t="s">
        <v>81</v>
      </c>
      <c r="N19" s="433" t="s">
        <v>81</v>
      </c>
    </row>
    <row r="20" spans="1:14" ht="12" customHeight="1" x14ac:dyDescent="0.15">
      <c r="A20" s="246" t="s">
        <v>32</v>
      </c>
      <c r="B20" s="882" t="s">
        <v>81</v>
      </c>
      <c r="C20" s="433" t="s">
        <v>81</v>
      </c>
      <c r="D20" s="433" t="s">
        <v>81</v>
      </c>
      <c r="E20" s="433" t="s">
        <v>81</v>
      </c>
      <c r="F20" s="433" t="s">
        <v>81</v>
      </c>
      <c r="G20" s="433" t="s">
        <v>81</v>
      </c>
      <c r="H20" s="433" t="s">
        <v>81</v>
      </c>
      <c r="I20" s="433" t="s">
        <v>81</v>
      </c>
      <c r="J20" s="433" t="s">
        <v>81</v>
      </c>
      <c r="K20" s="433" t="s">
        <v>81</v>
      </c>
      <c r="L20" s="433" t="s">
        <v>81</v>
      </c>
      <c r="M20" s="433" t="s">
        <v>81</v>
      </c>
      <c r="N20" s="433" t="s">
        <v>81</v>
      </c>
    </row>
    <row r="21" spans="1:14" ht="12" customHeight="1" x14ac:dyDescent="0.15">
      <c r="A21" s="246" t="s">
        <v>33</v>
      </c>
      <c r="B21" s="882">
        <f>'C-84'!B21/'C-83'!B21*1000</f>
        <v>1.7200683080624</v>
      </c>
      <c r="C21" s="433">
        <f>'C-84'!C21/'C-83'!C21*1000</f>
        <v>1.7053063291139239</v>
      </c>
      <c r="D21" s="433">
        <f>'C-84'!D21/'C-83'!D21*1000</f>
        <v>1.7746066585662215</v>
      </c>
      <c r="E21" s="433">
        <f>'C-84'!E21/'C-83'!E21*1000</f>
        <v>1.7899927152317878</v>
      </c>
      <c r="F21" s="433">
        <f>'C-84'!F21/'C-83'!F21*1000</f>
        <v>1.6558868198307133</v>
      </c>
      <c r="G21" s="433">
        <f>'C-84'!G21/'C-83'!G21*1000</f>
        <v>1.6678113298791017</v>
      </c>
      <c r="H21" s="433">
        <f>'C-84'!H21/'C-83'!H21*1000</f>
        <v>1.6145734155568223</v>
      </c>
      <c r="I21" s="433">
        <f>'C-84'!I21/'C-83'!I21*1000</f>
        <v>1.6646962889658588</v>
      </c>
      <c r="J21" s="433">
        <f>'C-84'!J21/'C-83'!J21*1000</f>
        <v>1.7991938461538461</v>
      </c>
      <c r="K21" s="433">
        <f>'C-84'!K21/'C-83'!K21*1000</f>
        <v>1.8287881091766138</v>
      </c>
      <c r="L21" s="433">
        <f>'C-84'!L21/'C-83'!L21*1000</f>
        <v>1.4199743732590531</v>
      </c>
      <c r="M21" s="433">
        <f>'C-84'!M21/'C-83'!M21*1000</f>
        <v>1.6635508120649654</v>
      </c>
      <c r="N21" s="433">
        <f>'C-84'!N21/'C-83'!N21*1000</f>
        <v>1.7347049999999999</v>
      </c>
    </row>
    <row r="22" spans="1:14" ht="12" customHeight="1" x14ac:dyDescent="0.15">
      <c r="A22" s="246" t="s">
        <v>34</v>
      </c>
      <c r="B22" s="882">
        <f>'C-84'!B22/'C-83'!B22*1000</f>
        <v>1.7356106580070232</v>
      </c>
      <c r="C22" s="433">
        <f>'C-84'!C22/'C-83'!C22*1000</f>
        <v>1.7848198657843066</v>
      </c>
      <c r="D22" s="433">
        <f>'C-84'!D22/'C-83'!D22*1000</f>
        <v>1.667079266421039</v>
      </c>
      <c r="E22" s="433">
        <f>'C-84'!E22/'C-83'!E22*1000</f>
        <v>1.6962037984492102</v>
      </c>
      <c r="F22" s="433" t="s">
        <v>81</v>
      </c>
      <c r="G22" s="433" t="s">
        <v>81</v>
      </c>
      <c r="H22" s="433" t="s">
        <v>81</v>
      </c>
      <c r="I22" s="433" t="s">
        <v>81</v>
      </c>
      <c r="J22" s="433" t="s">
        <v>81</v>
      </c>
      <c r="K22" s="433" t="s">
        <v>81</v>
      </c>
      <c r="L22" s="433" t="s">
        <v>81</v>
      </c>
      <c r="M22" s="433" t="s">
        <v>81</v>
      </c>
      <c r="N22" s="433" t="s">
        <v>81</v>
      </c>
    </row>
    <row r="23" spans="1:14" ht="12" customHeight="1" x14ac:dyDescent="0.15">
      <c r="A23" s="246" t="s">
        <v>35</v>
      </c>
      <c r="B23" s="882">
        <f>'C-84'!B23/'C-83'!B23*1000</f>
        <v>1.7646018071783596</v>
      </c>
      <c r="C23" s="433">
        <f>'C-84'!C23/'C-83'!C23*1000</f>
        <v>1.4187437085242114</v>
      </c>
      <c r="D23" s="433">
        <f>'C-84'!D23/'C-83'!D23*1000</f>
        <v>1.759530223446651</v>
      </c>
      <c r="E23" s="433">
        <f>'C-84'!E23/'C-83'!E23*1000</f>
        <v>1.8709257350681285</v>
      </c>
      <c r="F23" s="433">
        <f>'C-84'!F23/'C-83'!F23*1000</f>
        <v>2.0816954477833982</v>
      </c>
      <c r="G23" s="433" t="s">
        <v>81</v>
      </c>
      <c r="H23" s="433" t="s">
        <v>81</v>
      </c>
      <c r="I23" s="433" t="s">
        <v>81</v>
      </c>
      <c r="J23" s="433" t="s">
        <v>81</v>
      </c>
      <c r="K23" s="433" t="s">
        <v>81</v>
      </c>
      <c r="L23" s="433" t="s">
        <v>81</v>
      </c>
      <c r="M23" s="433" t="s">
        <v>81</v>
      </c>
      <c r="N23" s="433" t="s">
        <v>81</v>
      </c>
    </row>
    <row r="24" spans="1:14" ht="12" customHeight="1" x14ac:dyDescent="0.15">
      <c r="A24" s="246" t="s">
        <v>36</v>
      </c>
      <c r="B24" s="882">
        <f>'C-84'!B24/'C-83'!B24*1000</f>
        <v>1.5486996663617638</v>
      </c>
      <c r="C24" s="433" t="s">
        <v>81</v>
      </c>
      <c r="D24" s="433">
        <f>'C-84'!D24/'C-83'!D24*1000</f>
        <v>1.55</v>
      </c>
      <c r="E24" s="433">
        <f>'C-84'!E24/'C-83'!E24*1000</f>
        <v>1.5087524798692964</v>
      </c>
      <c r="F24" s="433">
        <f>'C-84'!F24/'C-83'!F24*1000</f>
        <v>1.7262283737024222</v>
      </c>
      <c r="G24" s="433" t="s">
        <v>81</v>
      </c>
      <c r="H24" s="433" t="s">
        <v>81</v>
      </c>
      <c r="I24" s="433" t="s">
        <v>81</v>
      </c>
      <c r="J24" s="433" t="s">
        <v>81</v>
      </c>
      <c r="K24" s="433" t="s">
        <v>81</v>
      </c>
      <c r="L24" s="433" t="s">
        <v>81</v>
      </c>
      <c r="M24" s="433" t="s">
        <v>81</v>
      </c>
      <c r="N24" s="433" t="s">
        <v>81</v>
      </c>
    </row>
    <row r="25" spans="1:14" ht="12" customHeight="1" x14ac:dyDescent="0.15">
      <c r="A25" s="194" t="s">
        <v>37</v>
      </c>
      <c r="B25" s="882">
        <f>'C-84'!B25/'C-83'!B25*1000</f>
        <v>1.5031648270593505</v>
      </c>
      <c r="C25" s="433">
        <f>'C-84'!C25/'C-83'!C25*1000</f>
        <v>1.4998908341915551</v>
      </c>
      <c r="D25" s="433">
        <f>'C-84'!D25/'C-83'!D25*1000</f>
        <v>1.4920904683309264</v>
      </c>
      <c r="E25" s="433">
        <f>'C-84'!E25/'C-83'!E25*1000</f>
        <v>1.4907966809203828</v>
      </c>
      <c r="F25" s="433" t="s">
        <v>81</v>
      </c>
      <c r="G25" s="433" t="s">
        <v>81</v>
      </c>
      <c r="H25" s="433" t="s">
        <v>81</v>
      </c>
      <c r="I25" s="433" t="s">
        <v>81</v>
      </c>
      <c r="J25" s="433" t="s">
        <v>81</v>
      </c>
      <c r="K25" s="433" t="s">
        <v>81</v>
      </c>
      <c r="L25" s="433" t="s">
        <v>81</v>
      </c>
      <c r="M25" s="433" t="s">
        <v>81</v>
      </c>
      <c r="N25" s="433">
        <f>'C-84'!N25/'C-83'!N25*1000</f>
        <v>1.5330017172295363</v>
      </c>
    </row>
    <row r="26" spans="1:14" ht="12" customHeight="1" x14ac:dyDescent="0.15">
      <c r="A26" s="246" t="s">
        <v>38</v>
      </c>
      <c r="B26" s="882">
        <f>'C-84'!B26/'C-83'!B26*1000</f>
        <v>1.3649304513302936</v>
      </c>
      <c r="C26" s="433" t="s">
        <v>81</v>
      </c>
      <c r="D26" s="433" t="s">
        <v>81</v>
      </c>
      <c r="E26" s="433" t="s">
        <v>81</v>
      </c>
      <c r="F26" s="433" t="s">
        <v>81</v>
      </c>
      <c r="G26" s="433" t="s">
        <v>81</v>
      </c>
      <c r="H26" s="433" t="s">
        <v>81</v>
      </c>
      <c r="I26" s="433" t="s">
        <v>81</v>
      </c>
      <c r="J26" s="433">
        <f>'C-84'!J26/'C-83'!J26*1000</f>
        <v>1.3933142857142857</v>
      </c>
      <c r="K26" s="433">
        <f>'C-84'!K26/'C-83'!K26*1000</f>
        <v>1.2872773333333332</v>
      </c>
      <c r="L26" s="433">
        <f>'C-84'!L26/'C-83'!L26*1000</f>
        <v>1.3171346292296615</v>
      </c>
      <c r="M26" s="433">
        <f>'C-84'!M26/'C-83'!M26*1000</f>
        <v>1.5050101010101009</v>
      </c>
      <c r="N26" s="433">
        <f>'C-84'!N26/'C-83'!N26*1000</f>
        <v>1.1772</v>
      </c>
    </row>
    <row r="27" spans="1:14" ht="12" customHeight="1" x14ac:dyDescent="0.15">
      <c r="A27" s="246" t="s">
        <v>39</v>
      </c>
      <c r="B27" s="882" t="s">
        <v>81</v>
      </c>
      <c r="C27" s="433" t="s">
        <v>81</v>
      </c>
      <c r="D27" s="433" t="s">
        <v>81</v>
      </c>
      <c r="E27" s="433" t="s">
        <v>81</v>
      </c>
      <c r="F27" s="433" t="s">
        <v>81</v>
      </c>
      <c r="G27" s="433" t="s">
        <v>81</v>
      </c>
      <c r="H27" s="433" t="s">
        <v>81</v>
      </c>
      <c r="I27" s="433" t="s">
        <v>81</v>
      </c>
      <c r="J27" s="433" t="s">
        <v>81</v>
      </c>
      <c r="K27" s="433" t="s">
        <v>81</v>
      </c>
      <c r="L27" s="433" t="s">
        <v>81</v>
      </c>
      <c r="M27" s="433" t="s">
        <v>81</v>
      </c>
      <c r="N27" s="433" t="s">
        <v>81</v>
      </c>
    </row>
    <row r="28" spans="1:14" ht="12" customHeight="1" x14ac:dyDescent="0.15">
      <c r="A28" s="246" t="s">
        <v>40</v>
      </c>
      <c r="B28" s="882">
        <f>'C-84'!B28/'C-83'!B28*1000</f>
        <v>1.3618367888335647</v>
      </c>
      <c r="C28" s="433">
        <f>'C-84'!C28/'C-83'!C28*1000</f>
        <v>1.3721721625766872</v>
      </c>
      <c r="D28" s="433">
        <f>'C-84'!D28/'C-83'!D28*1000</f>
        <v>1.3632615067733502</v>
      </c>
      <c r="E28" s="433">
        <f>'C-84'!E28/'C-83'!E28*1000</f>
        <v>1.3861311516496897</v>
      </c>
      <c r="F28" s="433">
        <f>'C-84'!F28/'C-83'!F28*1000</f>
        <v>1.3478340534923154</v>
      </c>
      <c r="G28" s="433">
        <f>'C-84'!G28/'C-83'!G28*1000</f>
        <v>1.3251612419379033</v>
      </c>
      <c r="H28" s="433">
        <f>'C-84'!H28/'C-83'!H28*1000</f>
        <v>1.35</v>
      </c>
      <c r="I28" s="433" t="s">
        <v>81</v>
      </c>
      <c r="J28" s="433" t="s">
        <v>81</v>
      </c>
      <c r="K28" s="433">
        <f>'C-84'!K28/'C-83'!K28*1000</f>
        <v>1.4670000000000003</v>
      </c>
      <c r="L28" s="433">
        <f>'C-84'!L28/'C-83'!L28*1000</f>
        <v>1.2772422208663818</v>
      </c>
      <c r="M28" s="433">
        <f>'C-84'!M28/'C-83'!M28*1000</f>
        <v>1.575</v>
      </c>
      <c r="N28" s="433">
        <f>'C-84'!N28/'C-83'!N28*1000</f>
        <v>1.3134692391700036</v>
      </c>
    </row>
    <row r="29" spans="1:14" ht="12" customHeight="1" x14ac:dyDescent="0.15">
      <c r="A29" s="194" t="s">
        <v>41</v>
      </c>
      <c r="B29" s="882">
        <f>'C-84'!B29/'C-83'!B29*1000</f>
        <v>1.8385021647224176</v>
      </c>
      <c r="C29" s="433">
        <f>'C-84'!C29/'C-83'!C29*1000</f>
        <v>1.7632348242811504</v>
      </c>
      <c r="D29" s="433">
        <f>'C-84'!D29/'C-83'!D29*1000</f>
        <v>1.8672405876951332</v>
      </c>
      <c r="E29" s="433">
        <f>'C-84'!E29/'C-83'!E29*1000</f>
        <v>1.8711152792868979</v>
      </c>
      <c r="F29" s="433">
        <f>'C-84'!F29/'C-83'!F29*1000</f>
        <v>1.8802550091074679</v>
      </c>
      <c r="G29" s="433">
        <f>'C-84'!G29/'C-83'!G29*1000</f>
        <v>1.6039835128307407</v>
      </c>
      <c r="H29" s="433" t="s">
        <v>81</v>
      </c>
      <c r="I29" s="433" t="s">
        <v>81</v>
      </c>
      <c r="J29" s="433" t="s">
        <v>81</v>
      </c>
      <c r="K29" s="433" t="s">
        <v>81</v>
      </c>
      <c r="L29" s="433" t="s">
        <v>81</v>
      </c>
      <c r="M29" s="433">
        <f>'C-84'!M29/'C-83'!M29*1000</f>
        <v>1.7089767156862747</v>
      </c>
      <c r="N29" s="433">
        <f>'C-84'!N29/'C-83'!N29*1000</f>
        <v>1.7600621522730691</v>
      </c>
    </row>
    <row r="30" spans="1:14" ht="12" customHeight="1" x14ac:dyDescent="0.15">
      <c r="A30" s="248" t="s">
        <v>110</v>
      </c>
      <c r="B30" s="882">
        <f>'C-84'!B30/'C-83'!B30*1000</f>
        <v>1.8548661982500965</v>
      </c>
      <c r="C30" s="433">
        <f>'C-84'!C30/'C-83'!C30*1000</f>
        <v>1.7487274549098197</v>
      </c>
      <c r="D30" s="433">
        <f>'C-84'!D30/'C-83'!D30*1000</f>
        <v>1.8988980010251153</v>
      </c>
      <c r="E30" s="433">
        <f>'C-84'!E30/'C-83'!E30*1000</f>
        <v>1.9225089186572231</v>
      </c>
      <c r="F30" s="433">
        <f>'C-84'!F30/'C-83'!F30*1000</f>
        <v>1.8802550091074679</v>
      </c>
      <c r="G30" s="433">
        <f>'C-84'!G30/'C-83'!G30*1000</f>
        <v>1.6039835128307407</v>
      </c>
      <c r="H30" s="433" t="s">
        <v>81</v>
      </c>
      <c r="I30" s="433" t="s">
        <v>81</v>
      </c>
      <c r="J30" s="433" t="s">
        <v>81</v>
      </c>
      <c r="K30" s="433" t="s">
        <v>81</v>
      </c>
      <c r="L30" s="433" t="s">
        <v>81</v>
      </c>
      <c r="M30" s="433">
        <f>'C-84'!M30/'C-83'!M30*1000</f>
        <v>1.7089767156862747</v>
      </c>
      <c r="N30" s="433">
        <f>'C-84'!N30/'C-83'!N30*1000</f>
        <v>1.7600621522730691</v>
      </c>
    </row>
    <row r="31" spans="1:14" ht="12" customHeight="1" x14ac:dyDescent="0.15">
      <c r="A31" s="248" t="s">
        <v>111</v>
      </c>
      <c r="B31" s="882">
        <f>'C-84'!B31/'C-83'!B31*1000</f>
        <v>1.7656934445252122</v>
      </c>
      <c r="C31" s="433">
        <f>'C-84'!C31/'C-83'!C31*1000</f>
        <v>1.8202362204724412</v>
      </c>
      <c r="D31" s="433">
        <f>'C-84'!D31/'C-83'!D31*1000</f>
        <v>1.7625564971751411</v>
      </c>
      <c r="E31" s="433">
        <f>'C-84'!E31/'C-83'!E31*1000</f>
        <v>1.7403542247983499</v>
      </c>
      <c r="F31" s="433" t="s">
        <v>81</v>
      </c>
      <c r="G31" s="433" t="s">
        <v>81</v>
      </c>
      <c r="H31" s="433" t="s">
        <v>81</v>
      </c>
      <c r="I31" s="433" t="s">
        <v>81</v>
      </c>
      <c r="J31" s="433" t="s">
        <v>81</v>
      </c>
      <c r="K31" s="433" t="s">
        <v>81</v>
      </c>
      <c r="L31" s="433" t="s">
        <v>81</v>
      </c>
      <c r="M31" s="433" t="s">
        <v>81</v>
      </c>
      <c r="N31" s="433" t="s">
        <v>81</v>
      </c>
    </row>
    <row r="32" spans="1:14" ht="12" customHeight="1" x14ac:dyDescent="0.15">
      <c r="A32" s="246" t="s">
        <v>44</v>
      </c>
      <c r="B32" s="882">
        <f>'C-84'!B32/'C-83'!B32*1000</f>
        <v>1.482856887637493</v>
      </c>
      <c r="C32" s="433">
        <f>'C-84'!C32/'C-83'!C32*1000</f>
        <v>1.6122227601876089</v>
      </c>
      <c r="D32" s="433">
        <f>'C-84'!D32/'C-83'!D32*1000</f>
        <v>1.4024093023255817</v>
      </c>
      <c r="E32" s="433">
        <f>'C-84'!E32/'C-83'!E32*1000</f>
        <v>1.3548864</v>
      </c>
      <c r="F32" s="433" t="s">
        <v>81</v>
      </c>
      <c r="G32" s="433" t="s">
        <v>81</v>
      </c>
      <c r="H32" s="433" t="s">
        <v>81</v>
      </c>
      <c r="I32" s="433" t="s">
        <v>81</v>
      </c>
      <c r="J32" s="433" t="s">
        <v>81</v>
      </c>
      <c r="K32" s="433" t="s">
        <v>81</v>
      </c>
      <c r="L32" s="433" t="s">
        <v>81</v>
      </c>
      <c r="M32" s="433">
        <f>'C-84'!M32/'C-83'!M32*1000</f>
        <v>1.0783253000480078</v>
      </c>
      <c r="N32" s="433">
        <f>'C-84'!N32/'C-83'!N32*1000</f>
        <v>1.6660153340635266</v>
      </c>
    </row>
    <row r="33" spans="1:14" ht="12" customHeight="1" x14ac:dyDescent="0.15">
      <c r="A33" s="246" t="s">
        <v>45</v>
      </c>
      <c r="B33" s="882">
        <f>'C-84'!B33/'C-83'!B33*1000</f>
        <v>1.9173807207912792</v>
      </c>
      <c r="C33" s="433" t="s">
        <v>81</v>
      </c>
      <c r="D33" s="433">
        <f>'C-84'!D33/'C-83'!D33*1000</f>
        <v>1.9124463679760741</v>
      </c>
      <c r="E33" s="433">
        <f>'C-84'!E33/'C-83'!E33*1000</f>
        <v>1.9159474103585661</v>
      </c>
      <c r="F33" s="433" t="s">
        <v>81</v>
      </c>
      <c r="G33" s="433" t="s">
        <v>81</v>
      </c>
      <c r="H33" s="433" t="s">
        <v>81</v>
      </c>
      <c r="I33" s="433" t="s">
        <v>81</v>
      </c>
      <c r="J33" s="433" t="s">
        <v>81</v>
      </c>
      <c r="K33" s="433" t="s">
        <v>81</v>
      </c>
      <c r="L33" s="433" t="s">
        <v>81</v>
      </c>
      <c r="M33" s="433">
        <f>'C-84'!M33/'C-83'!M33*1000</f>
        <v>1.9318896644189438</v>
      </c>
      <c r="N33" s="433">
        <f>'C-84'!N33/'C-83'!N33*1000</f>
        <v>1.925472350230415</v>
      </c>
    </row>
    <row r="34" spans="1:14" ht="12" customHeight="1" x14ac:dyDescent="0.15">
      <c r="A34" s="194" t="s">
        <v>46</v>
      </c>
      <c r="B34" s="882">
        <v>0</v>
      </c>
      <c r="C34" s="433" t="s">
        <v>81</v>
      </c>
      <c r="D34" s="433" t="s">
        <v>81</v>
      </c>
      <c r="E34" s="433" t="s">
        <v>81</v>
      </c>
      <c r="F34" s="433" t="s">
        <v>81</v>
      </c>
      <c r="G34" s="433" t="s">
        <v>81</v>
      </c>
      <c r="H34" s="433" t="s">
        <v>81</v>
      </c>
      <c r="I34" s="433" t="s">
        <v>81</v>
      </c>
      <c r="J34" s="433" t="s">
        <v>81</v>
      </c>
      <c r="K34" s="433" t="s">
        <v>81</v>
      </c>
      <c r="L34" s="433" t="s">
        <v>81</v>
      </c>
      <c r="M34" s="433" t="s">
        <v>81</v>
      </c>
      <c r="N34" s="433" t="s">
        <v>81</v>
      </c>
    </row>
    <row r="35" spans="1:14" ht="12" customHeight="1" x14ac:dyDescent="0.15">
      <c r="A35" s="194" t="s">
        <v>47</v>
      </c>
      <c r="B35" s="882">
        <v>0</v>
      </c>
      <c r="C35" s="433" t="s">
        <v>81</v>
      </c>
      <c r="D35" s="433" t="s">
        <v>81</v>
      </c>
      <c r="E35" s="433" t="s">
        <v>81</v>
      </c>
      <c r="F35" s="433" t="s">
        <v>81</v>
      </c>
      <c r="G35" s="433" t="s">
        <v>81</v>
      </c>
      <c r="H35" s="433" t="s">
        <v>81</v>
      </c>
      <c r="I35" s="433" t="s">
        <v>81</v>
      </c>
      <c r="J35" s="433" t="s">
        <v>81</v>
      </c>
      <c r="K35" s="433" t="s">
        <v>81</v>
      </c>
      <c r="L35" s="433" t="s">
        <v>81</v>
      </c>
      <c r="M35" s="433" t="s">
        <v>81</v>
      </c>
      <c r="N35" s="433" t="s">
        <v>81</v>
      </c>
    </row>
    <row r="36" spans="1:14" ht="12" customHeight="1" x14ac:dyDescent="0.15">
      <c r="A36" s="194" t="s">
        <v>48</v>
      </c>
      <c r="B36" s="882">
        <v>0</v>
      </c>
      <c r="C36" s="433" t="s">
        <v>81</v>
      </c>
      <c r="D36" s="433" t="s">
        <v>81</v>
      </c>
      <c r="E36" s="433" t="s">
        <v>81</v>
      </c>
      <c r="F36" s="433" t="s">
        <v>81</v>
      </c>
      <c r="G36" s="433" t="s">
        <v>81</v>
      </c>
      <c r="H36" s="433" t="s">
        <v>81</v>
      </c>
      <c r="I36" s="433" t="s">
        <v>81</v>
      </c>
      <c r="J36" s="433" t="s">
        <v>81</v>
      </c>
      <c r="K36" s="433" t="s">
        <v>81</v>
      </c>
      <c r="L36" s="433" t="s">
        <v>81</v>
      </c>
      <c r="M36" s="433" t="s">
        <v>81</v>
      </c>
      <c r="N36" s="433" t="s">
        <v>81</v>
      </c>
    </row>
    <row r="37" spans="1:14" ht="12" customHeight="1" thickBot="1" x14ac:dyDescent="0.2">
      <c r="A37" s="249" t="s">
        <v>49</v>
      </c>
      <c r="B37" s="898">
        <v>0</v>
      </c>
      <c r="C37" s="434" t="s">
        <v>81</v>
      </c>
      <c r="D37" s="434" t="s">
        <v>81</v>
      </c>
      <c r="E37" s="434" t="s">
        <v>81</v>
      </c>
      <c r="F37" s="434" t="s">
        <v>81</v>
      </c>
      <c r="G37" s="434" t="s">
        <v>81</v>
      </c>
      <c r="H37" s="434" t="s">
        <v>81</v>
      </c>
      <c r="I37" s="434" t="s">
        <v>81</v>
      </c>
      <c r="J37" s="434" t="s">
        <v>81</v>
      </c>
      <c r="K37" s="434" t="s">
        <v>81</v>
      </c>
      <c r="L37" s="434" t="s">
        <v>81</v>
      </c>
      <c r="M37" s="434" t="s">
        <v>81</v>
      </c>
      <c r="N37" s="434" t="s">
        <v>81</v>
      </c>
    </row>
    <row r="38" spans="1:14" ht="9" customHeight="1" x14ac:dyDescent="0.15">
      <c r="A38" s="28" t="s">
        <v>544</v>
      </c>
      <c r="B38" s="426"/>
      <c r="C38" s="426"/>
      <c r="D38" s="426"/>
      <c r="E38" s="426"/>
      <c r="F38" s="426"/>
      <c r="G38" s="219"/>
      <c r="H38" s="219"/>
      <c r="I38" s="219"/>
    </row>
    <row r="39" spans="1:14" ht="9" customHeight="1" x14ac:dyDescent="0.15">
      <c r="A39" s="28" t="s">
        <v>428</v>
      </c>
      <c r="B39" s="426"/>
      <c r="C39" s="426"/>
      <c r="D39" s="426"/>
      <c r="E39" s="426"/>
      <c r="F39" s="426"/>
      <c r="G39" s="219"/>
      <c r="H39" s="219"/>
      <c r="I39" s="219"/>
    </row>
    <row r="40" spans="1:14" ht="9" customHeight="1" x14ac:dyDescent="0.15">
      <c r="A40" s="40" t="s">
        <v>427</v>
      </c>
      <c r="B40" s="426"/>
      <c r="C40" s="426"/>
      <c r="D40" s="426"/>
      <c r="E40" s="426"/>
      <c r="F40" s="426"/>
      <c r="G40" s="219"/>
      <c r="H40" s="219"/>
      <c r="I40" s="219"/>
    </row>
    <row r="41" spans="1:14" ht="13.05" customHeight="1" x14ac:dyDescent="0.15">
      <c r="A41" s="12"/>
    </row>
    <row r="42" spans="1:14" ht="13.05" customHeight="1" x14ac:dyDescent="0.15">
      <c r="A42" s="119"/>
    </row>
    <row r="43" spans="1:14" ht="13.05" customHeight="1" x14ac:dyDescent="0.15">
      <c r="A43" s="168"/>
    </row>
    <row r="44" spans="1:14" ht="13.05" customHeight="1" x14ac:dyDescent="0.15">
      <c r="A44" s="31"/>
    </row>
    <row r="45" spans="1:14" ht="13.05" customHeight="1" x14ac:dyDescent="0.15">
      <c r="A45" s="58"/>
    </row>
    <row r="46" spans="1:14" ht="13.05" customHeight="1" x14ac:dyDescent="0.15">
      <c r="A46" s="31"/>
    </row>
    <row r="47" spans="1:14" ht="13.05" customHeight="1" x14ac:dyDescent="0.15">
      <c r="A47" s="119"/>
    </row>
    <row r="48" spans="1:14" ht="13.05" customHeight="1" x14ac:dyDescent="0.15">
      <c r="A48" s="119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7">
    <tabColor theme="9" tint="0.59999389629810485"/>
  </sheetPr>
  <dimension ref="A1"/>
  <sheetViews>
    <sheetView showGridLines="0" zoomScale="150" zoomScaleNormal="150" workbookViewId="0">
      <selection activeCell="L5" sqref="L5"/>
    </sheetView>
  </sheetViews>
  <sheetFormatPr baseColWidth="10" defaultColWidth="7" defaultRowHeight="13.05" customHeight="1" x14ac:dyDescent="0.15"/>
  <cols>
    <col min="1" max="1" width="11.25" style="21" customWidth="1"/>
    <col min="2" max="9" width="8" style="21" customWidth="1"/>
    <col min="10" max="16384" width="7" style="21"/>
  </cols>
  <sheetData/>
  <printOptions horizontalCentered="1" verticalCentered="1"/>
  <pageMargins left="0" right="0" top="0" bottom="0" header="0" footer="0"/>
  <pageSetup paperSize="9" orientation="landscape" horizontalDpi="0" verticalDpi="0"/>
  <headerFooter scaleWithDoc="0"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8">
    <tabColor theme="9" tint="0.59999389629810485"/>
  </sheetPr>
  <dimension ref="A4:S46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7.625" style="207" customWidth="1"/>
    <col min="2" max="2" width="8.75" style="207" customWidth="1"/>
    <col min="3" max="15" width="8.25" style="207" customWidth="1"/>
    <col min="16" max="16384" width="7" style="207"/>
  </cols>
  <sheetData>
    <row r="4" spans="1:19" ht="13.05" customHeight="1" x14ac:dyDescent="0.15">
      <c r="A4" s="446" t="s">
        <v>431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</row>
    <row r="5" spans="1:19" ht="4.95" customHeight="1" thickBot="1" x14ac:dyDescent="0.2"/>
    <row r="6" spans="1:19" ht="15" customHeight="1" x14ac:dyDescent="0.15">
      <c r="A6" s="928" t="s">
        <v>114</v>
      </c>
      <c r="B6" s="928" t="s">
        <v>55</v>
      </c>
      <c r="C6" s="928">
        <v>2012</v>
      </c>
      <c r="D6" s="928">
        <v>2013</v>
      </c>
      <c r="E6" s="928">
        <v>2014</v>
      </c>
      <c r="F6" s="928">
        <v>2015</v>
      </c>
      <c r="G6" s="928">
        <v>2016</v>
      </c>
      <c r="H6" s="928">
        <v>2017</v>
      </c>
      <c r="I6" s="928">
        <v>2018</v>
      </c>
      <c r="J6" s="928">
        <v>2019</v>
      </c>
      <c r="K6" s="928" t="s">
        <v>402</v>
      </c>
    </row>
    <row r="7" spans="1:19" ht="6" customHeight="1" x14ac:dyDescent="0.15"/>
    <row r="8" spans="1:19" ht="13.05" customHeight="1" x14ac:dyDescent="0.15">
      <c r="A8" s="207" t="s">
        <v>5</v>
      </c>
      <c r="B8" s="207" t="s">
        <v>115</v>
      </c>
      <c r="C8" s="448">
        <v>766737</v>
      </c>
      <c r="D8" s="448">
        <v>784706</v>
      </c>
      <c r="E8" s="448">
        <v>719830</v>
      </c>
      <c r="F8" s="448">
        <v>657672</v>
      </c>
      <c r="G8" s="448">
        <v>665021</v>
      </c>
      <c r="H8" s="448">
        <v>667314</v>
      </c>
      <c r="I8" s="448">
        <v>705349</v>
      </c>
      <c r="J8" s="448">
        <v>699004</v>
      </c>
      <c r="K8" s="448">
        <v>568862</v>
      </c>
    </row>
    <row r="9" spans="1:19" ht="13.05" customHeight="1" x14ac:dyDescent="0.15">
      <c r="B9" s="207" t="s">
        <v>287</v>
      </c>
      <c r="C9" s="448">
        <v>10215</v>
      </c>
      <c r="D9" s="448">
        <v>10499</v>
      </c>
      <c r="E9" s="448">
        <v>9607</v>
      </c>
      <c r="F9" s="448">
        <v>8987</v>
      </c>
      <c r="G9" s="448">
        <v>9175</v>
      </c>
      <c r="H9" s="448">
        <v>9416</v>
      </c>
      <c r="I9" s="448">
        <v>10009</v>
      </c>
      <c r="J9" s="448">
        <v>10051</v>
      </c>
      <c r="K9" s="448">
        <v>8194.3056727264884</v>
      </c>
    </row>
    <row r="10" spans="1:19" ht="13.05" customHeight="1" x14ac:dyDescent="0.15">
      <c r="B10" s="207" t="s">
        <v>116</v>
      </c>
      <c r="C10" s="450">
        <f t="shared" ref="C10:K10" si="0">(C9/C8)*1000</f>
        <v>13.322690831406335</v>
      </c>
      <c r="D10" s="450">
        <f t="shared" si="0"/>
        <v>13.379533226456788</v>
      </c>
      <c r="E10" s="450">
        <f t="shared" si="0"/>
        <v>13.346206743258826</v>
      </c>
      <c r="F10" s="450">
        <f t="shared" si="0"/>
        <v>13.664866377160651</v>
      </c>
      <c r="G10" s="450">
        <f t="shared" si="0"/>
        <v>13.796556800461939</v>
      </c>
      <c r="H10" s="450">
        <f t="shared" si="0"/>
        <v>14.110298899768324</v>
      </c>
      <c r="I10" s="450">
        <f t="shared" si="0"/>
        <v>14.190138498814063</v>
      </c>
      <c r="J10" s="450">
        <f t="shared" ref="J10" si="1">(J9/J8)*1000</f>
        <v>14.379030735160313</v>
      </c>
      <c r="K10" s="450">
        <f t="shared" si="0"/>
        <v>14.404733789085029</v>
      </c>
    </row>
    <row r="11" spans="1:19" ht="7.05" customHeight="1" x14ac:dyDescent="0.15"/>
    <row r="12" spans="1:19" ht="13.05" customHeight="1" x14ac:dyDescent="0.15">
      <c r="A12" s="207" t="s">
        <v>6</v>
      </c>
      <c r="B12" s="207" t="s">
        <v>115</v>
      </c>
      <c r="C12" s="448">
        <v>1599829</v>
      </c>
      <c r="D12" s="448">
        <v>1831541</v>
      </c>
      <c r="E12" s="448">
        <v>1889773</v>
      </c>
      <c r="F12" s="448">
        <v>1829016</v>
      </c>
      <c r="G12" s="448">
        <v>1928215</v>
      </c>
      <c r="H12" s="448">
        <v>2007199</v>
      </c>
      <c r="I12" s="448">
        <v>2015636</v>
      </c>
      <c r="J12" s="448">
        <v>2101612</v>
      </c>
      <c r="K12" s="448">
        <v>2049213</v>
      </c>
    </row>
    <row r="13" spans="1:19" ht="13.05" customHeight="1" x14ac:dyDescent="0.15">
      <c r="B13" s="207" t="s">
        <v>287</v>
      </c>
      <c r="C13" s="448">
        <v>95826</v>
      </c>
      <c r="D13" s="448">
        <v>110014</v>
      </c>
      <c r="E13" s="448">
        <v>116142</v>
      </c>
      <c r="F13" s="448">
        <v>116257</v>
      </c>
      <c r="G13" s="448">
        <v>124394</v>
      </c>
      <c r="H13" s="448">
        <v>131519</v>
      </c>
      <c r="I13" s="448">
        <v>134306</v>
      </c>
      <c r="J13" s="448">
        <v>141557</v>
      </c>
      <c r="K13" s="448">
        <v>142359.59404333332</v>
      </c>
    </row>
    <row r="14" spans="1:19" ht="13.05" customHeight="1" x14ac:dyDescent="0.15">
      <c r="B14" s="207" t="s">
        <v>116</v>
      </c>
      <c r="C14" s="450">
        <f t="shared" ref="C14:K14" si="2">(C13/C12)*1000</f>
        <v>59.897651561510642</v>
      </c>
      <c r="D14" s="450">
        <f t="shared" si="2"/>
        <v>60.066359420837429</v>
      </c>
      <c r="E14" s="450">
        <f t="shared" si="2"/>
        <v>61.458175135320488</v>
      </c>
      <c r="F14" s="450">
        <f t="shared" si="2"/>
        <v>63.562593219523499</v>
      </c>
      <c r="G14" s="450">
        <f t="shared" si="2"/>
        <v>64.512515461190787</v>
      </c>
      <c r="H14" s="450">
        <f t="shared" si="2"/>
        <v>65.523647630354532</v>
      </c>
      <c r="I14" s="450">
        <f t="shared" si="2"/>
        <v>66.632070473041765</v>
      </c>
      <c r="J14" s="450">
        <f t="shared" ref="J14" si="3">(J13/J12)*1000</f>
        <v>67.356391189239503</v>
      </c>
      <c r="K14" s="450">
        <f t="shared" si="2"/>
        <v>69.4703742574995</v>
      </c>
    </row>
    <row r="15" spans="1:19" ht="7.05" customHeight="1" x14ac:dyDescent="0.15"/>
    <row r="16" spans="1:19" ht="13.05" customHeight="1" x14ac:dyDescent="0.15">
      <c r="A16" s="207" t="s">
        <v>7</v>
      </c>
      <c r="B16" s="207" t="s">
        <v>115</v>
      </c>
      <c r="C16" s="448">
        <v>1047040</v>
      </c>
      <c r="D16" s="448">
        <v>1084096</v>
      </c>
      <c r="E16" s="448">
        <v>1097918</v>
      </c>
      <c r="F16" s="448">
        <v>1105750</v>
      </c>
      <c r="G16" s="448">
        <v>1072158</v>
      </c>
      <c r="H16" s="448">
        <v>1050952</v>
      </c>
      <c r="I16" s="448">
        <v>1046948</v>
      </c>
      <c r="J16" s="448">
        <v>1027182</v>
      </c>
      <c r="K16" s="448">
        <v>886339</v>
      </c>
    </row>
    <row r="17" spans="1:19" ht="13.05" customHeight="1" x14ac:dyDescent="0.15">
      <c r="B17" s="207" t="s">
        <v>287</v>
      </c>
      <c r="C17" s="448">
        <v>186292</v>
      </c>
      <c r="D17" s="448">
        <v>191533</v>
      </c>
      <c r="E17" s="448">
        <v>196466</v>
      </c>
      <c r="F17" s="448">
        <v>197818</v>
      </c>
      <c r="G17" s="448">
        <v>196621</v>
      </c>
      <c r="H17" s="448">
        <v>196101</v>
      </c>
      <c r="I17" s="448">
        <v>195504</v>
      </c>
      <c r="J17" s="448">
        <v>192652</v>
      </c>
      <c r="K17" s="448">
        <v>170112.33308452123</v>
      </c>
    </row>
    <row r="18" spans="1:19" ht="13.05" customHeight="1" thickBot="1" x14ac:dyDescent="0.2">
      <c r="A18" s="217"/>
      <c r="B18" s="443" t="s">
        <v>116</v>
      </c>
      <c r="C18" s="449">
        <f t="shared" ref="C18:K18" si="4">(C17/C16)*1000</f>
        <v>177.92252444987776</v>
      </c>
      <c r="D18" s="449">
        <f t="shared" si="4"/>
        <v>176.67531288741955</v>
      </c>
      <c r="E18" s="449">
        <f t="shared" si="4"/>
        <v>178.94414701280058</v>
      </c>
      <c r="F18" s="449">
        <f t="shared" si="4"/>
        <v>178.89938955460093</v>
      </c>
      <c r="G18" s="449">
        <f t="shared" si="4"/>
        <v>183.38808272661305</v>
      </c>
      <c r="H18" s="449">
        <f t="shared" si="4"/>
        <v>186.59367887401137</v>
      </c>
      <c r="I18" s="449">
        <f t="shared" si="4"/>
        <v>186.73706812563756</v>
      </c>
      <c r="J18" s="449">
        <f t="shared" ref="J18" si="5">(J17/J16)*1000</f>
        <v>187.55390962847869</v>
      </c>
      <c r="K18" s="449">
        <f t="shared" si="4"/>
        <v>191.92694114161876</v>
      </c>
    </row>
    <row r="19" spans="1:19" ht="9" customHeight="1" x14ac:dyDescent="0.15">
      <c r="A19" s="28" t="s">
        <v>429</v>
      </c>
    </row>
    <row r="20" spans="1:19" ht="9" customHeight="1" x14ac:dyDescent="0.15">
      <c r="A20" s="445" t="s">
        <v>449</v>
      </c>
    </row>
    <row r="21" spans="1:19" ht="9" customHeight="1" x14ac:dyDescent="0.15">
      <c r="A21" s="40" t="s">
        <v>427</v>
      </c>
    </row>
    <row r="22" spans="1:19" ht="10.050000000000001" customHeight="1" x14ac:dyDescent="0.15">
      <c r="A22" s="40"/>
    </row>
    <row r="23" spans="1:19" ht="10.050000000000001" customHeight="1" x14ac:dyDescent="0.15">
      <c r="A23" s="40"/>
    </row>
    <row r="24" spans="1:19" ht="10.050000000000001" customHeight="1" x14ac:dyDescent="0.15">
      <c r="A24" s="40"/>
    </row>
    <row r="25" spans="1:19" ht="10.050000000000001" customHeight="1" x14ac:dyDescent="0.15">
      <c r="A25" s="40"/>
    </row>
    <row r="26" spans="1:19" ht="10.050000000000001" customHeight="1" x14ac:dyDescent="0.15">
      <c r="A26" s="40"/>
    </row>
    <row r="28" spans="1:19" ht="13.05" customHeight="1" x14ac:dyDescent="0.15">
      <c r="A28" s="446" t="s">
        <v>473</v>
      </c>
    </row>
    <row r="29" spans="1:19" ht="13.05" customHeight="1" x14ac:dyDescent="0.15">
      <c r="A29" s="447" t="s">
        <v>590</v>
      </c>
      <c r="B29" s="245"/>
      <c r="C29" s="245"/>
      <c r="D29" s="245"/>
      <c r="E29" s="245"/>
      <c r="F29" s="245"/>
      <c r="G29" s="245"/>
      <c r="H29" s="245"/>
      <c r="I29" s="245"/>
      <c r="J29" s="245"/>
      <c r="K29" s="245"/>
      <c r="L29" s="245"/>
      <c r="M29" s="245"/>
      <c r="N29" s="245"/>
      <c r="O29" s="245"/>
      <c r="P29" s="245"/>
      <c r="Q29" s="245"/>
      <c r="R29" s="245"/>
      <c r="S29" s="245"/>
    </row>
    <row r="30" spans="1:19" ht="4.05" customHeight="1" thickBot="1" x14ac:dyDescent="0.2">
      <c r="A30" s="207" t="s">
        <v>195</v>
      </c>
    </row>
    <row r="31" spans="1:19" ht="15" customHeight="1" x14ac:dyDescent="0.15">
      <c r="A31" s="928" t="s">
        <v>114</v>
      </c>
      <c r="B31" s="928" t="s">
        <v>55</v>
      </c>
      <c r="C31" s="928">
        <v>2012</v>
      </c>
      <c r="D31" s="928">
        <v>2013</v>
      </c>
      <c r="E31" s="928">
        <v>2014</v>
      </c>
      <c r="F31" s="928">
        <v>2015</v>
      </c>
      <c r="G31" s="928">
        <v>2016</v>
      </c>
      <c r="H31" s="928">
        <v>2017</v>
      </c>
      <c r="I31" s="928">
        <v>2018</v>
      </c>
      <c r="J31" s="928">
        <v>2019</v>
      </c>
      <c r="K31" s="928" t="s">
        <v>402</v>
      </c>
    </row>
    <row r="32" spans="1:19" ht="4.95" customHeight="1" x14ac:dyDescent="0.15"/>
    <row r="33" spans="1:11" ht="13.05" customHeight="1" x14ac:dyDescent="0.15">
      <c r="A33" s="207" t="s">
        <v>5</v>
      </c>
      <c r="B33" s="207" t="s">
        <v>115</v>
      </c>
      <c r="C33" s="448">
        <v>93443</v>
      </c>
      <c r="D33" s="448">
        <v>104683</v>
      </c>
      <c r="E33" s="448">
        <v>99971</v>
      </c>
      <c r="F33" s="448">
        <v>91859</v>
      </c>
      <c r="G33" s="448">
        <v>90115</v>
      </c>
      <c r="H33" s="448">
        <v>81139</v>
      </c>
      <c r="I33" s="448">
        <v>77288</v>
      </c>
      <c r="J33" s="448">
        <v>71971</v>
      </c>
      <c r="K33" s="448">
        <v>52613</v>
      </c>
    </row>
    <row r="34" spans="1:11" ht="13.05" customHeight="1" x14ac:dyDescent="0.15">
      <c r="B34" s="207" t="s">
        <v>287</v>
      </c>
      <c r="C34" s="448">
        <v>1186</v>
      </c>
      <c r="D34" s="448">
        <v>1326</v>
      </c>
      <c r="E34" s="448">
        <v>1312</v>
      </c>
      <c r="F34" s="448">
        <v>1205</v>
      </c>
      <c r="G34" s="448">
        <v>1170</v>
      </c>
      <c r="H34" s="448">
        <v>1059</v>
      </c>
      <c r="I34" s="448">
        <v>1036</v>
      </c>
      <c r="J34" s="448">
        <v>989</v>
      </c>
      <c r="K34" s="448">
        <v>718.37989999999991</v>
      </c>
    </row>
    <row r="35" spans="1:11" ht="13.05" customHeight="1" x14ac:dyDescent="0.15">
      <c r="B35" s="207" t="s">
        <v>116</v>
      </c>
      <c r="C35" s="450">
        <f t="shared" ref="C35:K35" si="6">(C34/C33)*1000</f>
        <v>12.69222948749505</v>
      </c>
      <c r="D35" s="450">
        <f t="shared" si="6"/>
        <v>12.666813140624553</v>
      </c>
      <c r="E35" s="450">
        <f t="shared" si="6"/>
        <v>13.123805903712077</v>
      </c>
      <c r="F35" s="450">
        <f t="shared" si="6"/>
        <v>13.117930741680183</v>
      </c>
      <c r="G35" s="450">
        <f t="shared" si="6"/>
        <v>12.983410087110913</v>
      </c>
      <c r="H35" s="450">
        <f t="shared" si="6"/>
        <v>13.051676752239985</v>
      </c>
      <c r="I35" s="450">
        <f t="shared" si="6"/>
        <v>13.404409481420142</v>
      </c>
      <c r="J35" s="450">
        <f t="shared" ref="J35" si="7">(J34/J33)*1000</f>
        <v>13.741645940726126</v>
      </c>
      <c r="K35" s="450">
        <f t="shared" si="6"/>
        <v>13.654037975405316</v>
      </c>
    </row>
    <row r="36" spans="1:11" ht="7.05" customHeight="1" x14ac:dyDescent="0.15">
      <c r="C36" s="450"/>
      <c r="D36" s="450"/>
      <c r="E36" s="450"/>
      <c r="F36" s="450"/>
      <c r="G36" s="450"/>
      <c r="H36" s="450"/>
      <c r="I36" s="450"/>
      <c r="J36" s="450"/>
      <c r="K36" s="450"/>
    </row>
    <row r="37" spans="1:11" ht="13.05" customHeight="1" x14ac:dyDescent="0.15">
      <c r="A37" s="207" t="s">
        <v>6</v>
      </c>
      <c r="B37" s="207" t="s">
        <v>115</v>
      </c>
      <c r="C37" s="448">
        <v>767182</v>
      </c>
      <c r="D37" s="448">
        <v>875255</v>
      </c>
      <c r="E37" s="448">
        <v>892131</v>
      </c>
      <c r="F37" s="448">
        <v>868815</v>
      </c>
      <c r="G37" s="448">
        <v>908816</v>
      </c>
      <c r="H37" s="448">
        <v>950421</v>
      </c>
      <c r="I37" s="448">
        <v>987246</v>
      </c>
      <c r="J37" s="448">
        <v>1054758</v>
      </c>
      <c r="K37" s="448">
        <v>1096912</v>
      </c>
    </row>
    <row r="38" spans="1:11" ht="13.05" customHeight="1" x14ac:dyDescent="0.15">
      <c r="B38" s="207" t="s">
        <v>287</v>
      </c>
      <c r="C38" s="448">
        <v>50075</v>
      </c>
      <c r="D38" s="448">
        <v>57304</v>
      </c>
      <c r="E38" s="448">
        <v>59737</v>
      </c>
      <c r="F38" s="448">
        <v>60204</v>
      </c>
      <c r="G38" s="448">
        <v>63662</v>
      </c>
      <c r="H38" s="448">
        <v>67417</v>
      </c>
      <c r="I38" s="448">
        <v>71176</v>
      </c>
      <c r="J38" s="448">
        <v>77874</v>
      </c>
      <c r="K38" s="448">
        <v>85956.248670000001</v>
      </c>
    </row>
    <row r="39" spans="1:11" ht="13.05" customHeight="1" x14ac:dyDescent="0.15">
      <c r="B39" s="207" t="s">
        <v>116</v>
      </c>
      <c r="C39" s="450">
        <f t="shared" ref="C39:K39" si="8">(C38/C37)*1000</f>
        <v>65.271343696802063</v>
      </c>
      <c r="D39" s="450">
        <f t="shared" si="8"/>
        <v>65.471205534387124</v>
      </c>
      <c r="E39" s="450">
        <f t="shared" si="8"/>
        <v>66.959897145150208</v>
      </c>
      <c r="F39" s="450">
        <f t="shared" si="8"/>
        <v>69.294383729562682</v>
      </c>
      <c r="G39" s="450">
        <f t="shared" si="8"/>
        <v>70.049382933399059</v>
      </c>
      <c r="H39" s="450">
        <f t="shared" si="8"/>
        <v>70.933828271892139</v>
      </c>
      <c r="I39" s="450">
        <f t="shared" si="8"/>
        <v>72.095506084603016</v>
      </c>
      <c r="J39" s="450">
        <f t="shared" ref="J39" si="9">(J38/J37)*1000</f>
        <v>73.831153686438029</v>
      </c>
      <c r="K39" s="450">
        <f t="shared" si="8"/>
        <v>78.362027829032769</v>
      </c>
    </row>
    <row r="40" spans="1:11" ht="7.05" customHeight="1" x14ac:dyDescent="0.15"/>
    <row r="41" spans="1:11" ht="13.05" customHeight="1" x14ac:dyDescent="0.15">
      <c r="A41" s="207" t="s">
        <v>7</v>
      </c>
      <c r="B41" s="207" t="s">
        <v>115</v>
      </c>
      <c r="C41" s="448">
        <v>291757</v>
      </c>
      <c r="D41" s="448">
        <v>313386</v>
      </c>
      <c r="E41" s="448">
        <v>345335</v>
      </c>
      <c r="F41" s="448">
        <v>334236</v>
      </c>
      <c r="G41" s="448">
        <v>325835</v>
      </c>
      <c r="H41" s="448">
        <v>331736</v>
      </c>
      <c r="I41" s="448">
        <v>329967</v>
      </c>
      <c r="J41" s="448">
        <v>332385</v>
      </c>
      <c r="K41" s="448">
        <v>296103</v>
      </c>
    </row>
    <row r="42" spans="1:11" ht="13.05" customHeight="1" x14ac:dyDescent="0.15">
      <c r="B42" s="207" t="s">
        <v>287</v>
      </c>
      <c r="C42" s="448">
        <v>67859</v>
      </c>
      <c r="D42" s="448">
        <v>73352</v>
      </c>
      <c r="E42" s="448">
        <v>80801</v>
      </c>
      <c r="F42" s="448">
        <v>78478</v>
      </c>
      <c r="G42" s="448">
        <v>79618</v>
      </c>
      <c r="H42" s="448">
        <v>80918</v>
      </c>
      <c r="I42" s="448">
        <v>82117</v>
      </c>
      <c r="J42" s="448">
        <v>81317</v>
      </c>
      <c r="K42" s="448">
        <v>74077.185200000007</v>
      </c>
    </row>
    <row r="43" spans="1:11" ht="13.05" customHeight="1" thickBot="1" x14ac:dyDescent="0.2">
      <c r="A43" s="217"/>
      <c r="B43" s="443" t="s">
        <v>116</v>
      </c>
      <c r="C43" s="449">
        <f t="shared" ref="C43:K43" si="10">(C42/C41)*1000</f>
        <v>232.58739293316015</v>
      </c>
      <c r="D43" s="449">
        <f t="shared" si="10"/>
        <v>234.06278519142526</v>
      </c>
      <c r="E43" s="449">
        <f t="shared" si="10"/>
        <v>233.97860048937989</v>
      </c>
      <c r="F43" s="449">
        <f t="shared" si="10"/>
        <v>234.79816656494214</v>
      </c>
      <c r="G43" s="449">
        <f t="shared" si="10"/>
        <v>244.35066828302669</v>
      </c>
      <c r="H43" s="449">
        <f t="shared" si="10"/>
        <v>243.92287843345312</v>
      </c>
      <c r="I43" s="449">
        <f t="shared" si="10"/>
        <v>248.86428036743069</v>
      </c>
      <c r="J43" s="449">
        <f t="shared" ref="J43" si="11">(J42/J41)*1000</f>
        <v>244.64702077410234</v>
      </c>
      <c r="K43" s="449">
        <f t="shared" si="10"/>
        <v>250.17370712218383</v>
      </c>
    </row>
    <row r="44" spans="1:11" ht="9" customHeight="1" x14ac:dyDescent="0.15">
      <c r="A44" s="28" t="s">
        <v>544</v>
      </c>
      <c r="B44" s="426"/>
      <c r="C44" s="444"/>
      <c r="D44" s="444"/>
      <c r="E44" s="444"/>
      <c r="F44" s="444"/>
      <c r="G44" s="444"/>
      <c r="H44" s="444"/>
      <c r="I44" s="444"/>
      <c r="J44" s="444"/>
      <c r="K44" s="444"/>
    </row>
    <row r="45" spans="1:11" ht="9" customHeight="1" x14ac:dyDescent="0.15">
      <c r="A45" s="28" t="s">
        <v>428</v>
      </c>
      <c r="B45" s="426"/>
      <c r="C45" s="444"/>
      <c r="D45" s="444"/>
      <c r="E45" s="444"/>
      <c r="F45" s="444"/>
      <c r="G45" s="444"/>
      <c r="H45" s="444"/>
      <c r="I45" s="444"/>
      <c r="J45" s="444"/>
      <c r="K45" s="444"/>
    </row>
    <row r="46" spans="1:11" ht="9" customHeight="1" x14ac:dyDescent="0.15">
      <c r="A46" s="40" t="s">
        <v>427</v>
      </c>
      <c r="B46" s="426"/>
      <c r="C46" s="444"/>
      <c r="D46" s="444"/>
      <c r="E46" s="444"/>
      <c r="F46" s="444"/>
      <c r="G46" s="444"/>
      <c r="H46" s="444"/>
      <c r="I46" s="444"/>
      <c r="J46" s="444"/>
      <c r="K46" s="444"/>
    </row>
  </sheetData>
  <printOptions horizontalCentered="1" verticalCentered="1"/>
  <pageMargins left="0" right="0" top="0" bottom="0" header="0" footer="0"/>
  <pageSetup paperSize="9" orientation="portrait"/>
  <headerFooter scaleWithDoc="0" alignWithMargins="0"/>
  <rowBreaks count="1" manualBreakCount="1">
    <brk id="27" max="16383" man="1"/>
  </row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codeName="Hoja89">
    <tabColor theme="9" tint="0.59999389629810485"/>
  </sheetPr>
  <dimension ref="A1:I49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5" style="207" customWidth="1"/>
    <col min="2" max="7" width="9" style="207" customWidth="1"/>
    <col min="8" max="8" width="8" style="207" customWidth="1"/>
    <col min="9" max="16384" width="7" style="207"/>
  </cols>
  <sheetData>
    <row r="1" spans="1:9" ht="13.05" customHeight="1" x14ac:dyDescent="0.15">
      <c r="B1" s="208"/>
    </row>
    <row r="3" spans="1:9" ht="13.05" customHeight="1" x14ac:dyDescent="0.3">
      <c r="A3" s="458" t="s">
        <v>289</v>
      </c>
      <c r="B3" s="209"/>
      <c r="C3" s="209"/>
      <c r="D3" s="209"/>
      <c r="E3" s="209"/>
      <c r="F3" s="209"/>
      <c r="G3" s="209"/>
      <c r="H3" s="210"/>
      <c r="I3" s="210"/>
    </row>
    <row r="4" spans="1:9" ht="13.05" customHeight="1" x14ac:dyDescent="0.15">
      <c r="A4" s="457" t="s">
        <v>591</v>
      </c>
      <c r="B4" s="209"/>
      <c r="C4" s="209"/>
      <c r="D4" s="209"/>
      <c r="E4" s="209"/>
      <c r="F4" s="209"/>
      <c r="G4" s="209"/>
      <c r="H4" s="210"/>
      <c r="I4" s="210"/>
    </row>
    <row r="5" spans="1:9" ht="4.05" customHeight="1" thickBot="1" x14ac:dyDescent="0.2">
      <c r="A5" s="214"/>
      <c r="B5" s="214"/>
      <c r="C5" s="214"/>
      <c r="D5" s="214"/>
      <c r="E5" s="211"/>
      <c r="F5" s="211"/>
      <c r="G5" s="211"/>
      <c r="H5" s="211"/>
      <c r="I5" s="211"/>
    </row>
    <row r="6" spans="1:9" ht="13.05" customHeight="1" x14ac:dyDescent="0.15">
      <c r="A6" s="1134" t="s">
        <v>18</v>
      </c>
      <c r="B6" s="1131">
        <v>2019</v>
      </c>
      <c r="C6" s="1132"/>
      <c r="D6" s="1133"/>
      <c r="E6" s="1132" t="s">
        <v>402</v>
      </c>
      <c r="F6" s="1132"/>
      <c r="G6" s="1132"/>
      <c r="H6" s="218"/>
      <c r="I6" s="218"/>
    </row>
    <row r="7" spans="1:9" ht="13.05" customHeight="1" x14ac:dyDescent="0.15">
      <c r="A7" s="1135"/>
      <c r="B7" s="929" t="s">
        <v>115</v>
      </c>
      <c r="C7" s="930" t="s">
        <v>287</v>
      </c>
      <c r="D7" s="931" t="s">
        <v>116</v>
      </c>
      <c r="E7" s="930" t="s">
        <v>115</v>
      </c>
      <c r="F7" s="930" t="s">
        <v>287</v>
      </c>
      <c r="G7" s="930" t="s">
        <v>116</v>
      </c>
      <c r="H7" s="211"/>
      <c r="I7" s="211"/>
    </row>
    <row r="8" spans="1:9" ht="15" customHeight="1" x14ac:dyDescent="0.15">
      <c r="A8" s="932" t="s">
        <v>106</v>
      </c>
      <c r="B8" s="1075">
        <f>(B10+B11+B12+B13+B14+B18+B19+B20+B21+B22+B23+B24+B25+B26+B27+B28+B29+B30+B33+B34+B35+B36+B37+B38)</f>
        <v>699004</v>
      </c>
      <c r="C8" s="1075">
        <f>(C10+C11+C12+C13+C14+C18+C19+C20+C21+C22+C23+C24+C25+C26+C27+C28+C29+C30+C33+C34+C35+C36+C37+C38)</f>
        <v>10053</v>
      </c>
      <c r="D8" s="933">
        <f>(C8/B8)*1000</f>
        <v>14.38189194911617</v>
      </c>
      <c r="E8" s="1075">
        <f>(E10+E11+E12+E13+E14+E18+E19+E20+E21+E22+E23+E24+E25+E26+E27+E28+E29+E30+E33+E34+E35+E36+E37+E38)</f>
        <v>568862</v>
      </c>
      <c r="F8" s="1075">
        <f>(F10+F11+F12+F13+F14+F18+F19+F20+F21+F22+F23+F24+F25+F26+F27+F28+F29+F30+F33+F34+F35+F36+F37+F38)</f>
        <v>8194.3056727264884</v>
      </c>
      <c r="G8" s="933">
        <f t="shared" ref="G8:G30" si="0">(F8/E8)*1000</f>
        <v>14.404733789085029</v>
      </c>
      <c r="H8" s="243"/>
      <c r="I8" s="243"/>
    </row>
    <row r="9" spans="1:9" ht="3" customHeight="1" x14ac:dyDescent="0.15">
      <c r="B9" s="1076"/>
      <c r="C9" s="1076"/>
      <c r="D9" s="453"/>
      <c r="E9" s="1076"/>
      <c r="F9" s="1076"/>
      <c r="G9" s="453"/>
      <c r="H9" s="238"/>
      <c r="I9" s="238"/>
    </row>
    <row r="10" spans="1:9" ht="13.05" customHeight="1" x14ac:dyDescent="0.15">
      <c r="A10" s="216" t="s">
        <v>21</v>
      </c>
      <c r="B10" s="1077">
        <v>630</v>
      </c>
      <c r="C10" s="1078">
        <v>10</v>
      </c>
      <c r="D10" s="453">
        <f t="shared" ref="D10:D30" si="1">(C10/B10)*1000</f>
        <v>15.873015873015872</v>
      </c>
      <c r="E10" s="1077">
        <v>563</v>
      </c>
      <c r="F10" s="1078">
        <v>8.4934999999999992</v>
      </c>
      <c r="G10" s="453">
        <f t="shared" si="0"/>
        <v>15.086145648312609</v>
      </c>
      <c r="H10" s="238"/>
      <c r="I10" s="241"/>
    </row>
    <row r="11" spans="1:9" ht="13.05" customHeight="1" x14ac:dyDescent="0.15">
      <c r="A11" s="216" t="s">
        <v>22</v>
      </c>
      <c r="B11" s="1078">
        <v>28590</v>
      </c>
      <c r="C11" s="1078">
        <v>637</v>
      </c>
      <c r="D11" s="453">
        <f t="shared" si="1"/>
        <v>22.280517663518712</v>
      </c>
      <c r="E11" s="1078">
        <v>21578</v>
      </c>
      <c r="F11" s="1078">
        <v>521.70960000000002</v>
      </c>
      <c r="G11" s="453">
        <f t="shared" si="0"/>
        <v>24.177847807952546</v>
      </c>
      <c r="H11" s="238"/>
      <c r="I11" s="213"/>
    </row>
    <row r="12" spans="1:9" ht="13.05" customHeight="1" x14ac:dyDescent="0.15">
      <c r="A12" s="216" t="s">
        <v>23</v>
      </c>
      <c r="B12" s="1078">
        <v>28175</v>
      </c>
      <c r="C12" s="1078">
        <v>396</v>
      </c>
      <c r="D12" s="453">
        <f t="shared" si="1"/>
        <v>14.055013309671695</v>
      </c>
      <c r="E12" s="1078">
        <v>20671</v>
      </c>
      <c r="F12" s="1078">
        <v>293.91480000000001</v>
      </c>
      <c r="G12" s="453">
        <f t="shared" si="0"/>
        <v>14.218702530114653</v>
      </c>
      <c r="H12" s="238"/>
      <c r="I12" s="213"/>
    </row>
    <row r="13" spans="1:9" ht="13.05" customHeight="1" x14ac:dyDescent="0.15">
      <c r="A13" s="207" t="s">
        <v>24</v>
      </c>
      <c r="B13" s="1078">
        <v>142894</v>
      </c>
      <c r="C13" s="1078">
        <v>1833</v>
      </c>
      <c r="D13" s="453">
        <f t="shared" si="1"/>
        <v>12.827690455862387</v>
      </c>
      <c r="E13" s="1078">
        <v>128940</v>
      </c>
      <c r="F13" s="1078">
        <v>1623.9325377264886</v>
      </c>
      <c r="G13" s="453">
        <f t="shared" si="0"/>
        <v>12.594482222169137</v>
      </c>
      <c r="H13" s="238"/>
      <c r="I13" s="213"/>
    </row>
    <row r="14" spans="1:9" ht="13.05" customHeight="1" x14ac:dyDescent="0.15">
      <c r="A14" s="207" t="s">
        <v>25</v>
      </c>
      <c r="B14" s="1076">
        <v>51067</v>
      </c>
      <c r="C14" s="1076">
        <v>958</v>
      </c>
      <c r="D14" s="453">
        <f t="shared" si="1"/>
        <v>18.759668670570036</v>
      </c>
      <c r="E14" s="1076">
        <v>36654</v>
      </c>
      <c r="F14" s="1076">
        <v>697.84454999999991</v>
      </c>
      <c r="G14" s="453">
        <f t="shared" si="0"/>
        <v>19.038701096742507</v>
      </c>
      <c r="H14" s="238"/>
      <c r="I14" s="239"/>
    </row>
    <row r="15" spans="1:9" ht="13.05" customHeight="1" x14ac:dyDescent="0.15">
      <c r="A15" s="215" t="s">
        <v>101</v>
      </c>
      <c r="B15" s="1078">
        <v>44774</v>
      </c>
      <c r="C15" s="1078">
        <v>849</v>
      </c>
      <c r="D15" s="453">
        <f t="shared" si="1"/>
        <v>18.961897529816412</v>
      </c>
      <c r="E15" s="1078">
        <v>31927</v>
      </c>
      <c r="F15" s="1078">
        <v>593.04449</v>
      </c>
      <c r="G15" s="453">
        <f t="shared" si="0"/>
        <v>18.575014564475211</v>
      </c>
      <c r="H15" s="238"/>
      <c r="I15" s="213"/>
    </row>
    <row r="16" spans="1:9" ht="13.05" customHeight="1" x14ac:dyDescent="0.15">
      <c r="A16" s="215" t="s">
        <v>102</v>
      </c>
      <c r="B16" s="1078">
        <v>5809</v>
      </c>
      <c r="C16" s="1078">
        <v>100</v>
      </c>
      <c r="D16" s="453">
        <f t="shared" si="1"/>
        <v>17.21466689619556</v>
      </c>
      <c r="E16" s="1078">
        <v>4565</v>
      </c>
      <c r="F16" s="1078">
        <v>102.05439999999999</v>
      </c>
      <c r="G16" s="453">
        <f t="shared" si="0"/>
        <v>22.355837897042715</v>
      </c>
      <c r="H16" s="238"/>
      <c r="I16" s="213"/>
    </row>
    <row r="17" spans="1:9" ht="13.05" customHeight="1" x14ac:dyDescent="0.15">
      <c r="A17" s="215" t="s">
        <v>103</v>
      </c>
      <c r="B17" s="1078">
        <v>484</v>
      </c>
      <c r="C17" s="1078">
        <v>9</v>
      </c>
      <c r="D17" s="453">
        <f t="shared" si="1"/>
        <v>18.595041322314049</v>
      </c>
      <c r="E17" s="1078">
        <v>162</v>
      </c>
      <c r="F17" s="1078">
        <v>2.7456600000000004</v>
      </c>
      <c r="G17" s="453">
        <f t="shared" si="0"/>
        <v>16.948518518518522</v>
      </c>
      <c r="H17" s="238"/>
      <c r="I17" s="213"/>
    </row>
    <row r="18" spans="1:9" ht="13.05" customHeight="1" x14ac:dyDescent="0.15">
      <c r="A18" s="216" t="s">
        <v>29</v>
      </c>
      <c r="B18" s="1078">
        <v>2782</v>
      </c>
      <c r="C18" s="1078">
        <v>37</v>
      </c>
      <c r="D18" s="453">
        <f t="shared" si="1"/>
        <v>13.299784327821712</v>
      </c>
      <c r="E18" s="1078">
        <v>2467</v>
      </c>
      <c r="F18" s="1078">
        <v>32.969899999999996</v>
      </c>
      <c r="G18" s="453">
        <f t="shared" si="0"/>
        <v>13.364369679773</v>
      </c>
      <c r="H18" s="238"/>
      <c r="I18" s="213"/>
    </row>
    <row r="19" spans="1:9" ht="13.05" customHeight="1" x14ac:dyDescent="0.15">
      <c r="A19" s="207" t="s">
        <v>30</v>
      </c>
      <c r="B19" s="1078">
        <v>44772</v>
      </c>
      <c r="C19" s="1078">
        <v>498</v>
      </c>
      <c r="D19" s="453">
        <f t="shared" si="1"/>
        <v>11.12302331814527</v>
      </c>
      <c r="E19" s="1078">
        <v>45883</v>
      </c>
      <c r="F19" s="1078">
        <v>499.48095000000001</v>
      </c>
      <c r="G19" s="453">
        <f t="shared" si="0"/>
        <v>10.885969749144563</v>
      </c>
      <c r="H19" s="238"/>
      <c r="I19" s="213"/>
    </row>
    <row r="20" spans="1:9" ht="13.05" customHeight="1" x14ac:dyDescent="0.15">
      <c r="A20" s="207" t="s">
        <v>31</v>
      </c>
      <c r="B20" s="1078">
        <v>67084</v>
      </c>
      <c r="C20" s="1078">
        <v>931</v>
      </c>
      <c r="D20" s="453">
        <f t="shared" si="1"/>
        <v>13.878122950330928</v>
      </c>
      <c r="E20" s="1078">
        <v>54190</v>
      </c>
      <c r="F20" s="1078">
        <v>776.41989999999998</v>
      </c>
      <c r="G20" s="453">
        <f t="shared" si="0"/>
        <v>14.327733899243402</v>
      </c>
      <c r="H20" s="238"/>
      <c r="I20" s="213"/>
    </row>
    <row r="21" spans="1:9" ht="13.05" customHeight="1" x14ac:dyDescent="0.15">
      <c r="A21" s="216" t="s">
        <v>32</v>
      </c>
      <c r="B21" s="1078">
        <v>2327</v>
      </c>
      <c r="C21" s="1078">
        <v>32</v>
      </c>
      <c r="D21" s="453">
        <f t="shared" si="1"/>
        <v>13.751611516974645</v>
      </c>
      <c r="E21" s="1078">
        <v>1592</v>
      </c>
      <c r="F21" s="1078">
        <v>20.813019999999995</v>
      </c>
      <c r="G21" s="453">
        <f t="shared" si="0"/>
        <v>13.073505025125625</v>
      </c>
      <c r="H21" s="238"/>
      <c r="I21" s="213"/>
    </row>
    <row r="22" spans="1:9" ht="13.05" customHeight="1" x14ac:dyDescent="0.15">
      <c r="A22" s="216" t="s">
        <v>33</v>
      </c>
      <c r="B22" s="1078">
        <v>32220</v>
      </c>
      <c r="C22" s="1078">
        <v>413</v>
      </c>
      <c r="D22" s="453">
        <f t="shared" si="1"/>
        <v>12.818125387957791</v>
      </c>
      <c r="E22" s="1078">
        <v>26674</v>
      </c>
      <c r="F22" s="1078">
        <v>426.00924999999989</v>
      </c>
      <c r="G22" s="453">
        <f t="shared" si="0"/>
        <v>15.970954862412832</v>
      </c>
      <c r="H22" s="238"/>
      <c r="I22" s="213"/>
    </row>
    <row r="23" spans="1:9" ht="13.05" customHeight="1" x14ac:dyDescent="0.15">
      <c r="A23" s="216" t="s">
        <v>34</v>
      </c>
      <c r="B23" s="1078">
        <v>54944</v>
      </c>
      <c r="C23" s="1078">
        <v>690</v>
      </c>
      <c r="D23" s="453">
        <f t="shared" si="1"/>
        <v>12.558241118229471</v>
      </c>
      <c r="E23" s="1078">
        <v>44860</v>
      </c>
      <c r="F23" s="1078">
        <v>565.13830000000007</v>
      </c>
      <c r="G23" s="453">
        <f t="shared" si="0"/>
        <v>12.597822113241195</v>
      </c>
      <c r="H23" s="238"/>
      <c r="I23" s="213"/>
    </row>
    <row r="24" spans="1:9" ht="13.05" customHeight="1" x14ac:dyDescent="0.15">
      <c r="A24" s="216" t="s">
        <v>35</v>
      </c>
      <c r="B24" s="1078">
        <v>31672</v>
      </c>
      <c r="C24" s="1078">
        <v>474</v>
      </c>
      <c r="D24" s="453">
        <f t="shared" si="1"/>
        <v>14.965900479919171</v>
      </c>
      <c r="E24" s="1078">
        <v>19317</v>
      </c>
      <c r="F24" s="1078">
        <v>283.46299999999997</v>
      </c>
      <c r="G24" s="453">
        <f t="shared" si="0"/>
        <v>14.674276543976806</v>
      </c>
      <c r="H24" s="238"/>
      <c r="I24" s="213"/>
    </row>
    <row r="25" spans="1:9" ht="13.05" customHeight="1" x14ac:dyDescent="0.15">
      <c r="A25" s="216" t="s">
        <v>36</v>
      </c>
      <c r="B25" s="1078">
        <v>16517</v>
      </c>
      <c r="C25" s="1078">
        <v>225</v>
      </c>
      <c r="D25" s="453">
        <f t="shared" si="1"/>
        <v>13.62232851001998</v>
      </c>
      <c r="E25" s="1078">
        <v>5752</v>
      </c>
      <c r="F25" s="1078">
        <v>78.36248999999998</v>
      </c>
      <c r="G25" s="453">
        <f t="shared" si="0"/>
        <v>13.623520514603614</v>
      </c>
      <c r="H25" s="238"/>
      <c r="I25" s="213"/>
    </row>
    <row r="26" spans="1:9" ht="13.05" customHeight="1" x14ac:dyDescent="0.15">
      <c r="A26" s="207" t="s">
        <v>37</v>
      </c>
      <c r="B26" s="1078">
        <v>81196</v>
      </c>
      <c r="C26" s="1078">
        <v>1320</v>
      </c>
      <c r="D26" s="453">
        <f t="shared" si="1"/>
        <v>16.256958470860635</v>
      </c>
      <c r="E26" s="1078">
        <v>70057</v>
      </c>
      <c r="F26" s="1078">
        <v>1118.175</v>
      </c>
      <c r="G26" s="453">
        <f t="shared" si="0"/>
        <v>15.960931812666827</v>
      </c>
      <c r="H26" s="238"/>
      <c r="I26" s="213"/>
    </row>
    <row r="27" spans="1:9" ht="13.05" customHeight="1" x14ac:dyDescent="0.15">
      <c r="A27" s="216" t="s">
        <v>38</v>
      </c>
      <c r="B27" s="1078">
        <v>958</v>
      </c>
      <c r="C27" s="1078">
        <v>21</v>
      </c>
      <c r="D27" s="453">
        <f t="shared" si="1"/>
        <v>21.920668058455117</v>
      </c>
      <c r="E27" s="1078">
        <v>809</v>
      </c>
      <c r="F27" s="1078">
        <v>16.705000000000002</v>
      </c>
      <c r="G27" s="453">
        <f t="shared" si="0"/>
        <v>20.648949320148336</v>
      </c>
      <c r="H27" s="238"/>
      <c r="I27" s="213"/>
    </row>
    <row r="28" spans="1:9" ht="13.05" customHeight="1" x14ac:dyDescent="0.15">
      <c r="A28" s="216" t="s">
        <v>39</v>
      </c>
      <c r="B28" s="1078">
        <v>1079</v>
      </c>
      <c r="C28" s="1078">
        <v>25</v>
      </c>
      <c r="D28" s="453">
        <f t="shared" si="1"/>
        <v>23.169601482854493</v>
      </c>
      <c r="E28" s="1078">
        <v>900</v>
      </c>
      <c r="F28" s="1078">
        <v>18.367000000000001</v>
      </c>
      <c r="G28" s="453">
        <f t="shared" si="0"/>
        <v>20.407777777777778</v>
      </c>
      <c r="H28" s="238"/>
      <c r="I28" s="213"/>
    </row>
    <row r="29" spans="1:9" ht="13.05" customHeight="1" x14ac:dyDescent="0.15">
      <c r="A29" s="216" t="s">
        <v>40</v>
      </c>
      <c r="B29" s="1078">
        <v>43742</v>
      </c>
      <c r="C29" s="1078">
        <v>579</v>
      </c>
      <c r="D29" s="453">
        <f t="shared" si="1"/>
        <v>13.236706140551416</v>
      </c>
      <c r="E29" s="1078">
        <v>34429</v>
      </c>
      <c r="F29" s="1078">
        <v>446.36700000000002</v>
      </c>
      <c r="G29" s="453">
        <f t="shared" si="0"/>
        <v>12.964855209271255</v>
      </c>
      <c r="H29" s="238"/>
      <c r="I29" s="213"/>
    </row>
    <row r="30" spans="1:9" ht="13.05" customHeight="1" x14ac:dyDescent="0.15">
      <c r="A30" s="207" t="s">
        <v>41</v>
      </c>
      <c r="B30" s="1078">
        <v>11312</v>
      </c>
      <c r="C30" s="1078">
        <v>144</v>
      </c>
      <c r="D30" s="453">
        <f t="shared" si="1"/>
        <v>12.72984441301273</v>
      </c>
      <c r="E30" s="1078">
        <v>9796</v>
      </c>
      <c r="F30" s="1078">
        <v>126.443375</v>
      </c>
      <c r="G30" s="453">
        <f t="shared" si="0"/>
        <v>12.907653634136382</v>
      </c>
      <c r="H30" s="238"/>
      <c r="I30" s="239"/>
    </row>
    <row r="31" spans="1:9" ht="13.05" customHeight="1" x14ac:dyDescent="0.15">
      <c r="A31" s="215" t="s">
        <v>104</v>
      </c>
      <c r="B31" s="1076">
        <v>5262</v>
      </c>
      <c r="C31" s="1076">
        <v>65</v>
      </c>
      <c r="D31" s="453">
        <f>(C31/B31)*1000</f>
        <v>12.35271759787153</v>
      </c>
      <c r="E31" s="1076">
        <v>4513</v>
      </c>
      <c r="F31" s="1076">
        <v>56.433875</v>
      </c>
      <c r="G31" s="453">
        <f>(F31/E31)*1000</f>
        <v>12.504736317305561</v>
      </c>
      <c r="H31" s="238"/>
      <c r="I31" s="213"/>
    </row>
    <row r="32" spans="1:9" ht="13.05" customHeight="1" x14ac:dyDescent="0.15">
      <c r="A32" s="215" t="s">
        <v>105</v>
      </c>
      <c r="B32" s="1078">
        <v>6050</v>
      </c>
      <c r="C32" s="1078">
        <v>79</v>
      </c>
      <c r="D32" s="453">
        <f>(C32/B32)*1000</f>
        <v>13.057851239669422</v>
      </c>
      <c r="E32" s="1078">
        <v>5283</v>
      </c>
      <c r="F32" s="1078">
        <v>70.009500000000003</v>
      </c>
      <c r="G32" s="453">
        <f>(F32/E32)*1000</f>
        <v>13.25184554230551</v>
      </c>
      <c r="H32" s="238"/>
      <c r="I32" s="213"/>
    </row>
    <row r="33" spans="1:9" ht="13.05" customHeight="1" x14ac:dyDescent="0.15">
      <c r="A33" s="216" t="s">
        <v>44</v>
      </c>
      <c r="B33" s="1078">
        <v>7050</v>
      </c>
      <c r="C33" s="1078">
        <v>98</v>
      </c>
      <c r="D33" s="453">
        <v>0</v>
      </c>
      <c r="E33" s="1078">
        <v>5855</v>
      </c>
      <c r="F33" s="1078">
        <v>90.001999999999995</v>
      </c>
      <c r="G33" s="453">
        <v>0</v>
      </c>
      <c r="H33" s="238"/>
      <c r="I33" s="213"/>
    </row>
    <row r="34" spans="1:9" ht="13.05" customHeight="1" x14ac:dyDescent="0.15">
      <c r="A34" s="216" t="s">
        <v>45</v>
      </c>
      <c r="B34" s="1078">
        <v>45236</v>
      </c>
      <c r="C34" s="1078">
        <v>651</v>
      </c>
      <c r="D34" s="453">
        <f>(C34/B34)*1000</f>
        <v>14.391192855248033</v>
      </c>
      <c r="E34" s="1078">
        <v>35881</v>
      </c>
      <c r="F34" s="1078">
        <v>513.02899999999988</v>
      </c>
      <c r="G34" s="453">
        <f>(F34/E34)*1000</f>
        <v>14.298068615701899</v>
      </c>
      <c r="H34" s="238"/>
      <c r="I34" s="213"/>
    </row>
    <row r="35" spans="1:9" ht="13.05" customHeight="1" x14ac:dyDescent="0.15">
      <c r="A35" s="207" t="s">
        <v>46</v>
      </c>
      <c r="B35" s="1078">
        <v>3398</v>
      </c>
      <c r="C35" s="1078">
        <v>52</v>
      </c>
      <c r="D35" s="454">
        <v>0</v>
      </c>
      <c r="E35" s="1078">
        <v>1197</v>
      </c>
      <c r="F35" s="1078">
        <v>19.861499999999996</v>
      </c>
      <c r="G35" s="454">
        <v>0</v>
      </c>
      <c r="H35" s="244"/>
      <c r="I35" s="213"/>
    </row>
    <row r="36" spans="1:9" ht="13.05" customHeight="1" x14ac:dyDescent="0.15">
      <c r="A36" s="212" t="s">
        <v>47</v>
      </c>
      <c r="B36" s="1078">
        <v>1278</v>
      </c>
      <c r="C36" s="1078">
        <v>28</v>
      </c>
      <c r="D36" s="455">
        <f>(C36/B36)*1000</f>
        <v>21.909233176838811</v>
      </c>
      <c r="E36" s="1078">
        <v>797</v>
      </c>
      <c r="F36" s="1078">
        <v>16.803999999999998</v>
      </c>
      <c r="G36" s="455">
        <f>(F36/E36)*1000</f>
        <v>21.084065244667499</v>
      </c>
      <c r="H36" s="240"/>
      <c r="I36" s="213"/>
    </row>
    <row r="37" spans="1:9" ht="13.05" customHeight="1" x14ac:dyDescent="0.15">
      <c r="A37" s="207" t="s">
        <v>48</v>
      </c>
      <c r="B37" s="1078">
        <v>81</v>
      </c>
      <c r="C37" s="1078">
        <v>1</v>
      </c>
      <c r="D37" s="455">
        <f>(C37/B37)*1000</f>
        <v>12.345679012345679</v>
      </c>
      <c r="E37" s="1078">
        <v>0</v>
      </c>
      <c r="F37" s="1078">
        <v>0</v>
      </c>
      <c r="G37" s="451">
        <v>0</v>
      </c>
      <c r="H37" s="240"/>
      <c r="I37" s="213"/>
    </row>
    <row r="38" spans="1:9" ht="13.05" customHeight="1" thickBot="1" x14ac:dyDescent="0.2">
      <c r="A38" s="242" t="s">
        <v>49</v>
      </c>
      <c r="B38" s="1079" t="s">
        <v>288</v>
      </c>
      <c r="C38" s="1079" t="s">
        <v>288</v>
      </c>
      <c r="D38" s="452" t="s">
        <v>288</v>
      </c>
      <c r="E38" s="1079">
        <v>0</v>
      </c>
      <c r="F38" s="1079">
        <v>0</v>
      </c>
      <c r="G38" s="452">
        <v>0</v>
      </c>
      <c r="H38" s="240"/>
      <c r="I38" s="240"/>
    </row>
    <row r="39" spans="1:9" ht="9" customHeight="1" x14ac:dyDescent="0.15">
      <c r="A39" s="28" t="s">
        <v>544</v>
      </c>
      <c r="B39" s="426"/>
      <c r="C39" s="426"/>
      <c r="D39" s="426"/>
      <c r="E39" s="426"/>
      <c r="F39" s="426"/>
      <c r="G39" s="456"/>
      <c r="H39" s="426"/>
      <c r="I39" s="426"/>
    </row>
    <row r="40" spans="1:9" ht="9" customHeight="1" x14ac:dyDescent="0.15">
      <c r="A40" s="28" t="s">
        <v>428</v>
      </c>
      <c r="B40" s="426"/>
      <c r="C40" s="426"/>
      <c r="D40" s="426"/>
      <c r="E40" s="426"/>
      <c r="F40" s="426"/>
      <c r="G40" s="426"/>
      <c r="H40" s="426"/>
      <c r="I40" s="426"/>
    </row>
    <row r="41" spans="1:9" ht="9" customHeight="1" x14ac:dyDescent="0.15">
      <c r="A41" s="40" t="s">
        <v>427</v>
      </c>
      <c r="B41" s="426"/>
      <c r="C41" s="426"/>
      <c r="D41" s="426"/>
      <c r="E41" s="426"/>
      <c r="F41" s="426"/>
      <c r="G41" s="426"/>
      <c r="H41" s="426"/>
      <c r="I41" s="426"/>
    </row>
    <row r="42" spans="1:9" ht="13.05" customHeight="1" x14ac:dyDescent="0.15">
      <c r="A42" s="12"/>
      <c r="B42" s="190"/>
      <c r="C42" s="190"/>
      <c r="D42" s="190"/>
      <c r="E42" s="190"/>
      <c r="F42" s="190"/>
      <c r="G42" s="190"/>
      <c r="H42" s="190"/>
      <c r="I42" s="190"/>
    </row>
    <row r="43" spans="1:9" ht="13.05" customHeight="1" x14ac:dyDescent="0.15">
      <c r="A43" s="119"/>
      <c r="B43" s="190"/>
      <c r="C43" s="190"/>
      <c r="D43" s="190"/>
      <c r="E43" s="190"/>
      <c r="F43" s="190"/>
      <c r="G43" s="190"/>
      <c r="H43" s="190"/>
      <c r="I43" s="190"/>
    </row>
    <row r="44" spans="1:9" ht="13.05" customHeight="1" x14ac:dyDescent="0.15">
      <c r="A44" s="168"/>
      <c r="B44" s="190"/>
      <c r="C44" s="190"/>
      <c r="D44" s="190"/>
      <c r="E44" s="190"/>
      <c r="F44" s="190"/>
      <c r="G44" s="190"/>
      <c r="H44" s="190"/>
      <c r="I44" s="190"/>
    </row>
    <row r="45" spans="1:9" ht="13.05" customHeight="1" x14ac:dyDescent="0.15">
      <c r="A45" s="31"/>
      <c r="B45" s="190"/>
      <c r="C45" s="190"/>
      <c r="D45" s="190"/>
      <c r="E45" s="190"/>
      <c r="F45" s="190"/>
      <c r="G45" s="190"/>
      <c r="H45" s="190"/>
      <c r="I45" s="190"/>
    </row>
    <row r="46" spans="1:9" ht="13.05" customHeight="1" x14ac:dyDescent="0.15">
      <c r="A46" s="58"/>
      <c r="B46" s="190"/>
      <c r="C46" s="190"/>
      <c r="D46" s="190"/>
      <c r="E46" s="190"/>
      <c r="F46" s="190"/>
      <c r="G46" s="190"/>
      <c r="H46" s="190"/>
      <c r="I46" s="190"/>
    </row>
    <row r="47" spans="1:9" ht="13.05" customHeight="1" x14ac:dyDescent="0.15">
      <c r="A47" s="31"/>
      <c r="B47" s="190"/>
      <c r="C47" s="190"/>
      <c r="D47" s="190"/>
      <c r="E47" s="190"/>
      <c r="F47" s="190"/>
      <c r="G47" s="190"/>
      <c r="H47" s="190"/>
      <c r="I47" s="190"/>
    </row>
    <row r="48" spans="1:9" ht="13.05" customHeight="1" x14ac:dyDescent="0.15">
      <c r="A48" s="119"/>
      <c r="B48" s="190"/>
      <c r="C48" s="190"/>
      <c r="D48" s="190"/>
      <c r="E48" s="190"/>
      <c r="F48" s="190"/>
      <c r="G48" s="190"/>
      <c r="H48" s="190"/>
      <c r="I48" s="190"/>
    </row>
    <row r="49" spans="1:9" ht="13.05" customHeight="1" x14ac:dyDescent="0.15">
      <c r="A49" s="119"/>
      <c r="B49" s="190"/>
      <c r="C49" s="190"/>
      <c r="D49" s="190"/>
      <c r="E49" s="190"/>
      <c r="F49" s="190"/>
      <c r="G49" s="190"/>
      <c r="H49" s="190"/>
      <c r="I49" s="190"/>
    </row>
  </sheetData>
  <mergeCells count="3">
    <mergeCell ref="B6:D6"/>
    <mergeCell ref="E6:G6"/>
    <mergeCell ref="A6:A7"/>
  </mergeCells>
  <printOptions horizontalCentered="1" verticalCentered="1" gridLinesSet="0"/>
  <pageMargins left="0" right="0" top="0" bottom="0" header="0" footer="0"/>
  <pageSetup paperSize="9" orientation="portrait"/>
  <headerFooter scaleWithDoc="0"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codeName="Hoja90">
    <tabColor theme="9" tint="0.59999389629810485"/>
  </sheetPr>
  <dimension ref="A1:I49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4.375" style="207" customWidth="1"/>
    <col min="2" max="2" width="10.75" style="207" customWidth="1"/>
    <col min="3" max="3" width="10.25" style="207" customWidth="1"/>
    <col min="4" max="4" width="9.375" style="207" customWidth="1"/>
    <col min="5" max="5" width="10.375" style="207" customWidth="1"/>
    <col min="6" max="6" width="10" style="207" customWidth="1"/>
    <col min="7" max="7" width="9.75" style="207" customWidth="1"/>
    <col min="8" max="8" width="8" style="207" customWidth="1"/>
    <col min="9" max="16384" width="7" style="207"/>
  </cols>
  <sheetData>
    <row r="1" spans="1:7" ht="13.05" customHeight="1" x14ac:dyDescent="0.15">
      <c r="B1" s="208"/>
    </row>
    <row r="2" spans="1:7" ht="13.05" customHeight="1" x14ac:dyDescent="0.15">
      <c r="E2" s="212"/>
      <c r="F2" s="212"/>
      <c r="G2" s="212"/>
    </row>
    <row r="3" spans="1:7" ht="13.05" customHeight="1" x14ac:dyDescent="0.3">
      <c r="A3" s="458" t="s">
        <v>472</v>
      </c>
      <c r="B3" s="209"/>
      <c r="C3" s="209"/>
      <c r="D3" s="209"/>
      <c r="E3" s="209"/>
      <c r="F3" s="209"/>
      <c r="G3" s="209"/>
    </row>
    <row r="4" spans="1:7" ht="13.05" customHeight="1" x14ac:dyDescent="0.15">
      <c r="A4" s="457" t="s">
        <v>591</v>
      </c>
      <c r="B4" s="209"/>
      <c r="C4" s="209"/>
      <c r="D4" s="209"/>
      <c r="E4" s="209"/>
      <c r="F4" s="209"/>
      <c r="G4" s="209"/>
    </row>
    <row r="5" spans="1:7" ht="4.05" customHeight="1" thickBot="1" x14ac:dyDescent="0.2">
      <c r="A5" s="1136"/>
      <c r="B5" s="1136"/>
      <c r="C5" s="1136"/>
      <c r="D5" s="1136"/>
      <c r="E5" s="1136"/>
      <c r="F5" s="1136"/>
      <c r="G5" s="1136"/>
    </row>
    <row r="6" spans="1:7" ht="13.05" customHeight="1" x14ac:dyDescent="0.15">
      <c r="A6" s="1140" t="s">
        <v>18</v>
      </c>
      <c r="B6" s="1137">
        <v>2019</v>
      </c>
      <c r="C6" s="1138"/>
      <c r="D6" s="1139"/>
      <c r="E6" s="1138" t="s">
        <v>408</v>
      </c>
      <c r="F6" s="1138"/>
      <c r="G6" s="1138"/>
    </row>
    <row r="7" spans="1:7" ht="13.05" customHeight="1" x14ac:dyDescent="0.15">
      <c r="A7" s="1141"/>
      <c r="B7" s="936" t="s">
        <v>115</v>
      </c>
      <c r="C7" s="937" t="s">
        <v>287</v>
      </c>
      <c r="D7" s="938" t="s">
        <v>116</v>
      </c>
      <c r="E7" s="939" t="s">
        <v>115</v>
      </c>
      <c r="F7" s="937" t="s">
        <v>287</v>
      </c>
      <c r="G7" s="937" t="s">
        <v>116</v>
      </c>
    </row>
    <row r="8" spans="1:7" ht="15" customHeight="1" x14ac:dyDescent="0.15">
      <c r="A8" s="934" t="s">
        <v>106</v>
      </c>
      <c r="B8" s="1080">
        <f>(B10+B11+B12+B13+B14+B18+B19+B20+B21+B22+B23+B24+B25+B26+B27+B28+B29+B30+B33+B34+B35+B36+B37+B38)</f>
        <v>2101612</v>
      </c>
      <c r="C8" s="1081">
        <f>(C10+C11+C12+C13+C14+C18+C19+C20+C21+C22+C23+C24+C25+C26+C27+C28+C29+C30+C33+C34+C35+C36+C37+C38)</f>
        <v>141559</v>
      </c>
      <c r="D8" s="935">
        <f>(C8/B8)*1000</f>
        <v>67.357342839686865</v>
      </c>
      <c r="E8" s="1080">
        <f>(E10+E11+E12+E13+E14+E18+E19+E20+E21+E22+E23+E24+E25+E26+E27+E28+E29+E30+E33+E34+E35+E36+E37+E38)</f>
        <v>2049213</v>
      </c>
      <c r="F8" s="1081">
        <f>(F10+F11+F12+F13+F14+F18+F19+F20+F21+F22+F23+F24+F25+F26+F27+F28+F29+F30+F33+F34+F35+F36+F37+F38)</f>
        <v>142359.59404333329</v>
      </c>
      <c r="G8" s="935">
        <f>(F8/E8)*1000</f>
        <v>69.470374257499486</v>
      </c>
    </row>
    <row r="9" spans="1:7" ht="3" customHeight="1" x14ac:dyDescent="0.15">
      <c r="B9" s="1082"/>
      <c r="C9" s="1083"/>
      <c r="D9" s="453"/>
      <c r="E9" s="1082"/>
      <c r="F9" s="1083"/>
      <c r="G9" s="453"/>
    </row>
    <row r="10" spans="1:7" ht="13.05" customHeight="1" x14ac:dyDescent="0.15">
      <c r="A10" s="216" t="s">
        <v>21</v>
      </c>
      <c r="B10" s="1078">
        <v>3987</v>
      </c>
      <c r="C10" s="1078">
        <v>113</v>
      </c>
      <c r="D10" s="453">
        <f t="shared" ref="D10:D32" si="0">(C10/B10)*1000</f>
        <v>28.342111863556561</v>
      </c>
      <c r="E10" s="1078">
        <v>2601</v>
      </c>
      <c r="F10" s="1078">
        <v>86.558849999999993</v>
      </c>
      <c r="G10" s="453">
        <f t="shared" ref="G10:G34" si="1">(F10/E10)*1000</f>
        <v>33.279065743944635</v>
      </c>
    </row>
    <row r="11" spans="1:7" ht="13.05" customHeight="1" x14ac:dyDescent="0.15">
      <c r="A11" s="216" t="s">
        <v>22</v>
      </c>
      <c r="B11" s="1078">
        <v>44051</v>
      </c>
      <c r="C11" s="1078">
        <v>2182</v>
      </c>
      <c r="D11" s="453">
        <f t="shared" si="0"/>
        <v>49.533495266849791</v>
      </c>
      <c r="E11" s="1078">
        <v>34023</v>
      </c>
      <c r="F11" s="1078">
        <v>1921.6479599999998</v>
      </c>
      <c r="G11" s="453">
        <f t="shared" si="1"/>
        <v>56.480850013226345</v>
      </c>
    </row>
    <row r="12" spans="1:7" ht="13.05" customHeight="1" x14ac:dyDescent="0.15">
      <c r="A12" s="216" t="s">
        <v>23</v>
      </c>
      <c r="B12" s="1078">
        <v>42110</v>
      </c>
      <c r="C12" s="1078">
        <v>2608</v>
      </c>
      <c r="D12" s="453">
        <f t="shared" si="0"/>
        <v>61.933032533839942</v>
      </c>
      <c r="E12" s="1078">
        <v>33438</v>
      </c>
      <c r="F12" s="1078">
        <v>2051.9481499999997</v>
      </c>
      <c r="G12" s="453">
        <f t="shared" si="1"/>
        <v>61.365756026078103</v>
      </c>
    </row>
    <row r="13" spans="1:7" ht="13.05" customHeight="1" x14ac:dyDescent="0.15">
      <c r="A13" s="207" t="s">
        <v>24</v>
      </c>
      <c r="B13" s="1078">
        <v>96508</v>
      </c>
      <c r="C13" s="1078">
        <v>5582</v>
      </c>
      <c r="D13" s="453">
        <f t="shared" si="0"/>
        <v>57.839764579102244</v>
      </c>
      <c r="E13" s="1078">
        <v>88996</v>
      </c>
      <c r="F13" s="1078">
        <v>5130.5591433333339</v>
      </c>
      <c r="G13" s="453">
        <f t="shared" si="1"/>
        <v>57.649322928371319</v>
      </c>
    </row>
    <row r="14" spans="1:7" ht="13.05" customHeight="1" x14ac:dyDescent="0.15">
      <c r="A14" s="207" t="s">
        <v>25</v>
      </c>
      <c r="B14" s="1078">
        <v>81152</v>
      </c>
      <c r="C14" s="1078">
        <v>4165</v>
      </c>
      <c r="D14" s="453">
        <f t="shared" si="0"/>
        <v>51.32344242902208</v>
      </c>
      <c r="E14" s="1078">
        <v>73221</v>
      </c>
      <c r="F14" s="1078">
        <v>3822.5246400000001</v>
      </c>
      <c r="G14" s="453">
        <f t="shared" si="1"/>
        <v>52.205305035440652</v>
      </c>
    </row>
    <row r="15" spans="1:7" ht="13.05" customHeight="1" x14ac:dyDescent="0.15">
      <c r="A15" s="215" t="s">
        <v>26</v>
      </c>
      <c r="B15" s="1078">
        <v>40637</v>
      </c>
      <c r="C15" s="1078">
        <v>2007</v>
      </c>
      <c r="D15" s="453">
        <f t="shared" si="0"/>
        <v>49.388488323449074</v>
      </c>
      <c r="E15" s="1078">
        <v>34502</v>
      </c>
      <c r="F15" s="1078">
        <v>1693.7596599999999</v>
      </c>
      <c r="G15" s="453">
        <f t="shared" si="1"/>
        <v>49.091637006550343</v>
      </c>
    </row>
    <row r="16" spans="1:7" ht="13.05" customHeight="1" x14ac:dyDescent="0.15">
      <c r="A16" s="215" t="s">
        <v>27</v>
      </c>
      <c r="B16" s="1078">
        <v>27731</v>
      </c>
      <c r="C16" s="1078">
        <v>1358</v>
      </c>
      <c r="D16" s="453">
        <f t="shared" si="0"/>
        <v>48.970466265190581</v>
      </c>
      <c r="E16" s="1078">
        <v>26457</v>
      </c>
      <c r="F16" s="1078">
        <v>1368.3520000000001</v>
      </c>
      <c r="G16" s="453">
        <f t="shared" si="1"/>
        <v>51.719847299391468</v>
      </c>
    </row>
    <row r="17" spans="1:7" ht="13.05" customHeight="1" x14ac:dyDescent="0.15">
      <c r="A17" s="215" t="s">
        <v>28</v>
      </c>
      <c r="B17" s="1078">
        <v>12784</v>
      </c>
      <c r="C17" s="1078">
        <v>800</v>
      </c>
      <c r="D17" s="453">
        <f t="shared" si="0"/>
        <v>62.578222778473098</v>
      </c>
      <c r="E17" s="1078">
        <v>12262</v>
      </c>
      <c r="F17" s="1078">
        <v>760.41297999999995</v>
      </c>
      <c r="G17" s="453">
        <f t="shared" si="1"/>
        <v>62.013780786168645</v>
      </c>
    </row>
    <row r="18" spans="1:7" ht="13.05" customHeight="1" x14ac:dyDescent="0.15">
      <c r="A18" s="216" t="s">
        <v>29</v>
      </c>
      <c r="B18" s="1078">
        <v>19094</v>
      </c>
      <c r="C18" s="1078">
        <v>1086</v>
      </c>
      <c r="D18" s="453">
        <f t="shared" si="0"/>
        <v>56.876505708599559</v>
      </c>
      <c r="E18" s="1078">
        <v>17315</v>
      </c>
      <c r="F18" s="1078">
        <v>968.70294999999999</v>
      </c>
      <c r="G18" s="453">
        <f t="shared" si="1"/>
        <v>55.945882183078254</v>
      </c>
    </row>
    <row r="19" spans="1:7" ht="13.05" customHeight="1" x14ac:dyDescent="0.15">
      <c r="A19" s="207" t="s">
        <v>30</v>
      </c>
      <c r="B19" s="1078">
        <v>15657</v>
      </c>
      <c r="C19" s="1078">
        <v>586</v>
      </c>
      <c r="D19" s="453">
        <f t="shared" si="0"/>
        <v>37.427348789678739</v>
      </c>
      <c r="E19" s="1078">
        <v>16480</v>
      </c>
      <c r="F19" s="1078">
        <v>571.01038000000005</v>
      </c>
      <c r="G19" s="453">
        <f t="shared" si="1"/>
        <v>34.648688106796115</v>
      </c>
    </row>
    <row r="20" spans="1:7" ht="13.05" customHeight="1" x14ac:dyDescent="0.15">
      <c r="A20" s="207" t="s">
        <v>31</v>
      </c>
      <c r="B20" s="1078">
        <v>1130102</v>
      </c>
      <c r="C20" s="1078">
        <v>83340</v>
      </c>
      <c r="D20" s="453">
        <f t="shared" si="0"/>
        <v>73.745555710900433</v>
      </c>
      <c r="E20" s="1078">
        <v>1151170</v>
      </c>
      <c r="F20" s="1078">
        <v>88172.020699999994</v>
      </c>
      <c r="G20" s="453">
        <f t="shared" si="1"/>
        <v>76.59339689185785</v>
      </c>
    </row>
    <row r="21" spans="1:7" ht="13.05" customHeight="1" x14ac:dyDescent="0.15">
      <c r="A21" s="216" t="s">
        <v>32</v>
      </c>
      <c r="B21" s="1078">
        <v>30006</v>
      </c>
      <c r="C21" s="1078">
        <v>2162</v>
      </c>
      <c r="D21" s="453">
        <f t="shared" si="0"/>
        <v>72.052256215423583</v>
      </c>
      <c r="E21" s="1078">
        <v>21946</v>
      </c>
      <c r="F21" s="1078">
        <v>1561.4991</v>
      </c>
      <c r="G21" s="453">
        <f t="shared" si="1"/>
        <v>71.151877335277504</v>
      </c>
    </row>
    <row r="22" spans="1:7" ht="13.05" customHeight="1" x14ac:dyDescent="0.15">
      <c r="A22" s="216" t="s">
        <v>33</v>
      </c>
      <c r="B22" s="1078">
        <v>33816</v>
      </c>
      <c r="C22" s="1078">
        <v>1579</v>
      </c>
      <c r="D22" s="453">
        <f t="shared" si="0"/>
        <v>46.693872722971378</v>
      </c>
      <c r="E22" s="1078">
        <v>26359</v>
      </c>
      <c r="F22" s="1078">
        <v>1328.5308300000002</v>
      </c>
      <c r="G22" s="453">
        <f t="shared" si="1"/>
        <v>50.401412420805045</v>
      </c>
    </row>
    <row r="23" spans="1:7" ht="13.05" customHeight="1" x14ac:dyDescent="0.15">
      <c r="A23" s="216" t="s">
        <v>34</v>
      </c>
      <c r="B23" s="1078">
        <v>6823</v>
      </c>
      <c r="C23" s="1078">
        <v>435</v>
      </c>
      <c r="D23" s="453">
        <f t="shared" si="0"/>
        <v>63.754946504470183</v>
      </c>
      <c r="E23" s="1078">
        <v>6017</v>
      </c>
      <c r="F23" s="1078">
        <v>411.98139999999995</v>
      </c>
      <c r="G23" s="453">
        <f t="shared" si="1"/>
        <v>68.469569552933351</v>
      </c>
    </row>
    <row r="24" spans="1:7" ht="13.05" customHeight="1" x14ac:dyDescent="0.15">
      <c r="A24" s="216" t="s">
        <v>35</v>
      </c>
      <c r="B24" s="1078">
        <v>21999</v>
      </c>
      <c r="C24" s="1078">
        <v>1201</v>
      </c>
      <c r="D24" s="453">
        <f t="shared" si="0"/>
        <v>54.593390608664031</v>
      </c>
      <c r="E24" s="1078">
        <v>19270</v>
      </c>
      <c r="F24" s="1078">
        <v>1007.5364999999999</v>
      </c>
      <c r="G24" s="453">
        <f t="shared" si="1"/>
        <v>52.285236118318622</v>
      </c>
    </row>
    <row r="25" spans="1:7" ht="13.05" customHeight="1" x14ac:dyDescent="0.15">
      <c r="A25" s="216" t="s">
        <v>36</v>
      </c>
      <c r="B25" s="1078">
        <v>5495</v>
      </c>
      <c r="C25" s="1078">
        <v>295</v>
      </c>
      <c r="D25" s="453">
        <f t="shared" si="0"/>
        <v>53.685168334849863</v>
      </c>
      <c r="E25" s="1078">
        <v>1963</v>
      </c>
      <c r="F25" s="1078">
        <v>104.74496999999998</v>
      </c>
      <c r="G25" s="453">
        <f t="shared" si="1"/>
        <v>53.359638308711148</v>
      </c>
    </row>
    <row r="26" spans="1:7" ht="13.05" customHeight="1" x14ac:dyDescent="0.15">
      <c r="A26" s="207" t="s">
        <v>37</v>
      </c>
      <c r="B26" s="1078">
        <v>347604</v>
      </c>
      <c r="C26" s="1078">
        <v>24375</v>
      </c>
      <c r="D26" s="453">
        <f t="shared" si="0"/>
        <v>70.122898470673533</v>
      </c>
      <c r="E26" s="1078">
        <v>346279</v>
      </c>
      <c r="F26" s="1078">
        <v>24000.519</v>
      </c>
      <c r="G26" s="453">
        <f t="shared" si="1"/>
        <v>69.309773333063802</v>
      </c>
    </row>
    <row r="27" spans="1:7" ht="13.05" customHeight="1" x14ac:dyDescent="0.15">
      <c r="A27" s="216" t="s">
        <v>38</v>
      </c>
      <c r="B27" s="1078">
        <v>21978</v>
      </c>
      <c r="C27" s="1078">
        <v>1100</v>
      </c>
      <c r="D27" s="453">
        <f t="shared" si="0"/>
        <v>50.050050050050054</v>
      </c>
      <c r="E27" s="1078">
        <v>19644</v>
      </c>
      <c r="F27" s="1078">
        <v>990.17500000000018</v>
      </c>
      <c r="G27" s="453">
        <f t="shared" si="1"/>
        <v>50.405976379556108</v>
      </c>
    </row>
    <row r="28" spans="1:7" ht="13.05" customHeight="1" x14ac:dyDescent="0.15">
      <c r="A28" s="216" t="s">
        <v>39</v>
      </c>
      <c r="B28" s="1078">
        <v>40636</v>
      </c>
      <c r="C28" s="1078">
        <v>2023</v>
      </c>
      <c r="D28" s="453">
        <f t="shared" si="0"/>
        <v>49.783443252288613</v>
      </c>
      <c r="E28" s="1078">
        <v>33997</v>
      </c>
      <c r="F28" s="1078">
        <v>1462.7090000000001</v>
      </c>
      <c r="G28" s="453">
        <f t="shared" si="1"/>
        <v>43.024649233755923</v>
      </c>
    </row>
    <row r="29" spans="1:7" ht="13.05" customHeight="1" x14ac:dyDescent="0.15">
      <c r="A29" s="216" t="s">
        <v>40</v>
      </c>
      <c r="B29" s="1078">
        <v>39254</v>
      </c>
      <c r="C29" s="1078">
        <v>1976</v>
      </c>
      <c r="D29" s="453">
        <f t="shared" si="0"/>
        <v>50.338818973862537</v>
      </c>
      <c r="E29" s="1078">
        <v>36876</v>
      </c>
      <c r="F29" s="1078">
        <v>1862.7620000000004</v>
      </c>
      <c r="G29" s="453">
        <f t="shared" si="1"/>
        <v>50.514209784141457</v>
      </c>
    </row>
    <row r="30" spans="1:7" ht="13.05" customHeight="1" x14ac:dyDescent="0.15">
      <c r="A30" s="207" t="s">
        <v>41</v>
      </c>
      <c r="B30" s="1078">
        <v>14378</v>
      </c>
      <c r="C30" s="1078">
        <v>603</v>
      </c>
      <c r="D30" s="453">
        <f t="shared" si="0"/>
        <v>41.939073584643204</v>
      </c>
      <c r="E30" s="1078">
        <v>11992</v>
      </c>
      <c r="F30" s="1078">
        <v>500.18011999999999</v>
      </c>
      <c r="G30" s="453">
        <f t="shared" si="1"/>
        <v>41.709482988659104</v>
      </c>
    </row>
    <row r="31" spans="1:7" ht="13.05" customHeight="1" x14ac:dyDescent="0.15">
      <c r="A31" s="215" t="s">
        <v>42</v>
      </c>
      <c r="B31" s="1078">
        <v>5944</v>
      </c>
      <c r="C31" s="1078">
        <v>245</v>
      </c>
      <c r="D31" s="453">
        <f t="shared" si="0"/>
        <v>41.218034993270521</v>
      </c>
      <c r="E31" s="1078">
        <v>4913</v>
      </c>
      <c r="F31" s="1078">
        <v>202.93710000000002</v>
      </c>
      <c r="G31" s="453">
        <f t="shared" si="1"/>
        <v>41.306146957052725</v>
      </c>
    </row>
    <row r="32" spans="1:7" ht="13.05" customHeight="1" x14ac:dyDescent="0.15">
      <c r="A32" s="215" t="s">
        <v>43</v>
      </c>
      <c r="B32" s="1078">
        <v>8434</v>
      </c>
      <c r="C32" s="1078">
        <v>358</v>
      </c>
      <c r="D32" s="453">
        <f t="shared" si="0"/>
        <v>42.447237372539718</v>
      </c>
      <c r="E32" s="1078">
        <v>7079</v>
      </c>
      <c r="F32" s="1078">
        <v>297.24302</v>
      </c>
      <c r="G32" s="453">
        <f t="shared" si="1"/>
        <v>41.989408108489897</v>
      </c>
    </row>
    <row r="33" spans="1:9" ht="13.05" customHeight="1" x14ac:dyDescent="0.15">
      <c r="A33" s="216" t="s">
        <v>44</v>
      </c>
      <c r="B33" s="1084" t="s">
        <v>547</v>
      </c>
      <c r="C33" s="1084" t="s">
        <v>548</v>
      </c>
      <c r="D33" s="1084" t="s">
        <v>548</v>
      </c>
      <c r="E33" s="1084" t="s">
        <v>547</v>
      </c>
      <c r="F33" s="1084" t="s">
        <v>547</v>
      </c>
      <c r="G33" s="1084" t="s">
        <v>547</v>
      </c>
    </row>
    <row r="34" spans="1:9" ht="13.05" customHeight="1" x14ac:dyDescent="0.15">
      <c r="A34" s="216" t="s">
        <v>45</v>
      </c>
      <c r="B34" s="1078">
        <v>7580</v>
      </c>
      <c r="C34" s="1078">
        <v>273</v>
      </c>
      <c r="D34" s="453">
        <f>(C34/B34)*1000</f>
        <v>36.015831134564642</v>
      </c>
      <c r="E34" s="1078">
        <v>6002</v>
      </c>
      <c r="F34" s="1078">
        <v>203.601</v>
      </c>
      <c r="G34" s="453">
        <f t="shared" si="1"/>
        <v>33.922192602465842</v>
      </c>
    </row>
    <row r="35" spans="1:9" ht="13.05" customHeight="1" x14ac:dyDescent="0.15">
      <c r="A35" s="207" t="s">
        <v>46</v>
      </c>
      <c r="B35" s="1078">
        <v>60622</v>
      </c>
      <c r="C35" s="1078">
        <v>3708</v>
      </c>
      <c r="D35" s="453">
        <f>(C35/B35)*1000</f>
        <v>61.165913364785055</v>
      </c>
      <c r="E35" s="1078">
        <v>65631</v>
      </c>
      <c r="F35" s="1078">
        <v>3972.6394999999998</v>
      </c>
      <c r="G35" s="453">
        <f>(F35/E35)*1000</f>
        <v>60.529924883058307</v>
      </c>
    </row>
    <row r="36" spans="1:9" ht="13.05" customHeight="1" x14ac:dyDescent="0.15">
      <c r="A36" s="212" t="s">
        <v>47</v>
      </c>
      <c r="B36" s="1078">
        <v>25750</v>
      </c>
      <c r="C36" s="1078">
        <v>1306</v>
      </c>
      <c r="D36" s="455">
        <f>(C36/B36)*1000</f>
        <v>50.71844660194175</v>
      </c>
      <c r="E36" s="1078">
        <v>24419</v>
      </c>
      <c r="F36" s="1078">
        <v>1449.3809999999999</v>
      </c>
      <c r="G36" s="455">
        <f>(F36/E36)*1000</f>
        <v>59.35464187722674</v>
      </c>
    </row>
    <row r="37" spans="1:9" ht="13.05" customHeight="1" x14ac:dyDescent="0.15">
      <c r="A37" s="207" t="s">
        <v>48</v>
      </c>
      <c r="B37" s="1078">
        <v>13010</v>
      </c>
      <c r="C37" s="1078">
        <v>861</v>
      </c>
      <c r="D37" s="453">
        <f>(C37/B37)*1000</f>
        <v>66.179861644888547</v>
      </c>
      <c r="E37" s="1078">
        <v>11574</v>
      </c>
      <c r="F37" s="1078">
        <v>778.36184999999989</v>
      </c>
      <c r="G37" s="453">
        <f>(F37/E37)*1000</f>
        <v>67.250894245723174</v>
      </c>
    </row>
    <row r="38" spans="1:9" ht="13.05" customHeight="1" thickBot="1" x14ac:dyDescent="0.2">
      <c r="A38" s="242" t="s">
        <v>49</v>
      </c>
      <c r="B38" s="1085" t="s">
        <v>547</v>
      </c>
      <c r="C38" s="1085" t="s">
        <v>547</v>
      </c>
      <c r="D38" s="1085" t="s">
        <v>547</v>
      </c>
      <c r="E38" s="1085" t="s">
        <v>547</v>
      </c>
      <c r="F38" s="1085" t="s">
        <v>547</v>
      </c>
      <c r="G38" s="1085" t="s">
        <v>547</v>
      </c>
    </row>
    <row r="39" spans="1:9" ht="9" customHeight="1" x14ac:dyDescent="0.15">
      <c r="A39" s="28" t="s">
        <v>544</v>
      </c>
      <c r="B39" s="426"/>
      <c r="C39" s="426"/>
      <c r="D39" s="426"/>
      <c r="E39" s="426"/>
      <c r="F39" s="426"/>
      <c r="G39" s="456"/>
      <c r="H39" s="426"/>
      <c r="I39" s="444"/>
    </row>
    <row r="40" spans="1:9" ht="9" customHeight="1" x14ac:dyDescent="0.15">
      <c r="A40" s="28" t="s">
        <v>428</v>
      </c>
      <c r="B40" s="426"/>
      <c r="C40" s="426"/>
      <c r="D40" s="426"/>
      <c r="E40" s="426"/>
      <c r="F40" s="426"/>
      <c r="G40" s="426"/>
      <c r="H40" s="426"/>
      <c r="I40" s="444"/>
    </row>
    <row r="41" spans="1:9" ht="9" customHeight="1" x14ac:dyDescent="0.15">
      <c r="A41" s="40" t="s">
        <v>427</v>
      </c>
      <c r="B41" s="426"/>
      <c r="C41" s="426"/>
      <c r="D41" s="426"/>
      <c r="E41" s="426"/>
      <c r="F41" s="426"/>
      <c r="G41" s="426"/>
      <c r="H41" s="426"/>
      <c r="I41" s="444"/>
    </row>
    <row r="42" spans="1:9" ht="13.05" customHeight="1" x14ac:dyDescent="0.15">
      <c r="A42" s="12"/>
      <c r="B42" s="190"/>
      <c r="C42" s="190"/>
      <c r="D42" s="190"/>
      <c r="E42" s="190"/>
      <c r="F42" s="190"/>
      <c r="G42" s="190"/>
      <c r="H42" s="190"/>
    </row>
    <row r="43" spans="1:9" ht="13.05" customHeight="1" x14ac:dyDescent="0.15">
      <c r="A43" s="119"/>
      <c r="B43" s="190"/>
      <c r="C43" s="190"/>
      <c r="D43" s="190"/>
      <c r="E43" s="190"/>
      <c r="F43" s="190"/>
      <c r="G43" s="190"/>
      <c r="H43" s="190"/>
    </row>
    <row r="44" spans="1:9" ht="13.05" customHeight="1" x14ac:dyDescent="0.15">
      <c r="A44" s="168"/>
      <c r="B44" s="190"/>
      <c r="C44" s="190"/>
      <c r="D44" s="190"/>
      <c r="E44" s="190"/>
      <c r="F44" s="190"/>
      <c r="G44" s="190"/>
      <c r="H44" s="190"/>
    </row>
    <row r="45" spans="1:9" ht="13.05" customHeight="1" x14ac:dyDescent="0.15">
      <c r="A45" s="31"/>
      <c r="B45" s="190"/>
      <c r="C45" s="190"/>
      <c r="D45" s="190"/>
      <c r="E45" s="190"/>
      <c r="F45" s="190"/>
      <c r="G45" s="190"/>
      <c r="H45" s="190"/>
    </row>
    <row r="46" spans="1:9" ht="13.05" customHeight="1" x14ac:dyDescent="0.15">
      <c r="A46" s="58"/>
      <c r="B46" s="190"/>
      <c r="C46" s="190"/>
      <c r="D46" s="190"/>
      <c r="E46" s="190"/>
      <c r="F46" s="190"/>
      <c r="G46" s="190"/>
      <c r="H46" s="190"/>
    </row>
    <row r="47" spans="1:9" ht="13.05" customHeight="1" x14ac:dyDescent="0.15">
      <c r="A47" s="31"/>
      <c r="B47" s="190"/>
      <c r="C47" s="190"/>
      <c r="D47" s="190"/>
      <c r="E47" s="190"/>
      <c r="F47" s="190"/>
      <c r="G47" s="190"/>
      <c r="H47" s="190"/>
    </row>
    <row r="48" spans="1:9" ht="13.05" customHeight="1" x14ac:dyDescent="0.15">
      <c r="A48" s="119"/>
      <c r="B48" s="190"/>
      <c r="C48" s="190"/>
      <c r="D48" s="190"/>
      <c r="E48" s="190"/>
      <c r="F48" s="190"/>
      <c r="G48" s="190"/>
      <c r="H48" s="190"/>
    </row>
    <row r="49" spans="1:8" ht="13.05" customHeight="1" x14ac:dyDescent="0.15">
      <c r="A49" s="119"/>
      <c r="B49" s="190"/>
      <c r="C49" s="190"/>
      <c r="D49" s="190"/>
      <c r="E49" s="190"/>
      <c r="F49" s="190"/>
      <c r="G49" s="190"/>
      <c r="H49" s="190"/>
    </row>
  </sheetData>
  <mergeCells count="4">
    <mergeCell ref="A5:G5"/>
    <mergeCell ref="B6:D6"/>
    <mergeCell ref="E6:G6"/>
    <mergeCell ref="A6:A7"/>
  </mergeCells>
  <printOptions horizontalCentered="1" verticalCentered="1" gridLinesSet="0"/>
  <pageMargins left="0" right="0" top="0" bottom="0" header="0" footer="0"/>
  <pageSetup paperSize="9" orientation="portrait"/>
  <headerFooter scaleWithDoc="0"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codeName="Hoja91">
    <tabColor theme="9" tint="0.59999389629810485"/>
  </sheetPr>
  <dimension ref="A1:I49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5" style="207" customWidth="1"/>
    <col min="2" max="2" width="9.375" style="207" customWidth="1"/>
    <col min="3" max="4" width="9" style="207" customWidth="1"/>
    <col min="5" max="5" width="10" style="207" customWidth="1"/>
    <col min="6" max="7" width="9" style="207" customWidth="1"/>
    <col min="8" max="8" width="8" style="207" customWidth="1"/>
    <col min="9" max="16384" width="7" style="207"/>
  </cols>
  <sheetData>
    <row r="1" spans="1:7" ht="13.05" customHeight="1" x14ac:dyDescent="0.15">
      <c r="B1" s="208"/>
    </row>
    <row r="2" spans="1:7" ht="13.05" customHeight="1" x14ac:dyDescent="0.15">
      <c r="E2" s="212"/>
      <c r="F2" s="212"/>
      <c r="G2" s="212"/>
    </row>
    <row r="3" spans="1:7" ht="13.05" customHeight="1" x14ac:dyDescent="0.3">
      <c r="A3" s="458" t="s">
        <v>471</v>
      </c>
      <c r="B3" s="209"/>
      <c r="C3" s="209"/>
      <c r="D3" s="209"/>
      <c r="E3" s="209"/>
      <c r="F3" s="209"/>
      <c r="G3" s="209"/>
    </row>
    <row r="4" spans="1:7" ht="13.05" customHeight="1" x14ac:dyDescent="0.15">
      <c r="A4" s="457" t="s">
        <v>591</v>
      </c>
      <c r="B4" s="209"/>
      <c r="C4" s="209"/>
      <c r="D4" s="209"/>
      <c r="E4" s="209"/>
      <c r="F4" s="209"/>
      <c r="G4" s="209"/>
    </row>
    <row r="5" spans="1:7" ht="4.05" customHeight="1" thickBot="1" x14ac:dyDescent="0.2">
      <c r="A5" s="217"/>
      <c r="B5" s="217"/>
      <c r="C5" s="217"/>
      <c r="D5" s="217"/>
    </row>
    <row r="6" spans="1:7" ht="13.05" customHeight="1" x14ac:dyDescent="0.15">
      <c r="A6" s="1140" t="s">
        <v>18</v>
      </c>
      <c r="B6" s="1137">
        <v>2019</v>
      </c>
      <c r="C6" s="1138"/>
      <c r="D6" s="1139"/>
      <c r="E6" s="1138" t="s">
        <v>408</v>
      </c>
      <c r="F6" s="1138"/>
      <c r="G6" s="1138"/>
    </row>
    <row r="7" spans="1:7" ht="13.05" customHeight="1" x14ac:dyDescent="0.15">
      <c r="A7" s="1141"/>
      <c r="B7" s="936" t="s">
        <v>115</v>
      </c>
      <c r="C7" s="937" t="s">
        <v>287</v>
      </c>
      <c r="D7" s="938" t="s">
        <v>116</v>
      </c>
      <c r="E7" s="939" t="s">
        <v>115</v>
      </c>
      <c r="F7" s="937" t="s">
        <v>287</v>
      </c>
      <c r="G7" s="937" t="s">
        <v>116</v>
      </c>
    </row>
    <row r="8" spans="1:7" ht="15" customHeight="1" x14ac:dyDescent="0.15">
      <c r="A8" s="934" t="s">
        <v>106</v>
      </c>
      <c r="B8" s="1086">
        <f>(B10+B11+B12+B13+B14+B18+B19+B20+B21+B22+B23+B24+B25+B26+B27+B28+B29+B30+B33+B34+B35+B36+B37+B38)</f>
        <v>1013544</v>
      </c>
      <c r="C8" s="1087">
        <f>(C10+C11+C12+C13+C14+C18+C19+C20+C21+C22+C23+C24+C25+C26+C27+C28+C29+C30+C33+C34+C35+C36+C37+C38)</f>
        <v>190449</v>
      </c>
      <c r="D8" s="935">
        <f>(C8/B8)*1000</f>
        <v>187.90402784684238</v>
      </c>
      <c r="E8" s="1086">
        <f>(E10+E11+E12+E13+E14+E18+E19+E20+E21+E22+E23+E24+E25+E26+E27+E28+E29+E30+E33+E34+E35+E36+E37+E38)</f>
        <v>886339</v>
      </c>
      <c r="F8" s="1087">
        <f>(F10+F11+F12+F13+F14+F18+F19+F20+F21+F22+F23+F24+F25+F26+F27+F28+F29+F30+F33+F34+F35+F36+F37+F38)</f>
        <v>170112.33308452126</v>
      </c>
      <c r="G8" s="935">
        <f>(F8/E8)*1000</f>
        <v>191.92694114161878</v>
      </c>
    </row>
    <row r="9" spans="1:7" ht="3" customHeight="1" x14ac:dyDescent="0.15">
      <c r="B9" s="1088"/>
      <c r="C9" s="1089"/>
      <c r="D9" s="453"/>
      <c r="E9" s="1088"/>
      <c r="F9" s="1089"/>
      <c r="G9" s="453"/>
    </row>
    <row r="10" spans="1:7" ht="13.05" customHeight="1" x14ac:dyDescent="0.15">
      <c r="A10" s="216" t="s">
        <v>21</v>
      </c>
      <c r="B10" s="448">
        <v>3331</v>
      </c>
      <c r="C10" s="448">
        <v>703</v>
      </c>
      <c r="D10" s="453">
        <f t="shared" ref="D10:D34" si="0">(C10/B10)*1000</f>
        <v>211.04773341338935</v>
      </c>
      <c r="E10" s="448">
        <v>3070</v>
      </c>
      <c r="F10" s="448">
        <v>621.15706000000023</v>
      </c>
      <c r="G10" s="453">
        <f t="shared" ref="G10:G34" si="1">(F10/E10)*1000</f>
        <v>202.33128990228019</v>
      </c>
    </row>
    <row r="11" spans="1:7" ht="13.05" customHeight="1" x14ac:dyDescent="0.15">
      <c r="A11" s="216" t="s">
        <v>22</v>
      </c>
      <c r="B11" s="448">
        <v>36235</v>
      </c>
      <c r="C11" s="448">
        <v>7111</v>
      </c>
      <c r="D11" s="453">
        <f t="shared" si="0"/>
        <v>196.24672278184076</v>
      </c>
      <c r="E11" s="448">
        <v>23629</v>
      </c>
      <c r="F11" s="448">
        <v>4473.5732500000004</v>
      </c>
      <c r="G11" s="453">
        <f t="shared" si="1"/>
        <v>189.3255427652461</v>
      </c>
    </row>
    <row r="12" spans="1:7" ht="13.05" customHeight="1" x14ac:dyDescent="0.15">
      <c r="A12" s="216" t="s">
        <v>23</v>
      </c>
      <c r="B12" s="448">
        <v>46214</v>
      </c>
      <c r="C12" s="448">
        <v>6948</v>
      </c>
      <c r="D12" s="453">
        <f t="shared" si="0"/>
        <v>150.34405158609945</v>
      </c>
      <c r="E12" s="448">
        <v>40930</v>
      </c>
      <c r="F12" s="448">
        <v>6104.9556499999999</v>
      </c>
      <c r="G12" s="453">
        <f t="shared" si="1"/>
        <v>149.15601392621551</v>
      </c>
    </row>
    <row r="13" spans="1:7" ht="13.05" customHeight="1" x14ac:dyDescent="0.15">
      <c r="A13" s="207" t="s">
        <v>24</v>
      </c>
      <c r="B13" s="448">
        <v>48964</v>
      </c>
      <c r="C13" s="448">
        <v>8616</v>
      </c>
      <c r="D13" s="453">
        <f t="shared" si="0"/>
        <v>175.96601584837839</v>
      </c>
      <c r="E13" s="448">
        <v>39511</v>
      </c>
      <c r="F13" s="448">
        <v>7000.628044337519</v>
      </c>
      <c r="G13" s="453">
        <f t="shared" si="1"/>
        <v>177.18174797746244</v>
      </c>
    </row>
    <row r="14" spans="1:7" ht="13.05" customHeight="1" x14ac:dyDescent="0.15">
      <c r="A14" s="207" t="s">
        <v>25</v>
      </c>
      <c r="B14" s="448">
        <v>45268</v>
      </c>
      <c r="C14" s="448">
        <v>7598</v>
      </c>
      <c r="D14" s="453">
        <f t="shared" si="0"/>
        <v>167.84483520367587</v>
      </c>
      <c r="E14" s="448">
        <v>36213</v>
      </c>
      <c r="F14" s="448">
        <v>6424.1031299999995</v>
      </c>
      <c r="G14" s="453">
        <f t="shared" si="1"/>
        <v>177.39770607240493</v>
      </c>
    </row>
    <row r="15" spans="1:7" ht="13.05" customHeight="1" x14ac:dyDescent="0.15">
      <c r="A15" s="215" t="s">
        <v>26</v>
      </c>
      <c r="B15" s="448">
        <v>16016</v>
      </c>
      <c r="C15" s="448">
        <v>3751</v>
      </c>
      <c r="D15" s="453">
        <f t="shared" si="0"/>
        <v>234.2032967032967</v>
      </c>
      <c r="E15" s="448">
        <v>13351</v>
      </c>
      <c r="F15" s="448">
        <v>3116.4742499999998</v>
      </c>
      <c r="G15" s="453">
        <f t="shared" si="1"/>
        <v>233.42627893041717</v>
      </c>
    </row>
    <row r="16" spans="1:7" ht="13.05" customHeight="1" x14ac:dyDescent="0.15">
      <c r="A16" s="215" t="s">
        <v>27</v>
      </c>
      <c r="B16" s="448">
        <v>15155</v>
      </c>
      <c r="C16" s="448">
        <v>1641</v>
      </c>
      <c r="D16" s="453">
        <f t="shared" si="0"/>
        <v>108.28109534806994</v>
      </c>
      <c r="E16" s="448">
        <v>11144</v>
      </c>
      <c r="F16" s="448">
        <v>1514.66</v>
      </c>
      <c r="G16" s="453">
        <f t="shared" si="1"/>
        <v>135.91708542713567</v>
      </c>
    </row>
    <row r="17" spans="1:7" ht="13.05" customHeight="1" x14ac:dyDescent="0.15">
      <c r="A17" s="215" t="s">
        <v>28</v>
      </c>
      <c r="B17" s="448">
        <v>14097</v>
      </c>
      <c r="C17" s="448">
        <v>2207</v>
      </c>
      <c r="D17" s="453">
        <f t="shared" si="0"/>
        <v>156.55813293608568</v>
      </c>
      <c r="E17" s="448">
        <v>11718</v>
      </c>
      <c r="F17" s="448">
        <v>1792.9688799999999</v>
      </c>
      <c r="G17" s="453">
        <f t="shared" si="1"/>
        <v>153.00980372077143</v>
      </c>
    </row>
    <row r="18" spans="1:7" ht="13.05" customHeight="1" x14ac:dyDescent="0.15">
      <c r="A18" s="216" t="s">
        <v>29</v>
      </c>
      <c r="B18" s="448">
        <v>22024</v>
      </c>
      <c r="C18" s="448">
        <v>2805</v>
      </c>
      <c r="D18" s="453">
        <f t="shared" si="0"/>
        <v>127.36106066109699</v>
      </c>
      <c r="E18" s="448">
        <v>19528</v>
      </c>
      <c r="F18" s="448">
        <v>2458.7485000000001</v>
      </c>
      <c r="G18" s="453">
        <f t="shared" si="1"/>
        <v>125.90887443670628</v>
      </c>
    </row>
    <row r="19" spans="1:7" ht="13.05" customHeight="1" x14ac:dyDescent="0.15">
      <c r="A19" s="207" t="s">
        <v>30</v>
      </c>
      <c r="B19" s="448">
        <v>27855</v>
      </c>
      <c r="C19" s="448">
        <v>3642</v>
      </c>
      <c r="D19" s="453">
        <f t="shared" si="0"/>
        <v>130.74851911685514</v>
      </c>
      <c r="E19" s="448">
        <v>30727</v>
      </c>
      <c r="F19" s="448">
        <v>4047.2437601837228</v>
      </c>
      <c r="G19" s="453">
        <f t="shared" si="1"/>
        <v>131.71620269416871</v>
      </c>
    </row>
    <row r="20" spans="1:7" ht="13.05" customHeight="1" x14ac:dyDescent="0.15">
      <c r="A20" s="207" t="s">
        <v>31</v>
      </c>
      <c r="B20" s="448">
        <v>359766</v>
      </c>
      <c r="C20" s="448">
        <v>85453</v>
      </c>
      <c r="D20" s="453">
        <f t="shared" si="0"/>
        <v>237.52383493715359</v>
      </c>
      <c r="E20" s="448">
        <v>331315</v>
      </c>
      <c r="F20" s="448">
        <v>80429.431549999994</v>
      </c>
      <c r="G20" s="453">
        <f t="shared" si="1"/>
        <v>242.75819552389717</v>
      </c>
    </row>
    <row r="21" spans="1:7" ht="13.05" customHeight="1" x14ac:dyDescent="0.15">
      <c r="A21" s="216" t="s">
        <v>32</v>
      </c>
      <c r="B21" s="448">
        <v>32368</v>
      </c>
      <c r="C21" s="448">
        <v>5423</v>
      </c>
      <c r="D21" s="453">
        <f t="shared" si="0"/>
        <v>167.54201680672267</v>
      </c>
      <c r="E21" s="448">
        <v>26791</v>
      </c>
      <c r="F21" s="448">
        <v>4286.5002599999998</v>
      </c>
      <c r="G21" s="453">
        <f t="shared" si="1"/>
        <v>159.99777014669104</v>
      </c>
    </row>
    <row r="22" spans="1:7" ht="13.05" customHeight="1" x14ac:dyDescent="0.15">
      <c r="A22" s="216" t="s">
        <v>33</v>
      </c>
      <c r="B22" s="448">
        <v>19318</v>
      </c>
      <c r="C22" s="448">
        <v>2909</v>
      </c>
      <c r="D22" s="453">
        <f t="shared" si="0"/>
        <v>150.58494668185114</v>
      </c>
      <c r="E22" s="448">
        <v>16605</v>
      </c>
      <c r="F22" s="448">
        <v>2472.79511</v>
      </c>
      <c r="G22" s="453">
        <f t="shared" si="1"/>
        <v>148.91870581150258</v>
      </c>
    </row>
    <row r="23" spans="1:7" ht="13.05" customHeight="1" x14ac:dyDescent="0.15">
      <c r="A23" s="216" t="s">
        <v>34</v>
      </c>
      <c r="B23" s="448">
        <v>9918</v>
      </c>
      <c r="C23" s="448">
        <v>1963</v>
      </c>
      <c r="D23" s="453">
        <f t="shared" si="0"/>
        <v>197.92296834039121</v>
      </c>
      <c r="E23" s="448">
        <v>7351</v>
      </c>
      <c r="F23" s="448">
        <v>1541.7034700000002</v>
      </c>
      <c r="G23" s="453">
        <f t="shared" si="1"/>
        <v>209.72703985852269</v>
      </c>
    </row>
    <row r="24" spans="1:7" ht="13.05" customHeight="1" x14ac:dyDescent="0.15">
      <c r="A24" s="216" t="s">
        <v>35</v>
      </c>
      <c r="B24" s="448">
        <v>17617</v>
      </c>
      <c r="C24" s="448">
        <v>2826</v>
      </c>
      <c r="D24" s="453">
        <f t="shared" si="0"/>
        <v>160.41323721405459</v>
      </c>
      <c r="E24" s="448">
        <v>15832</v>
      </c>
      <c r="F24" s="448">
        <v>2534.3986500000001</v>
      </c>
      <c r="G24" s="453">
        <f t="shared" si="1"/>
        <v>160.08076364325419</v>
      </c>
    </row>
    <row r="25" spans="1:7" ht="13.05" customHeight="1" x14ac:dyDescent="0.15">
      <c r="A25" s="216" t="s">
        <v>36</v>
      </c>
      <c r="B25" s="448">
        <v>1647</v>
      </c>
      <c r="C25" s="448">
        <v>217</v>
      </c>
      <c r="D25" s="453">
        <f t="shared" si="0"/>
        <v>131.75470552519732</v>
      </c>
      <c r="E25" s="448">
        <v>854</v>
      </c>
      <c r="F25" s="448">
        <v>112.41304000000002</v>
      </c>
      <c r="G25" s="453">
        <f t="shared" si="1"/>
        <v>131.63119437939113</v>
      </c>
    </row>
    <row r="26" spans="1:7" ht="13.05" customHeight="1" x14ac:dyDescent="0.15">
      <c r="A26" s="207" t="s">
        <v>37</v>
      </c>
      <c r="B26" s="448">
        <v>115672</v>
      </c>
      <c r="C26" s="448">
        <v>20608</v>
      </c>
      <c r="D26" s="453">
        <f t="shared" si="0"/>
        <v>178.15893215298431</v>
      </c>
      <c r="E26" s="448">
        <v>101758</v>
      </c>
      <c r="F26" s="448">
        <v>18652.286499999998</v>
      </c>
      <c r="G26" s="453">
        <f t="shared" si="1"/>
        <v>183.30044320839636</v>
      </c>
    </row>
    <row r="27" spans="1:7" ht="13.05" customHeight="1" x14ac:dyDescent="0.15">
      <c r="A27" s="216" t="s">
        <v>38</v>
      </c>
      <c r="B27" s="448">
        <v>7849</v>
      </c>
      <c r="C27" s="448">
        <v>1868</v>
      </c>
      <c r="D27" s="453">
        <f t="shared" si="0"/>
        <v>237.99210090457385</v>
      </c>
      <c r="E27" s="448">
        <v>6603</v>
      </c>
      <c r="F27" s="448">
        <v>1571.5279999999998</v>
      </c>
      <c r="G27" s="453">
        <f t="shared" si="1"/>
        <v>238.00212024837191</v>
      </c>
    </row>
    <row r="28" spans="1:7" ht="13.05" customHeight="1" x14ac:dyDescent="0.15">
      <c r="A28" s="216" t="s">
        <v>39</v>
      </c>
      <c r="B28" s="448">
        <v>10654</v>
      </c>
      <c r="C28" s="448">
        <v>2396</v>
      </c>
      <c r="D28" s="453">
        <f t="shared" si="0"/>
        <v>224.89205932044302</v>
      </c>
      <c r="E28" s="448">
        <v>9881</v>
      </c>
      <c r="F28" s="448">
        <v>2169.2910000000002</v>
      </c>
      <c r="G28" s="453">
        <f t="shared" si="1"/>
        <v>219.54164558243093</v>
      </c>
    </row>
    <row r="29" spans="1:7" ht="13.05" customHeight="1" x14ac:dyDescent="0.15">
      <c r="A29" s="216" t="s">
        <v>40</v>
      </c>
      <c r="B29" s="448">
        <v>45503</v>
      </c>
      <c r="C29" s="448">
        <v>5169</v>
      </c>
      <c r="D29" s="453">
        <f t="shared" si="0"/>
        <v>113.59690569852538</v>
      </c>
      <c r="E29" s="448">
        <v>36730</v>
      </c>
      <c r="F29" s="448">
        <v>4195.5450000000001</v>
      </c>
      <c r="G29" s="453">
        <f t="shared" si="1"/>
        <v>114.22665396133951</v>
      </c>
    </row>
    <row r="30" spans="1:7" ht="13.05" customHeight="1" x14ac:dyDescent="0.15">
      <c r="A30" s="207" t="s">
        <v>41</v>
      </c>
      <c r="B30" s="448">
        <v>21547</v>
      </c>
      <c r="C30" s="448">
        <v>2464</v>
      </c>
      <c r="D30" s="453">
        <f t="shared" si="0"/>
        <v>114.3546665429062</v>
      </c>
      <c r="E30" s="448">
        <v>18848</v>
      </c>
      <c r="F30" s="448">
        <v>2167.1859399999998</v>
      </c>
      <c r="G30" s="453">
        <f t="shared" si="1"/>
        <v>114.98227610356535</v>
      </c>
    </row>
    <row r="31" spans="1:7" ht="13.05" customHeight="1" x14ac:dyDescent="0.15">
      <c r="A31" s="215" t="s">
        <v>42</v>
      </c>
      <c r="B31" s="448">
        <v>10435</v>
      </c>
      <c r="C31" s="448">
        <v>1181</v>
      </c>
      <c r="D31" s="453">
        <f t="shared" si="0"/>
        <v>113.17680881648299</v>
      </c>
      <c r="E31" s="448">
        <v>8978</v>
      </c>
      <c r="F31" s="448">
        <v>1021.5914</v>
      </c>
      <c r="G31" s="453">
        <f t="shared" si="1"/>
        <v>113.78830474493205</v>
      </c>
    </row>
    <row r="32" spans="1:7" ht="13.05" customHeight="1" x14ac:dyDescent="0.15">
      <c r="A32" s="215" t="s">
        <v>43</v>
      </c>
      <c r="B32" s="448">
        <v>11112</v>
      </c>
      <c r="C32" s="448">
        <v>1283</v>
      </c>
      <c r="D32" s="453">
        <f t="shared" si="0"/>
        <v>115.46076313894889</v>
      </c>
      <c r="E32" s="448">
        <v>9870</v>
      </c>
      <c r="F32" s="448">
        <v>1145.17454</v>
      </c>
      <c r="G32" s="453">
        <f t="shared" si="1"/>
        <v>116.02578926038501</v>
      </c>
    </row>
    <row r="33" spans="1:9" ht="13.05" customHeight="1" x14ac:dyDescent="0.15">
      <c r="A33" s="216" t="s">
        <v>44</v>
      </c>
      <c r="B33" s="1089">
        <v>65816</v>
      </c>
      <c r="C33" s="1089">
        <v>10962</v>
      </c>
      <c r="D33" s="453">
        <f t="shared" si="0"/>
        <v>166.55524492524614</v>
      </c>
      <c r="E33" s="1089">
        <v>52036</v>
      </c>
      <c r="F33" s="1089">
        <v>8620.5249999999996</v>
      </c>
      <c r="G33" s="453">
        <f t="shared" si="1"/>
        <v>165.66463602121607</v>
      </c>
    </row>
    <row r="34" spans="1:9" ht="13.05" customHeight="1" x14ac:dyDescent="0.15">
      <c r="A34" s="216" t="s">
        <v>45</v>
      </c>
      <c r="B34" s="448">
        <v>27860</v>
      </c>
      <c r="C34" s="448">
        <v>3887</v>
      </c>
      <c r="D34" s="453">
        <f t="shared" si="0"/>
        <v>139.51902368987794</v>
      </c>
      <c r="E34" s="448">
        <v>15686</v>
      </c>
      <c r="F34" s="448">
        <v>2331.3450000000003</v>
      </c>
      <c r="G34" s="453">
        <f t="shared" si="1"/>
        <v>148.62584470228231</v>
      </c>
    </row>
    <row r="35" spans="1:9" ht="13.05" customHeight="1" x14ac:dyDescent="0.15">
      <c r="A35" s="207" t="s">
        <v>46</v>
      </c>
      <c r="B35" s="448">
        <v>23528</v>
      </c>
      <c r="C35" s="448">
        <v>3473</v>
      </c>
      <c r="D35" s="453">
        <f>(C35/B35)*1000</f>
        <v>147.61135668140088</v>
      </c>
      <c r="E35" s="448">
        <v>19938</v>
      </c>
      <c r="F35" s="448">
        <v>2916.6901000000003</v>
      </c>
      <c r="G35" s="453">
        <f>(F35/E35)*1000</f>
        <v>146.28799779315878</v>
      </c>
    </row>
    <row r="36" spans="1:9" ht="13.05" customHeight="1" x14ac:dyDescent="0.15">
      <c r="A36" s="212" t="s">
        <v>47</v>
      </c>
      <c r="B36" s="448">
        <v>15726</v>
      </c>
      <c r="C36" s="448">
        <v>1928</v>
      </c>
      <c r="D36" s="455">
        <f>(C36/B36)*1000</f>
        <v>122.59951672389673</v>
      </c>
      <c r="E36" s="448">
        <v>12316</v>
      </c>
      <c r="F36" s="448">
        <v>1660.9199999999998</v>
      </c>
      <c r="G36" s="455">
        <f>(F36/E36)*1000</f>
        <v>134.85872036375446</v>
      </c>
    </row>
    <row r="37" spans="1:9" ht="13.05" customHeight="1" x14ac:dyDescent="0.15">
      <c r="A37" s="207" t="s">
        <v>48</v>
      </c>
      <c r="B37" s="448">
        <v>8864</v>
      </c>
      <c r="C37" s="448">
        <v>1480</v>
      </c>
      <c r="D37" s="453">
        <f>(C37/B37)*1000</f>
        <v>166.96750902527077</v>
      </c>
      <c r="E37" s="448">
        <v>9045</v>
      </c>
      <c r="F37" s="448">
        <v>1500.8250699999999</v>
      </c>
      <c r="G37" s="453">
        <f>(F37/E37)*1000</f>
        <v>165.92869762299611</v>
      </c>
    </row>
    <row r="38" spans="1:9" ht="13.05" customHeight="1" thickBot="1" x14ac:dyDescent="0.2">
      <c r="A38" s="242" t="s">
        <v>49</v>
      </c>
      <c r="B38" s="1090" t="s">
        <v>288</v>
      </c>
      <c r="C38" s="1090" t="s">
        <v>288</v>
      </c>
      <c r="D38" s="452" t="s">
        <v>288</v>
      </c>
      <c r="E38" s="1090">
        <v>11142</v>
      </c>
      <c r="F38" s="1090">
        <v>1818.5400000000002</v>
      </c>
      <c r="G38" s="751">
        <f>F38/E38*1000</f>
        <v>163.21486268174476</v>
      </c>
    </row>
    <row r="39" spans="1:9" ht="9" customHeight="1" x14ac:dyDescent="0.15">
      <c r="A39" s="28" t="s">
        <v>544</v>
      </c>
      <c r="B39" s="426"/>
      <c r="C39" s="426"/>
      <c r="D39" s="426"/>
      <c r="E39" s="426"/>
      <c r="F39" s="426"/>
      <c r="G39" s="456"/>
      <c r="H39" s="426"/>
      <c r="I39" s="444"/>
    </row>
    <row r="40" spans="1:9" ht="9" customHeight="1" x14ac:dyDescent="0.15">
      <c r="A40" s="28" t="s">
        <v>428</v>
      </c>
      <c r="B40" s="426"/>
      <c r="C40" s="426"/>
      <c r="D40" s="426"/>
      <c r="E40" s="426"/>
      <c r="F40" s="426"/>
      <c r="G40" s="426"/>
      <c r="H40" s="426"/>
      <c r="I40" s="444"/>
    </row>
    <row r="41" spans="1:9" ht="9" customHeight="1" x14ac:dyDescent="0.15">
      <c r="A41" s="40" t="s">
        <v>427</v>
      </c>
      <c r="B41" s="426"/>
      <c r="C41" s="426"/>
      <c r="D41" s="426"/>
      <c r="E41" s="426"/>
      <c r="F41" s="426"/>
      <c r="G41" s="426"/>
      <c r="H41" s="426"/>
      <c r="I41" s="444"/>
    </row>
    <row r="42" spans="1:9" ht="13.05" customHeight="1" x14ac:dyDescent="0.15">
      <c r="A42" s="12"/>
      <c r="B42" s="190"/>
      <c r="C42" s="190"/>
      <c r="D42" s="190"/>
      <c r="E42" s="190"/>
      <c r="F42" s="190"/>
      <c r="G42" s="190"/>
      <c r="H42" s="190"/>
    </row>
    <row r="43" spans="1:9" ht="13.05" customHeight="1" x14ac:dyDescent="0.15">
      <c r="A43" s="119"/>
      <c r="B43" s="190"/>
      <c r="C43" s="190"/>
      <c r="D43" s="190"/>
      <c r="E43" s="190"/>
      <c r="F43" s="190"/>
      <c r="G43" s="190"/>
      <c r="H43" s="190"/>
    </row>
    <row r="44" spans="1:9" ht="13.05" customHeight="1" x14ac:dyDescent="0.15">
      <c r="A44" s="168"/>
      <c r="B44" s="190"/>
      <c r="C44" s="190"/>
      <c r="D44" s="190"/>
      <c r="E44" s="190"/>
      <c r="F44" s="190"/>
      <c r="G44" s="190"/>
      <c r="H44" s="190"/>
    </row>
    <row r="45" spans="1:9" ht="13.05" customHeight="1" x14ac:dyDescent="0.15">
      <c r="A45" s="31"/>
      <c r="B45" s="190"/>
      <c r="C45" s="190"/>
      <c r="D45" s="190"/>
      <c r="E45" s="190"/>
      <c r="F45" s="190"/>
      <c r="G45" s="190"/>
      <c r="H45" s="190"/>
    </row>
    <row r="46" spans="1:9" ht="13.05" customHeight="1" x14ac:dyDescent="0.15">
      <c r="A46" s="58"/>
      <c r="B46" s="190"/>
      <c r="C46" s="190"/>
      <c r="D46" s="190"/>
      <c r="E46" s="190"/>
      <c r="F46" s="190"/>
      <c r="G46" s="190"/>
      <c r="H46" s="190"/>
    </row>
    <row r="47" spans="1:9" ht="13.05" customHeight="1" x14ac:dyDescent="0.15">
      <c r="A47" s="31"/>
      <c r="B47" s="190"/>
      <c r="C47" s="190"/>
      <c r="D47" s="190"/>
      <c r="E47" s="190"/>
      <c r="F47" s="190"/>
      <c r="G47" s="190"/>
      <c r="H47" s="190"/>
    </row>
    <row r="48" spans="1:9" ht="13.05" customHeight="1" x14ac:dyDescent="0.15">
      <c r="A48" s="119"/>
      <c r="B48" s="190"/>
      <c r="C48" s="190"/>
      <c r="D48" s="190"/>
      <c r="E48" s="190"/>
      <c r="F48" s="190"/>
      <c r="G48" s="190"/>
      <c r="H48" s="190"/>
    </row>
    <row r="49" spans="1:8" ht="13.05" customHeight="1" x14ac:dyDescent="0.15">
      <c r="A49" s="119"/>
      <c r="B49" s="190"/>
      <c r="C49" s="190"/>
      <c r="D49" s="190"/>
      <c r="E49" s="190"/>
      <c r="F49" s="190"/>
      <c r="G49" s="190"/>
      <c r="H49" s="190"/>
    </row>
  </sheetData>
  <mergeCells count="3">
    <mergeCell ref="B6:D6"/>
    <mergeCell ref="E6:G6"/>
    <mergeCell ref="A6:A7"/>
  </mergeCells>
  <printOptions horizontalCentered="1" verticalCentered="1" gridLinesSet="0"/>
  <pageMargins left="0" right="0" top="0" bottom="0" header="0" footer="0"/>
  <pageSetup paperSize="9" orientation="portrait"/>
  <headerFooter scaleWithDoc="0"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 codeName="Hoja92">
    <tabColor theme="9" tint="0.59999389629810485"/>
  </sheetPr>
  <dimension ref="A1:FZ270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1" style="12" customWidth="1"/>
    <col min="2" max="14" width="8" style="12" customWidth="1"/>
    <col min="15" max="15" width="11" style="12" customWidth="1"/>
    <col min="16" max="28" width="8" style="12" customWidth="1"/>
    <col min="29" max="29" width="13" style="12" customWidth="1"/>
    <col min="30" max="42" width="8" style="12" customWidth="1"/>
    <col min="43" max="43" width="13" style="12" customWidth="1"/>
    <col min="44" max="56" width="8" style="12" customWidth="1"/>
    <col min="57" max="57" width="13" style="12" customWidth="1"/>
    <col min="58" max="70" width="8" style="12" customWidth="1"/>
    <col min="71" max="71" width="13" style="12" customWidth="1"/>
    <col min="72" max="84" width="8" style="12" customWidth="1"/>
    <col min="85" max="85" width="13" style="12" customWidth="1"/>
    <col min="86" max="98" width="8" style="12" customWidth="1"/>
    <col min="99" max="99" width="13" style="12" customWidth="1"/>
    <col min="100" max="112" width="8" style="12" customWidth="1"/>
    <col min="113" max="113" width="13" style="12" customWidth="1"/>
    <col min="114" max="126" width="8" style="12" customWidth="1"/>
    <col min="127" max="16384" width="7" style="12"/>
  </cols>
  <sheetData>
    <row r="1" spans="1:126" s="35" customFormat="1" ht="13.05" customHeight="1" x14ac:dyDescent="0.15"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BS1" s="97"/>
      <c r="BT1" s="97"/>
      <c r="BU1" s="97"/>
      <c r="BV1" s="97"/>
      <c r="BW1" s="97"/>
      <c r="BX1" s="97"/>
      <c r="BY1" s="97"/>
      <c r="BZ1" s="97"/>
      <c r="CA1" s="97"/>
      <c r="CB1" s="97"/>
      <c r="CC1" s="97"/>
      <c r="CD1" s="97"/>
      <c r="CE1" s="97"/>
      <c r="CF1" s="97"/>
      <c r="DI1" s="97"/>
      <c r="DJ1" s="98"/>
      <c r="DK1" s="98"/>
      <c r="DL1" s="98"/>
      <c r="DM1" s="98"/>
      <c r="DN1" s="98"/>
      <c r="DO1" s="98"/>
      <c r="DP1" s="98"/>
      <c r="DQ1" s="98"/>
      <c r="DR1" s="98"/>
      <c r="DS1" s="98"/>
      <c r="DT1" s="98"/>
      <c r="DU1" s="98"/>
      <c r="DV1" s="98"/>
    </row>
    <row r="2" spans="1:126" s="470" customFormat="1" ht="15" customHeight="1" x14ac:dyDescent="0.3">
      <c r="A2" s="469" t="s">
        <v>592</v>
      </c>
      <c r="B2" s="469"/>
      <c r="C2" s="469"/>
      <c r="D2" s="469"/>
      <c r="E2" s="469"/>
      <c r="F2" s="469"/>
      <c r="G2" s="469"/>
      <c r="H2" s="469"/>
      <c r="I2" s="469"/>
      <c r="J2" s="469"/>
      <c r="K2" s="469"/>
      <c r="L2" s="469"/>
      <c r="M2" s="469"/>
      <c r="N2" s="469"/>
      <c r="O2" s="469" t="s">
        <v>593</v>
      </c>
      <c r="P2" s="469"/>
      <c r="Q2" s="469"/>
      <c r="R2" s="469"/>
      <c r="S2" s="469"/>
      <c r="T2" s="469"/>
      <c r="U2" s="469"/>
      <c r="V2" s="469"/>
      <c r="W2" s="469"/>
      <c r="X2" s="469"/>
      <c r="Y2" s="469"/>
      <c r="Z2" s="469"/>
      <c r="AA2" s="469"/>
      <c r="AB2" s="469"/>
      <c r="AC2" s="469" t="s">
        <v>594</v>
      </c>
      <c r="AD2" s="469"/>
      <c r="AE2" s="469"/>
      <c r="AF2" s="469"/>
      <c r="AG2" s="469"/>
      <c r="AH2" s="469"/>
      <c r="AI2" s="469"/>
      <c r="AJ2" s="469"/>
      <c r="AK2" s="469"/>
      <c r="AL2" s="469"/>
      <c r="AM2" s="469"/>
      <c r="AN2" s="469"/>
      <c r="AO2" s="469"/>
      <c r="AP2" s="469"/>
      <c r="AQ2" s="469" t="s">
        <v>595</v>
      </c>
      <c r="AR2" s="469"/>
      <c r="AS2" s="469"/>
      <c r="AT2" s="469"/>
      <c r="AU2" s="469"/>
      <c r="AV2" s="469"/>
      <c r="AW2" s="469"/>
      <c r="AX2" s="469"/>
      <c r="AY2" s="469"/>
      <c r="AZ2" s="469"/>
      <c r="BA2" s="469"/>
      <c r="BB2" s="469"/>
      <c r="BC2" s="469"/>
      <c r="BD2" s="469"/>
      <c r="BE2" s="469" t="s">
        <v>596</v>
      </c>
      <c r="BF2" s="469"/>
      <c r="BG2" s="469"/>
      <c r="BH2" s="469"/>
      <c r="BI2" s="469"/>
      <c r="BJ2" s="469"/>
      <c r="BK2" s="469"/>
      <c r="BL2" s="469"/>
      <c r="BM2" s="469"/>
      <c r="BN2" s="469"/>
      <c r="BO2" s="469"/>
      <c r="BP2" s="469"/>
      <c r="BQ2" s="469"/>
      <c r="BR2" s="469"/>
      <c r="BS2" s="469" t="s">
        <v>597</v>
      </c>
      <c r="BT2" s="469"/>
      <c r="BU2" s="469"/>
      <c r="BV2" s="469"/>
      <c r="BW2" s="469"/>
      <c r="BX2" s="469"/>
      <c r="BY2" s="469"/>
      <c r="BZ2" s="469"/>
      <c r="CA2" s="469"/>
      <c r="CB2" s="469"/>
      <c r="CC2" s="469"/>
      <c r="CD2" s="469"/>
      <c r="CE2" s="469"/>
      <c r="CF2" s="469"/>
      <c r="CG2" s="469" t="s">
        <v>598</v>
      </c>
      <c r="CH2" s="469"/>
      <c r="CI2" s="469"/>
      <c r="CJ2" s="469"/>
      <c r="CK2" s="469"/>
      <c r="CL2" s="469"/>
      <c r="CM2" s="469"/>
      <c r="CN2" s="469"/>
      <c r="CO2" s="469"/>
      <c r="CP2" s="469"/>
      <c r="CQ2" s="469"/>
      <c r="CR2" s="469"/>
      <c r="CS2" s="469"/>
      <c r="CT2" s="469"/>
      <c r="CU2" s="469" t="s">
        <v>599</v>
      </c>
      <c r="CV2" s="469"/>
      <c r="CW2" s="469"/>
      <c r="CX2" s="469"/>
      <c r="CY2" s="469"/>
      <c r="CZ2" s="469"/>
      <c r="DA2" s="469"/>
      <c r="DB2" s="469"/>
      <c r="DC2" s="469"/>
      <c r="DD2" s="469"/>
      <c r="DE2" s="469"/>
      <c r="DF2" s="469"/>
      <c r="DG2" s="469"/>
      <c r="DH2" s="469"/>
      <c r="DI2" s="469" t="s">
        <v>600</v>
      </c>
      <c r="DJ2" s="469"/>
      <c r="DK2" s="469"/>
      <c r="DL2" s="469"/>
      <c r="DM2" s="469"/>
      <c r="DN2" s="469"/>
      <c r="DO2" s="469"/>
      <c r="DP2" s="469"/>
      <c r="DQ2" s="469"/>
      <c r="DR2" s="469"/>
      <c r="DS2" s="469"/>
      <c r="DT2" s="469"/>
      <c r="DU2" s="469"/>
      <c r="DV2" s="469"/>
    </row>
    <row r="3" spans="1:126" s="472" customFormat="1" ht="13.05" customHeight="1" x14ac:dyDescent="0.15">
      <c r="A3" s="471" t="s">
        <v>276</v>
      </c>
      <c r="B3" s="471"/>
      <c r="C3" s="471"/>
      <c r="D3" s="471"/>
      <c r="E3" s="471"/>
      <c r="F3" s="471"/>
      <c r="G3" s="471"/>
      <c r="H3" s="471"/>
      <c r="I3" s="471"/>
      <c r="J3" s="471"/>
      <c r="K3" s="471"/>
      <c r="L3" s="471"/>
      <c r="M3" s="471"/>
      <c r="N3" s="471"/>
      <c r="O3" s="471" t="s">
        <v>273</v>
      </c>
      <c r="P3" s="471"/>
      <c r="Q3" s="471"/>
      <c r="R3" s="471"/>
      <c r="S3" s="471"/>
      <c r="T3" s="471"/>
      <c r="U3" s="471"/>
      <c r="V3" s="471"/>
      <c r="W3" s="471"/>
      <c r="X3" s="471"/>
      <c r="Y3" s="471"/>
      <c r="Z3" s="471"/>
      <c r="AA3" s="471"/>
      <c r="AB3" s="471"/>
      <c r="AC3" s="471" t="s">
        <v>387</v>
      </c>
      <c r="AD3" s="471"/>
      <c r="AE3" s="471"/>
      <c r="AF3" s="471"/>
      <c r="AG3" s="471"/>
      <c r="AH3" s="471"/>
      <c r="AI3" s="471"/>
      <c r="AJ3" s="471"/>
      <c r="AK3" s="471"/>
      <c r="AL3" s="471"/>
      <c r="AM3" s="471"/>
      <c r="AN3" s="471"/>
      <c r="AO3" s="471"/>
      <c r="AP3" s="471"/>
      <c r="AQ3" s="471" t="s">
        <v>276</v>
      </c>
      <c r="AR3" s="471"/>
      <c r="AS3" s="471"/>
      <c r="AT3" s="471"/>
      <c r="AU3" s="471"/>
      <c r="AV3" s="471"/>
      <c r="AW3" s="471"/>
      <c r="AX3" s="471"/>
      <c r="AY3" s="471"/>
      <c r="AZ3" s="471"/>
      <c r="BA3" s="471"/>
      <c r="BB3" s="471"/>
      <c r="BC3" s="471"/>
      <c r="BD3" s="471"/>
      <c r="BE3" s="471" t="s">
        <v>273</v>
      </c>
      <c r="BF3" s="471"/>
      <c r="BG3" s="471"/>
      <c r="BH3" s="471"/>
      <c r="BI3" s="471"/>
      <c r="BJ3" s="471"/>
      <c r="BK3" s="471"/>
      <c r="BL3" s="471"/>
      <c r="BM3" s="471"/>
      <c r="BN3" s="471"/>
      <c r="BO3" s="471"/>
      <c r="BP3" s="471"/>
      <c r="BQ3" s="471"/>
      <c r="BR3" s="471"/>
      <c r="BS3" s="471" t="s">
        <v>387</v>
      </c>
      <c r="BT3" s="471"/>
      <c r="BU3" s="471"/>
      <c r="BV3" s="471"/>
      <c r="BW3" s="471"/>
      <c r="BX3" s="471"/>
      <c r="BY3" s="471"/>
      <c r="BZ3" s="471"/>
      <c r="CA3" s="471"/>
      <c r="CB3" s="471"/>
      <c r="CC3" s="471"/>
      <c r="CD3" s="471"/>
      <c r="CE3" s="471"/>
      <c r="CF3" s="471"/>
      <c r="CG3" s="471" t="s">
        <v>276</v>
      </c>
      <c r="CH3" s="471"/>
      <c r="CI3" s="471"/>
      <c r="CJ3" s="471"/>
      <c r="CK3" s="471"/>
      <c r="CL3" s="471"/>
      <c r="CM3" s="471"/>
      <c r="CN3" s="471"/>
      <c r="CO3" s="471"/>
      <c r="CP3" s="471"/>
      <c r="CQ3" s="471"/>
      <c r="CR3" s="471"/>
      <c r="CS3" s="471"/>
      <c r="CT3" s="471"/>
      <c r="CU3" s="471" t="s">
        <v>440</v>
      </c>
      <c r="CV3" s="471"/>
      <c r="CW3" s="471"/>
      <c r="CX3" s="471"/>
      <c r="CY3" s="471"/>
      <c r="CZ3" s="471"/>
      <c r="DA3" s="471"/>
      <c r="DB3" s="471"/>
      <c r="DC3" s="471"/>
      <c r="DD3" s="471"/>
      <c r="DE3" s="471"/>
      <c r="DF3" s="471"/>
      <c r="DG3" s="471"/>
      <c r="DH3" s="471"/>
      <c r="DI3" s="471" t="s">
        <v>387</v>
      </c>
      <c r="DJ3" s="471"/>
      <c r="DK3" s="471"/>
      <c r="DL3" s="471"/>
      <c r="DM3" s="471"/>
      <c r="DN3" s="471"/>
      <c r="DO3" s="471"/>
      <c r="DP3" s="471"/>
      <c r="DQ3" s="471"/>
      <c r="DR3" s="471"/>
      <c r="DS3" s="471"/>
      <c r="DT3" s="471"/>
      <c r="DU3" s="471"/>
      <c r="DV3" s="471"/>
    </row>
    <row r="4" spans="1:126" ht="4.05" customHeight="1" thickBot="1" x14ac:dyDescent="0.2">
      <c r="A4" s="32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2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2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2"/>
      <c r="CV4" s="33"/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/>
      <c r="DI4" s="32"/>
      <c r="DJ4" s="220"/>
      <c r="DK4" s="220"/>
      <c r="DL4" s="220"/>
      <c r="DM4" s="220"/>
      <c r="DN4" s="220"/>
      <c r="DO4" s="220"/>
      <c r="DP4" s="220"/>
      <c r="DQ4" s="220"/>
      <c r="DR4" s="220"/>
      <c r="DS4" s="220"/>
      <c r="DT4" s="220"/>
      <c r="DU4" s="220"/>
      <c r="DV4" s="220"/>
    </row>
    <row r="5" spans="1:126" s="34" customFormat="1" ht="15" customHeight="1" x14ac:dyDescent="0.15">
      <c r="A5" s="823" t="s">
        <v>18</v>
      </c>
      <c r="B5" s="824" t="s">
        <v>117</v>
      </c>
      <c r="C5" s="824" t="s">
        <v>57</v>
      </c>
      <c r="D5" s="824" t="s">
        <v>58</v>
      </c>
      <c r="E5" s="824" t="s">
        <v>59</v>
      </c>
      <c r="F5" s="824" t="s">
        <v>60</v>
      </c>
      <c r="G5" s="824" t="s">
        <v>61</v>
      </c>
      <c r="H5" s="824" t="s">
        <v>62</v>
      </c>
      <c r="I5" s="824" t="s">
        <v>63</v>
      </c>
      <c r="J5" s="824" t="s">
        <v>64</v>
      </c>
      <c r="K5" s="824" t="s">
        <v>65</v>
      </c>
      <c r="L5" s="824" t="s">
        <v>66</v>
      </c>
      <c r="M5" s="824" t="s">
        <v>67</v>
      </c>
      <c r="N5" s="824" t="s">
        <v>68</v>
      </c>
      <c r="O5" s="823" t="s">
        <v>18</v>
      </c>
      <c r="P5" s="824" t="s">
        <v>117</v>
      </c>
      <c r="Q5" s="824" t="s">
        <v>57</v>
      </c>
      <c r="R5" s="824" t="s">
        <v>58</v>
      </c>
      <c r="S5" s="824" t="s">
        <v>59</v>
      </c>
      <c r="T5" s="824" t="s">
        <v>60</v>
      </c>
      <c r="U5" s="824" t="s">
        <v>61</v>
      </c>
      <c r="V5" s="824" t="s">
        <v>62</v>
      </c>
      <c r="W5" s="824" t="s">
        <v>63</v>
      </c>
      <c r="X5" s="824" t="s">
        <v>64</v>
      </c>
      <c r="Y5" s="824" t="s">
        <v>65</v>
      </c>
      <c r="Z5" s="824" t="s">
        <v>66</v>
      </c>
      <c r="AA5" s="824" t="s">
        <v>67</v>
      </c>
      <c r="AB5" s="824" t="s">
        <v>68</v>
      </c>
      <c r="AC5" s="823" t="s">
        <v>18</v>
      </c>
      <c r="AD5" s="824" t="s">
        <v>117</v>
      </c>
      <c r="AE5" s="824" t="s">
        <v>57</v>
      </c>
      <c r="AF5" s="824" t="s">
        <v>58</v>
      </c>
      <c r="AG5" s="824" t="s">
        <v>59</v>
      </c>
      <c r="AH5" s="824" t="s">
        <v>60</v>
      </c>
      <c r="AI5" s="824" t="s">
        <v>61</v>
      </c>
      <c r="AJ5" s="824" t="s">
        <v>62</v>
      </c>
      <c r="AK5" s="824" t="s">
        <v>63</v>
      </c>
      <c r="AL5" s="824" t="s">
        <v>64</v>
      </c>
      <c r="AM5" s="824" t="s">
        <v>65</v>
      </c>
      <c r="AN5" s="824" t="s">
        <v>66</v>
      </c>
      <c r="AO5" s="824" t="s">
        <v>67</v>
      </c>
      <c r="AP5" s="824" t="s">
        <v>68</v>
      </c>
      <c r="AQ5" s="823" t="s">
        <v>18</v>
      </c>
      <c r="AR5" s="824" t="s">
        <v>117</v>
      </c>
      <c r="AS5" s="824" t="s">
        <v>57</v>
      </c>
      <c r="AT5" s="824" t="s">
        <v>58</v>
      </c>
      <c r="AU5" s="824" t="s">
        <v>59</v>
      </c>
      <c r="AV5" s="824" t="s">
        <v>60</v>
      </c>
      <c r="AW5" s="824" t="s">
        <v>61</v>
      </c>
      <c r="AX5" s="824" t="s">
        <v>62</v>
      </c>
      <c r="AY5" s="824" t="s">
        <v>63</v>
      </c>
      <c r="AZ5" s="824" t="s">
        <v>64</v>
      </c>
      <c r="BA5" s="824" t="s">
        <v>65</v>
      </c>
      <c r="BB5" s="824" t="s">
        <v>66</v>
      </c>
      <c r="BC5" s="824" t="s">
        <v>67</v>
      </c>
      <c r="BD5" s="824" t="s">
        <v>68</v>
      </c>
      <c r="BE5" s="823" t="s">
        <v>18</v>
      </c>
      <c r="BF5" s="824" t="s">
        <v>117</v>
      </c>
      <c r="BG5" s="824" t="s">
        <v>57</v>
      </c>
      <c r="BH5" s="824" t="s">
        <v>58</v>
      </c>
      <c r="BI5" s="824" t="s">
        <v>59</v>
      </c>
      <c r="BJ5" s="824" t="s">
        <v>60</v>
      </c>
      <c r="BK5" s="824" t="s">
        <v>61</v>
      </c>
      <c r="BL5" s="824" t="s">
        <v>62</v>
      </c>
      <c r="BM5" s="824" t="s">
        <v>63</v>
      </c>
      <c r="BN5" s="824" t="s">
        <v>64</v>
      </c>
      <c r="BO5" s="824" t="s">
        <v>65</v>
      </c>
      <c r="BP5" s="824" t="s">
        <v>66</v>
      </c>
      <c r="BQ5" s="824" t="s">
        <v>67</v>
      </c>
      <c r="BR5" s="824" t="s">
        <v>68</v>
      </c>
      <c r="BS5" s="823" t="s">
        <v>18</v>
      </c>
      <c r="BT5" s="824" t="s">
        <v>117</v>
      </c>
      <c r="BU5" s="824" t="s">
        <v>57</v>
      </c>
      <c r="BV5" s="824" t="s">
        <v>58</v>
      </c>
      <c r="BW5" s="824" t="s">
        <v>59</v>
      </c>
      <c r="BX5" s="824" t="s">
        <v>60</v>
      </c>
      <c r="BY5" s="824" t="s">
        <v>61</v>
      </c>
      <c r="BZ5" s="824" t="s">
        <v>62</v>
      </c>
      <c r="CA5" s="824" t="s">
        <v>63</v>
      </c>
      <c r="CB5" s="824" t="s">
        <v>64</v>
      </c>
      <c r="CC5" s="824" t="s">
        <v>65</v>
      </c>
      <c r="CD5" s="824" t="s">
        <v>66</v>
      </c>
      <c r="CE5" s="824" t="s">
        <v>67</v>
      </c>
      <c r="CF5" s="824" t="s">
        <v>68</v>
      </c>
      <c r="CG5" s="823" t="s">
        <v>18</v>
      </c>
      <c r="CH5" s="824" t="s">
        <v>117</v>
      </c>
      <c r="CI5" s="824" t="s">
        <v>57</v>
      </c>
      <c r="CJ5" s="824" t="s">
        <v>58</v>
      </c>
      <c r="CK5" s="824" t="s">
        <v>59</v>
      </c>
      <c r="CL5" s="824" t="s">
        <v>60</v>
      </c>
      <c r="CM5" s="824" t="s">
        <v>61</v>
      </c>
      <c r="CN5" s="824" t="s">
        <v>62</v>
      </c>
      <c r="CO5" s="824" t="s">
        <v>63</v>
      </c>
      <c r="CP5" s="824" t="s">
        <v>64</v>
      </c>
      <c r="CQ5" s="824" t="s">
        <v>65</v>
      </c>
      <c r="CR5" s="824" t="s">
        <v>66</v>
      </c>
      <c r="CS5" s="824" t="s">
        <v>67</v>
      </c>
      <c r="CT5" s="824" t="s">
        <v>68</v>
      </c>
      <c r="CU5" s="823" t="s">
        <v>18</v>
      </c>
      <c r="CV5" s="824" t="s">
        <v>117</v>
      </c>
      <c r="CW5" s="824" t="s">
        <v>57</v>
      </c>
      <c r="CX5" s="824" t="s">
        <v>58</v>
      </c>
      <c r="CY5" s="824" t="s">
        <v>59</v>
      </c>
      <c r="CZ5" s="824" t="s">
        <v>60</v>
      </c>
      <c r="DA5" s="824" t="s">
        <v>61</v>
      </c>
      <c r="DB5" s="824" t="s">
        <v>62</v>
      </c>
      <c r="DC5" s="824" t="s">
        <v>63</v>
      </c>
      <c r="DD5" s="824" t="s">
        <v>64</v>
      </c>
      <c r="DE5" s="824" t="s">
        <v>65</v>
      </c>
      <c r="DF5" s="824" t="s">
        <v>66</v>
      </c>
      <c r="DG5" s="824" t="s">
        <v>67</v>
      </c>
      <c r="DH5" s="824" t="s">
        <v>68</v>
      </c>
      <c r="DI5" s="823" t="s">
        <v>18</v>
      </c>
      <c r="DJ5" s="824" t="s">
        <v>117</v>
      </c>
      <c r="DK5" s="824" t="s">
        <v>57</v>
      </c>
      <c r="DL5" s="824" t="s">
        <v>58</v>
      </c>
      <c r="DM5" s="824" t="s">
        <v>59</v>
      </c>
      <c r="DN5" s="824" t="s">
        <v>60</v>
      </c>
      <c r="DO5" s="824" t="s">
        <v>61</v>
      </c>
      <c r="DP5" s="824" t="s">
        <v>62</v>
      </c>
      <c r="DQ5" s="824" t="s">
        <v>63</v>
      </c>
      <c r="DR5" s="824" t="s">
        <v>64</v>
      </c>
      <c r="DS5" s="824" t="s">
        <v>65</v>
      </c>
      <c r="DT5" s="824" t="s">
        <v>66</v>
      </c>
      <c r="DU5" s="824" t="s">
        <v>67</v>
      </c>
      <c r="DV5" s="824" t="s">
        <v>68</v>
      </c>
    </row>
    <row r="6" spans="1:126" s="34" customFormat="1" ht="15" customHeight="1" x14ac:dyDescent="0.15">
      <c r="A6" s="847" t="s">
        <v>118</v>
      </c>
      <c r="B6" s="848">
        <f>SUM(C6:N6)</f>
        <v>568862</v>
      </c>
      <c r="C6" s="849">
        <f>C8+C9+C10+C11+C12+C16+C17+C18+C19+C20+C21+C22+C23+C24+C25+C26+C27+C28+C31+C32+C33+C34+C35+C36</f>
        <v>59563</v>
      </c>
      <c r="D6" s="849">
        <f t="shared" ref="D6:N6" si="0">D8+D9+D10+D11+D12+D16+D17+D18+D19+D20+D21+D22+D23+D24+D25+D26+D27+D28+D31+D32+D33+D34+D35+D36</f>
        <v>54824</v>
      </c>
      <c r="E6" s="849">
        <f t="shared" si="0"/>
        <v>47474</v>
      </c>
      <c r="F6" s="849">
        <f t="shared" si="0"/>
        <v>36106</v>
      </c>
      <c r="G6" s="849">
        <f t="shared" si="0"/>
        <v>39987</v>
      </c>
      <c r="H6" s="849">
        <f t="shared" si="0"/>
        <v>46192</v>
      </c>
      <c r="I6" s="849">
        <f t="shared" si="0"/>
        <v>49610</v>
      </c>
      <c r="J6" s="849">
        <f t="shared" si="0"/>
        <v>47154</v>
      </c>
      <c r="K6" s="849">
        <f t="shared" si="0"/>
        <v>47736</v>
      </c>
      <c r="L6" s="849">
        <f t="shared" si="0"/>
        <v>46646</v>
      </c>
      <c r="M6" s="849">
        <f t="shared" si="0"/>
        <v>45463</v>
      </c>
      <c r="N6" s="849">
        <f t="shared" si="0"/>
        <v>48107</v>
      </c>
      <c r="O6" s="847" t="s">
        <v>118</v>
      </c>
      <c r="P6" s="941">
        <f>SUM(Q6:AB6)</f>
        <v>8194.3056727264884</v>
      </c>
      <c r="Q6" s="942">
        <f>Q8+Q9+Q10+Q11+Q12+Q16+Q17+Q18+Q19+Q20+Q21+Q22+Q23+Q24+Q25+Q26+Q27+Q28+Q31+Q32+Q33+Q34+Q35+Q36</f>
        <v>867.15674000000013</v>
      </c>
      <c r="R6" s="942">
        <f t="shared" ref="R6:AB6" si="1">R8+R9+R10+R11+R12+R16+R17+R18+R19+R20+R21+R22+R23+R24+R25+R26+R27+R28+R31+R32+R33+R34+R35+R36</f>
        <v>792.25837999999987</v>
      </c>
      <c r="S6" s="942">
        <f t="shared" si="1"/>
        <v>685.92884000000004</v>
      </c>
      <c r="T6" s="942">
        <f t="shared" si="1"/>
        <v>515.05182000000002</v>
      </c>
      <c r="U6" s="942">
        <f t="shared" si="1"/>
        <v>574.21279000000004</v>
      </c>
      <c r="V6" s="942">
        <f t="shared" si="1"/>
        <v>676.29295272648835</v>
      </c>
      <c r="W6" s="942">
        <f t="shared" si="1"/>
        <v>710.68322500000011</v>
      </c>
      <c r="X6" s="942">
        <f t="shared" si="1"/>
        <v>684.25762999999984</v>
      </c>
      <c r="Y6" s="942">
        <f t="shared" si="1"/>
        <v>699.50313999999969</v>
      </c>
      <c r="Z6" s="942">
        <f t="shared" si="1"/>
        <v>658.97709999999995</v>
      </c>
      <c r="AA6" s="942">
        <f t="shared" si="1"/>
        <v>655.59174500000006</v>
      </c>
      <c r="AB6" s="942">
        <f t="shared" si="1"/>
        <v>674.39130999999998</v>
      </c>
      <c r="AC6" s="847" t="s">
        <v>119</v>
      </c>
      <c r="AD6" s="943">
        <f>(P6/B6)*1000</f>
        <v>14.404733789085029</v>
      </c>
      <c r="AE6" s="943">
        <f t="shared" ref="AE6:AP6" si="2">(Q6/C6)*1000</f>
        <v>14.55864781827645</v>
      </c>
      <c r="AF6" s="943">
        <f t="shared" si="2"/>
        <v>14.450940828834085</v>
      </c>
      <c r="AG6" s="943">
        <f t="shared" si="2"/>
        <v>14.448515819185239</v>
      </c>
      <c r="AH6" s="943">
        <f t="shared" si="2"/>
        <v>14.264992522018503</v>
      </c>
      <c r="AI6" s="943">
        <f t="shared" si="2"/>
        <v>14.359986745692352</v>
      </c>
      <c r="AJ6" s="943">
        <f t="shared" si="2"/>
        <v>14.640910822793737</v>
      </c>
      <c r="AK6" s="943">
        <f t="shared" si="2"/>
        <v>14.325402640596657</v>
      </c>
      <c r="AL6" s="943">
        <f t="shared" si="2"/>
        <v>14.511125885396781</v>
      </c>
      <c r="AM6" s="943">
        <f t="shared" si="2"/>
        <v>14.653576755488514</v>
      </c>
      <c r="AN6" s="943">
        <f t="shared" si="2"/>
        <v>14.127194185996654</v>
      </c>
      <c r="AO6" s="943">
        <f t="shared" si="2"/>
        <v>14.420336207465413</v>
      </c>
      <c r="AP6" s="943">
        <f t="shared" si="2"/>
        <v>14.01856923108903</v>
      </c>
      <c r="AQ6" s="847" t="s">
        <v>118</v>
      </c>
      <c r="AR6" s="797">
        <f>SUM(AS6:BD6)</f>
        <v>2049213</v>
      </c>
      <c r="AS6" s="944">
        <f t="shared" ref="AS6:BD6" si="3">AS8+AS9+AS10+AS11+AS12+AS16+AS17+AS18+AS19+AS20+AS21+AS22+AS23+AS24+AS25+AS26+AS27+AS28+AS31+AS32+AS33+AS34+AS35+AS36</f>
        <v>162316</v>
      </c>
      <c r="AT6" s="944">
        <f t="shared" si="3"/>
        <v>154004</v>
      </c>
      <c r="AU6" s="944">
        <f t="shared" si="3"/>
        <v>145647</v>
      </c>
      <c r="AV6" s="944">
        <f t="shared" si="3"/>
        <v>131994</v>
      </c>
      <c r="AW6" s="944">
        <f t="shared" si="3"/>
        <v>147016</v>
      </c>
      <c r="AX6" s="944">
        <f t="shared" si="3"/>
        <v>159758</v>
      </c>
      <c r="AY6" s="944">
        <f t="shared" si="3"/>
        <v>194586</v>
      </c>
      <c r="AZ6" s="944">
        <f t="shared" si="3"/>
        <v>176868</v>
      </c>
      <c r="BA6" s="944">
        <f t="shared" si="3"/>
        <v>181923</v>
      </c>
      <c r="BB6" s="944">
        <f t="shared" si="3"/>
        <v>191011</v>
      </c>
      <c r="BC6" s="944">
        <f t="shared" si="3"/>
        <v>176261</v>
      </c>
      <c r="BD6" s="944">
        <f t="shared" si="3"/>
        <v>227829</v>
      </c>
      <c r="BE6" s="847" t="s">
        <v>118</v>
      </c>
      <c r="BF6" s="848">
        <f>SUM(BG6:BR6)</f>
        <v>142359.59404333332</v>
      </c>
      <c r="BG6" s="849">
        <f t="shared" ref="BG6:BR6" si="4">BG8+BG9+BG10+BG11+BG12+BG16+BG17+BG18+BG19+BG20+BG21+BG22+BG23+BG24+BG25+BG26+BG27+BG28+BG31+BG32+BG33+BG34+BG35+BG36</f>
        <v>10892.05687</v>
      </c>
      <c r="BH6" s="849">
        <f t="shared" si="4"/>
        <v>10282.964540000003</v>
      </c>
      <c r="BI6" s="849">
        <f t="shared" si="4"/>
        <v>9808.4861233333322</v>
      </c>
      <c r="BJ6" s="849">
        <f t="shared" si="4"/>
        <v>8703.7418799999978</v>
      </c>
      <c r="BK6" s="849">
        <f t="shared" si="4"/>
        <v>9773.1355600000006</v>
      </c>
      <c r="BL6" s="849">
        <f t="shared" si="4"/>
        <v>10781.030180000002</v>
      </c>
      <c r="BM6" s="849">
        <f t="shared" si="4"/>
        <v>14302.619240000002</v>
      </c>
      <c r="BN6" s="849">
        <f t="shared" si="4"/>
        <v>12940.74951</v>
      </c>
      <c r="BO6" s="849">
        <f t="shared" si="4"/>
        <v>13299.995139999997</v>
      </c>
      <c r="BP6" s="849">
        <f t="shared" si="4"/>
        <v>13692.54314</v>
      </c>
      <c r="BQ6" s="849">
        <f t="shared" si="4"/>
        <v>12435.928870000003</v>
      </c>
      <c r="BR6" s="849">
        <f t="shared" si="4"/>
        <v>15446.342990000001</v>
      </c>
      <c r="BS6" s="847" t="s">
        <v>119</v>
      </c>
      <c r="BT6" s="940">
        <f>(BF6/AR6)*1000</f>
        <v>69.4703742574995</v>
      </c>
      <c r="BU6" s="940">
        <f t="shared" ref="BU6:CF6" si="5">(BG6/AS6)*1000</f>
        <v>67.104024680253332</v>
      </c>
      <c r="BV6" s="940">
        <f t="shared" si="5"/>
        <v>66.770762707462154</v>
      </c>
      <c r="BW6" s="940">
        <f t="shared" si="5"/>
        <v>67.344237253999964</v>
      </c>
      <c r="BX6" s="940">
        <f t="shared" si="5"/>
        <v>65.940435777383797</v>
      </c>
      <c r="BY6" s="940">
        <f t="shared" si="5"/>
        <v>66.476679817162761</v>
      </c>
      <c r="BZ6" s="940">
        <f t="shared" si="5"/>
        <v>67.483507429987867</v>
      </c>
      <c r="CA6" s="940">
        <f t="shared" si="5"/>
        <v>73.502817468882668</v>
      </c>
      <c r="CB6" s="940">
        <f t="shared" si="5"/>
        <v>73.166143734310339</v>
      </c>
      <c r="CC6" s="940">
        <f t="shared" si="5"/>
        <v>73.107826607960504</v>
      </c>
      <c r="CD6" s="940">
        <f t="shared" si="5"/>
        <v>71.684579108009487</v>
      </c>
      <c r="CE6" s="940">
        <f t="shared" si="5"/>
        <v>70.554058299907553</v>
      </c>
      <c r="CF6" s="940">
        <f t="shared" si="5"/>
        <v>67.797966852332237</v>
      </c>
      <c r="CG6" s="847" t="s">
        <v>118</v>
      </c>
      <c r="CH6" s="848">
        <f>SUM(CI6:CT6)</f>
        <v>886339</v>
      </c>
      <c r="CI6" s="849">
        <f t="shared" ref="CI6:CT6" si="6">CI8+CI9+CI10+CI11+CI12+CI16+CI17+CI18+CI19+CI20+CI21+CI22+CI23+CI24+CI25+CI26+CI27+CI28+CI31+CI32+CI33+CI34+CI35+CI36</f>
        <v>83721</v>
      </c>
      <c r="CJ6" s="849">
        <f t="shared" si="6"/>
        <v>76795</v>
      </c>
      <c r="CK6" s="849">
        <f t="shared" si="6"/>
        <v>77859</v>
      </c>
      <c r="CL6" s="849">
        <f t="shared" si="6"/>
        <v>62774</v>
      </c>
      <c r="CM6" s="849">
        <f t="shared" si="6"/>
        <v>67455</v>
      </c>
      <c r="CN6" s="849">
        <f t="shared" si="6"/>
        <v>74409</v>
      </c>
      <c r="CO6" s="849">
        <f t="shared" si="6"/>
        <v>76121</v>
      </c>
      <c r="CP6" s="849">
        <f t="shared" si="6"/>
        <v>71787</v>
      </c>
      <c r="CQ6" s="849">
        <f t="shared" si="6"/>
        <v>74205</v>
      </c>
      <c r="CR6" s="849">
        <f t="shared" si="6"/>
        <v>76148</v>
      </c>
      <c r="CS6" s="849">
        <f t="shared" si="6"/>
        <v>72211</v>
      </c>
      <c r="CT6" s="849">
        <f t="shared" si="6"/>
        <v>72854</v>
      </c>
      <c r="CU6" s="847" t="s">
        <v>118</v>
      </c>
      <c r="CV6" s="848">
        <f>SUM(CW6:DH6)</f>
        <v>170112.33308452123</v>
      </c>
      <c r="CW6" s="849">
        <f t="shared" ref="CW6:DH6" si="7">CW8+CW9+CW10+CW11+CW12+CW16+CW17+CW18+CW19+CW20+CW21+CW22+CW23+CW24+CW25+CW26+CW27+CW28+CW31+CW32+CW33+CW34+CW35+CW36</f>
        <v>15548.71122411</v>
      </c>
      <c r="CX6" s="849">
        <f t="shared" si="7"/>
        <v>14516.771177573099</v>
      </c>
      <c r="CY6" s="849">
        <f t="shared" si="7"/>
        <v>14725.845683285017</v>
      </c>
      <c r="CZ6" s="849">
        <f t="shared" si="7"/>
        <v>11870.265353277426</v>
      </c>
      <c r="DA6" s="849">
        <f t="shared" si="7"/>
        <v>12900.696022891683</v>
      </c>
      <c r="DB6" s="849">
        <f t="shared" si="7"/>
        <v>14554.701103384012</v>
      </c>
      <c r="DC6" s="849">
        <f t="shared" si="7"/>
        <v>14913.783429999999</v>
      </c>
      <c r="DD6" s="849">
        <f t="shared" si="7"/>
        <v>13982.79261</v>
      </c>
      <c r="DE6" s="849">
        <f t="shared" si="7"/>
        <v>14365.279069999995</v>
      </c>
      <c r="DF6" s="849">
        <f t="shared" si="7"/>
        <v>14735.309200000002</v>
      </c>
      <c r="DG6" s="849">
        <f t="shared" si="7"/>
        <v>13968.351459999996</v>
      </c>
      <c r="DH6" s="849">
        <f t="shared" si="7"/>
        <v>14029.826750000004</v>
      </c>
      <c r="DI6" s="847" t="s">
        <v>119</v>
      </c>
      <c r="DJ6" s="940">
        <f>(CV6/CH6)*1000</f>
        <v>191.92694114161876</v>
      </c>
      <c r="DK6" s="940">
        <f t="shared" ref="DK6:DV6" si="8">(CW6/CI6)*1000</f>
        <v>185.72056263195614</v>
      </c>
      <c r="DL6" s="940">
        <f t="shared" si="8"/>
        <v>189.03276486194542</v>
      </c>
      <c r="DM6" s="940">
        <f t="shared" si="8"/>
        <v>189.1347908820434</v>
      </c>
      <c r="DN6" s="940">
        <f t="shared" si="8"/>
        <v>189.09525206737544</v>
      </c>
      <c r="DO6" s="940">
        <f t="shared" si="8"/>
        <v>191.24892184258667</v>
      </c>
      <c r="DP6" s="940">
        <f t="shared" si="8"/>
        <v>195.60404122329302</v>
      </c>
      <c r="DQ6" s="940">
        <f t="shared" si="8"/>
        <v>195.92206395081516</v>
      </c>
      <c r="DR6" s="940">
        <f t="shared" si="8"/>
        <v>194.7816820594258</v>
      </c>
      <c r="DS6" s="940">
        <f t="shared" si="8"/>
        <v>193.58909871302467</v>
      </c>
      <c r="DT6" s="940">
        <f t="shared" si="8"/>
        <v>193.50881441403584</v>
      </c>
      <c r="DU6" s="940">
        <f t="shared" si="8"/>
        <v>193.43800058162878</v>
      </c>
      <c r="DV6" s="940">
        <f t="shared" si="8"/>
        <v>192.57455664754173</v>
      </c>
    </row>
    <row r="7" spans="1:126" ht="1.05" customHeight="1" x14ac:dyDescent="0.15">
      <c r="B7" s="947"/>
      <c r="C7" s="476"/>
      <c r="D7" s="476"/>
      <c r="E7" s="476"/>
      <c r="F7" s="476"/>
      <c r="G7" s="476"/>
      <c r="H7" s="476"/>
      <c r="I7" s="476"/>
      <c r="J7" s="476"/>
      <c r="K7" s="476"/>
      <c r="L7" s="476"/>
      <c r="M7" s="476"/>
      <c r="N7" s="476"/>
      <c r="O7" s="35"/>
      <c r="P7" s="958"/>
      <c r="Q7" s="489"/>
      <c r="R7" s="489"/>
      <c r="S7" s="489"/>
      <c r="T7" s="489"/>
      <c r="U7" s="489"/>
      <c r="V7" s="489"/>
      <c r="W7" s="489"/>
      <c r="X7" s="489"/>
      <c r="Y7" s="489"/>
      <c r="Z7" s="489"/>
      <c r="AA7" s="489"/>
      <c r="AB7" s="489"/>
      <c r="AC7" s="35"/>
      <c r="AD7" s="950"/>
      <c r="AE7" s="481"/>
      <c r="AF7" s="481"/>
      <c r="AG7" s="481"/>
      <c r="AH7" s="481"/>
      <c r="AI7" s="481"/>
      <c r="AJ7" s="481"/>
      <c r="AK7" s="481"/>
      <c r="AL7" s="481"/>
      <c r="AM7" s="481"/>
      <c r="AN7" s="481"/>
      <c r="AO7" s="481"/>
      <c r="AP7" s="481"/>
      <c r="AQ7" s="35"/>
      <c r="AR7" s="955"/>
      <c r="AS7" s="485"/>
      <c r="AT7" s="485"/>
      <c r="AU7" s="485"/>
      <c r="AV7" s="485"/>
      <c r="AW7" s="485"/>
      <c r="AX7" s="485"/>
      <c r="AY7" s="485"/>
      <c r="AZ7" s="485"/>
      <c r="BA7" s="485"/>
      <c r="BB7" s="485"/>
      <c r="BC7" s="485"/>
      <c r="BD7" s="485"/>
      <c r="BE7" s="35"/>
      <c r="BF7" s="947"/>
      <c r="BG7" s="476"/>
      <c r="BH7" s="476"/>
      <c r="BI7" s="476"/>
      <c r="BJ7" s="476"/>
      <c r="BK7" s="476"/>
      <c r="BL7" s="476"/>
      <c r="BM7" s="476"/>
      <c r="BN7" s="476"/>
      <c r="BO7" s="476"/>
      <c r="BP7" s="476"/>
      <c r="BQ7" s="476"/>
      <c r="BR7" s="476"/>
      <c r="BS7" s="35"/>
      <c r="BT7" s="1035"/>
      <c r="BU7" s="478"/>
      <c r="BV7" s="478"/>
      <c r="BW7" s="478"/>
      <c r="BX7" s="478"/>
      <c r="BY7" s="478"/>
      <c r="BZ7" s="478"/>
      <c r="CA7" s="478"/>
      <c r="CB7" s="478"/>
      <c r="CC7" s="478"/>
      <c r="CD7" s="478"/>
      <c r="CE7" s="478"/>
      <c r="CF7" s="478"/>
      <c r="CG7" s="35"/>
      <c r="CH7" s="947"/>
      <c r="CI7" s="476"/>
      <c r="CJ7" s="476"/>
      <c r="CK7" s="476"/>
      <c r="CL7" s="476"/>
      <c r="CM7" s="476"/>
      <c r="CN7" s="476"/>
      <c r="CO7" s="476"/>
      <c r="CP7" s="476"/>
      <c r="CQ7" s="476"/>
      <c r="CR7" s="476"/>
      <c r="CS7" s="476"/>
      <c r="CT7" s="476"/>
      <c r="CU7" s="35"/>
      <c r="CV7" s="1036"/>
      <c r="CW7" s="476"/>
      <c r="CX7" s="476"/>
      <c r="CY7" s="476"/>
      <c r="CZ7" s="476"/>
      <c r="DA7" s="476"/>
      <c r="DB7" s="476"/>
      <c r="DC7" s="476"/>
      <c r="DD7" s="476"/>
      <c r="DE7" s="476"/>
      <c r="DF7" s="476"/>
      <c r="DG7" s="476"/>
      <c r="DH7" s="476"/>
      <c r="DJ7" s="1037"/>
      <c r="DK7" s="474"/>
      <c r="DL7" s="474"/>
      <c r="DM7" s="474"/>
      <c r="DN7" s="474"/>
      <c r="DO7" s="474"/>
      <c r="DP7" s="474"/>
      <c r="DQ7" s="474"/>
      <c r="DR7" s="474"/>
      <c r="DS7" s="474"/>
      <c r="DT7" s="474"/>
      <c r="DU7" s="474"/>
      <c r="DV7" s="474"/>
    </row>
    <row r="8" spans="1:126" ht="12.3" customHeight="1" x14ac:dyDescent="0.15">
      <c r="A8" s="473" t="s">
        <v>291</v>
      </c>
      <c r="B8" s="947">
        <f>SUM(C8:N8)</f>
        <v>563</v>
      </c>
      <c r="C8" s="476">
        <v>49</v>
      </c>
      <c r="D8" s="476">
        <v>48</v>
      </c>
      <c r="E8" s="476">
        <v>45</v>
      </c>
      <c r="F8" s="476">
        <v>43</v>
      </c>
      <c r="G8" s="476">
        <v>42</v>
      </c>
      <c r="H8" s="476">
        <v>45</v>
      </c>
      <c r="I8" s="476">
        <v>42</v>
      </c>
      <c r="J8" s="476">
        <v>52</v>
      </c>
      <c r="K8" s="476">
        <v>54</v>
      </c>
      <c r="L8" s="476">
        <v>44</v>
      </c>
      <c r="M8" s="476">
        <v>46</v>
      </c>
      <c r="N8" s="476">
        <v>53</v>
      </c>
      <c r="O8" s="473" t="s">
        <v>291</v>
      </c>
      <c r="P8" s="958">
        <f>SUM(Q8:AB8)</f>
        <v>8.4934999999999992</v>
      </c>
      <c r="Q8" s="489">
        <v>0.77</v>
      </c>
      <c r="R8" s="489">
        <v>0.70060000000000011</v>
      </c>
      <c r="S8" s="489">
        <v>0.6915</v>
      </c>
      <c r="T8" s="489">
        <v>0.66450000000000009</v>
      </c>
      <c r="U8" s="489">
        <v>0.60839999999999994</v>
      </c>
      <c r="V8" s="489">
        <v>0.66349999999999998</v>
      </c>
      <c r="W8" s="489">
        <v>0.66</v>
      </c>
      <c r="X8" s="489">
        <v>0.78</v>
      </c>
      <c r="Y8" s="489">
        <v>0.81</v>
      </c>
      <c r="Z8" s="489">
        <v>0.66</v>
      </c>
      <c r="AA8" s="489">
        <v>0.69</v>
      </c>
      <c r="AB8" s="489">
        <v>0.79499999999999993</v>
      </c>
      <c r="AC8" s="473" t="s">
        <v>291</v>
      </c>
      <c r="AD8" s="950">
        <f t="shared" ref="AD8:AP27" si="9">(P8/B8)*1000</f>
        <v>15.086145648312609</v>
      </c>
      <c r="AE8" s="479">
        <f>(Q8/C8)*1000</f>
        <v>15.714285714285715</v>
      </c>
      <c r="AF8" s="479">
        <f t="shared" si="9"/>
        <v>14.595833333333335</v>
      </c>
      <c r="AG8" s="479">
        <f t="shared" si="9"/>
        <v>15.366666666666667</v>
      </c>
      <c r="AH8" s="479">
        <f t="shared" si="9"/>
        <v>15.453488372093027</v>
      </c>
      <c r="AI8" s="479">
        <f t="shared" si="9"/>
        <v>14.485714285714284</v>
      </c>
      <c r="AJ8" s="479">
        <f t="shared" si="9"/>
        <v>14.744444444444444</v>
      </c>
      <c r="AK8" s="479">
        <f t="shared" si="9"/>
        <v>15.714285714285715</v>
      </c>
      <c r="AL8" s="479">
        <f t="shared" si="9"/>
        <v>15.000000000000002</v>
      </c>
      <c r="AM8" s="479">
        <f t="shared" si="9"/>
        <v>15.000000000000002</v>
      </c>
      <c r="AN8" s="479">
        <f t="shared" si="9"/>
        <v>15.000000000000002</v>
      </c>
      <c r="AO8" s="479">
        <f t="shared" si="9"/>
        <v>15</v>
      </c>
      <c r="AP8" s="479">
        <f t="shared" si="9"/>
        <v>15</v>
      </c>
      <c r="AQ8" s="473" t="s">
        <v>291</v>
      </c>
      <c r="AR8" s="955">
        <f>SUM(AS8:BD8)</f>
        <v>2601</v>
      </c>
      <c r="AS8" s="486">
        <v>335</v>
      </c>
      <c r="AT8" s="486">
        <v>350</v>
      </c>
      <c r="AU8" s="486">
        <v>165</v>
      </c>
      <c r="AV8" s="486">
        <v>185</v>
      </c>
      <c r="AW8" s="486">
        <v>225</v>
      </c>
      <c r="AX8" s="486">
        <v>270</v>
      </c>
      <c r="AY8" s="486">
        <v>175</v>
      </c>
      <c r="AZ8" s="486">
        <v>193</v>
      </c>
      <c r="BA8" s="486">
        <v>183</v>
      </c>
      <c r="BB8" s="486">
        <v>175</v>
      </c>
      <c r="BC8" s="486">
        <v>172</v>
      </c>
      <c r="BD8" s="486">
        <v>173</v>
      </c>
      <c r="BE8" s="473" t="s">
        <v>291</v>
      </c>
      <c r="BF8" s="947">
        <f>SUM(BG8:BR8)</f>
        <v>86.558849999999993</v>
      </c>
      <c r="BG8" s="482">
        <v>9.3810000000000002</v>
      </c>
      <c r="BH8" s="482">
        <v>9.7198999999999991</v>
      </c>
      <c r="BI8" s="482">
        <v>4.9035000000000002</v>
      </c>
      <c r="BJ8" s="482">
        <v>5.1959999999999997</v>
      </c>
      <c r="BK8" s="482">
        <v>6.4169999999999998</v>
      </c>
      <c r="BL8" s="482">
        <v>7.4681999999999995</v>
      </c>
      <c r="BM8" s="482">
        <v>5.6612499999999999</v>
      </c>
      <c r="BN8" s="482">
        <v>8.31</v>
      </c>
      <c r="BO8" s="482">
        <v>7.2799999999999994</v>
      </c>
      <c r="BP8" s="482">
        <v>7.8500000000000005</v>
      </c>
      <c r="BQ8" s="482">
        <v>6.62</v>
      </c>
      <c r="BR8" s="482">
        <v>7.7520000000000007</v>
      </c>
      <c r="BS8" s="473" t="s">
        <v>291</v>
      </c>
      <c r="BT8" s="949">
        <f t="shared" ref="BT8:CF26" si="10">(BF8/AR8)*1000</f>
        <v>33.279065743944635</v>
      </c>
      <c r="BU8" s="478">
        <f t="shared" si="10"/>
        <v>28.002985074626864</v>
      </c>
      <c r="BV8" s="478">
        <f t="shared" si="10"/>
        <v>27.771142857142856</v>
      </c>
      <c r="BW8" s="478">
        <f t="shared" si="10"/>
        <v>29.718181818181822</v>
      </c>
      <c r="BX8" s="478">
        <f t="shared" si="10"/>
        <v>28.086486486486486</v>
      </c>
      <c r="BY8" s="478">
        <f t="shared" si="10"/>
        <v>28.52</v>
      </c>
      <c r="BZ8" s="478">
        <f t="shared" si="10"/>
        <v>27.659999999999997</v>
      </c>
      <c r="CA8" s="478">
        <f t="shared" si="10"/>
        <v>32.349999999999994</v>
      </c>
      <c r="CB8" s="478">
        <f t="shared" si="10"/>
        <v>43.056994818652853</v>
      </c>
      <c r="CC8" s="478">
        <f t="shared" si="10"/>
        <v>39.78142076502732</v>
      </c>
      <c r="CD8" s="478">
        <f t="shared" si="10"/>
        <v>44.857142857142861</v>
      </c>
      <c r="CE8" s="478">
        <f t="shared" si="10"/>
        <v>38.488372093023258</v>
      </c>
      <c r="CF8" s="478">
        <f t="shared" si="10"/>
        <v>44.809248554913296</v>
      </c>
      <c r="CG8" s="473" t="s">
        <v>291</v>
      </c>
      <c r="CH8" s="947">
        <f>SUM(CI8:CT8)</f>
        <v>3070</v>
      </c>
      <c r="CI8" s="476">
        <v>311</v>
      </c>
      <c r="CJ8" s="476">
        <v>235</v>
      </c>
      <c r="CK8" s="476">
        <v>289</v>
      </c>
      <c r="CL8" s="476">
        <v>210</v>
      </c>
      <c r="CM8" s="476">
        <v>205</v>
      </c>
      <c r="CN8" s="476">
        <v>211</v>
      </c>
      <c r="CO8" s="476">
        <v>265</v>
      </c>
      <c r="CP8" s="476">
        <v>258</v>
      </c>
      <c r="CQ8" s="476">
        <v>288</v>
      </c>
      <c r="CR8" s="476">
        <v>267</v>
      </c>
      <c r="CS8" s="476">
        <v>280</v>
      </c>
      <c r="CT8" s="476">
        <v>251</v>
      </c>
      <c r="CU8" s="473" t="s">
        <v>291</v>
      </c>
      <c r="CV8" s="947">
        <f>SUM(CW8:DH8)</f>
        <v>621.15706000000023</v>
      </c>
      <c r="CW8" s="476">
        <v>71.550000000000011</v>
      </c>
      <c r="CX8" s="476">
        <v>41.954250000000002</v>
      </c>
      <c r="CY8" s="476">
        <v>50.576949999999997</v>
      </c>
      <c r="CZ8" s="476">
        <v>36.29815</v>
      </c>
      <c r="DA8" s="476">
        <v>35.397750000000002</v>
      </c>
      <c r="DB8" s="476">
        <v>36.173960000000001</v>
      </c>
      <c r="DC8" s="476">
        <v>58.12</v>
      </c>
      <c r="DD8" s="476">
        <v>55.78</v>
      </c>
      <c r="DE8" s="476">
        <v>64.92</v>
      </c>
      <c r="DF8" s="476">
        <v>56.756</v>
      </c>
      <c r="DG8" s="476">
        <v>56.69</v>
      </c>
      <c r="DH8" s="476">
        <v>56.94</v>
      </c>
      <c r="DI8" s="473" t="s">
        <v>291</v>
      </c>
      <c r="DJ8" s="945">
        <f t="shared" ref="DJ8:DV27" si="11">(CV8/CH8)*1000</f>
        <v>202.33128990228019</v>
      </c>
      <c r="DK8" s="474">
        <f t="shared" si="11"/>
        <v>230.06430868167209</v>
      </c>
      <c r="DL8" s="474">
        <f t="shared" si="11"/>
        <v>178.52872340425532</v>
      </c>
      <c r="DM8" s="474">
        <f t="shared" si="11"/>
        <v>175.00674740484428</v>
      </c>
      <c r="DN8" s="474">
        <f t="shared" si="11"/>
        <v>172.84833333333333</v>
      </c>
      <c r="DO8" s="474">
        <f t="shared" si="11"/>
        <v>172.67195121951221</v>
      </c>
      <c r="DP8" s="474">
        <f t="shared" si="11"/>
        <v>171.44056872037916</v>
      </c>
      <c r="DQ8" s="474">
        <f t="shared" si="11"/>
        <v>219.32075471698113</v>
      </c>
      <c r="DR8" s="474">
        <f t="shared" si="11"/>
        <v>216.20155038759688</v>
      </c>
      <c r="DS8" s="474">
        <f t="shared" si="11"/>
        <v>225.41666666666669</v>
      </c>
      <c r="DT8" s="474">
        <f t="shared" si="11"/>
        <v>212.5692883895131</v>
      </c>
      <c r="DU8" s="474">
        <f t="shared" si="11"/>
        <v>202.46428571428569</v>
      </c>
      <c r="DV8" s="474">
        <f t="shared" si="11"/>
        <v>226.85258964143426</v>
      </c>
    </row>
    <row r="9" spans="1:126" ht="12.3" customHeight="1" x14ac:dyDescent="0.15">
      <c r="A9" s="473" t="s">
        <v>292</v>
      </c>
      <c r="B9" s="947">
        <f t="shared" ref="B9:B35" si="12">SUM(C9:N9)</f>
        <v>21578</v>
      </c>
      <c r="C9" s="476">
        <v>2693</v>
      </c>
      <c r="D9" s="476">
        <v>2390</v>
      </c>
      <c r="E9" s="476">
        <v>2420</v>
      </c>
      <c r="F9" s="476">
        <v>1765</v>
      </c>
      <c r="G9" s="476">
        <v>1560</v>
      </c>
      <c r="H9" s="476">
        <v>1810</v>
      </c>
      <c r="I9" s="476">
        <v>1116</v>
      </c>
      <c r="J9" s="476">
        <v>1143</v>
      </c>
      <c r="K9" s="476">
        <v>1644</v>
      </c>
      <c r="L9" s="476">
        <v>1644</v>
      </c>
      <c r="M9" s="476">
        <v>1608</v>
      </c>
      <c r="N9" s="476">
        <v>1785</v>
      </c>
      <c r="O9" s="473" t="s">
        <v>292</v>
      </c>
      <c r="P9" s="958">
        <f t="shared" ref="P9:P35" si="13">SUM(Q9:AB9)</f>
        <v>521.70960000000002</v>
      </c>
      <c r="Q9" s="489">
        <v>77.56</v>
      </c>
      <c r="R9" s="489">
        <v>56.584499999999998</v>
      </c>
      <c r="S9" s="489">
        <v>57.848999999999997</v>
      </c>
      <c r="T9" s="489">
        <v>39.8825</v>
      </c>
      <c r="U9" s="489">
        <v>34.680799999999998</v>
      </c>
      <c r="V9" s="489">
        <v>42.272800000000004</v>
      </c>
      <c r="W9" s="489">
        <v>28.85</v>
      </c>
      <c r="X9" s="489">
        <v>34.04</v>
      </c>
      <c r="Y9" s="489">
        <v>35.67</v>
      </c>
      <c r="Z9" s="489">
        <v>35.67</v>
      </c>
      <c r="AA9" s="489">
        <v>37.370000000000005</v>
      </c>
      <c r="AB9" s="489">
        <v>41.28</v>
      </c>
      <c r="AC9" s="473" t="s">
        <v>292</v>
      </c>
      <c r="AD9" s="950">
        <f t="shared" si="9"/>
        <v>24.177847807952546</v>
      </c>
      <c r="AE9" s="479">
        <f t="shared" si="9"/>
        <v>28.800594132937245</v>
      </c>
      <c r="AF9" s="479">
        <f t="shared" si="9"/>
        <v>23.675523012552301</v>
      </c>
      <c r="AG9" s="479">
        <f t="shared" si="9"/>
        <v>23.904545454545453</v>
      </c>
      <c r="AH9" s="479">
        <f t="shared" si="9"/>
        <v>22.59631728045326</v>
      </c>
      <c r="AI9" s="479">
        <f t="shared" si="9"/>
        <v>22.231282051282051</v>
      </c>
      <c r="AJ9" s="479">
        <f t="shared" si="9"/>
        <v>23.355138121546965</v>
      </c>
      <c r="AK9" s="479">
        <f t="shared" si="9"/>
        <v>25.851254480286737</v>
      </c>
      <c r="AL9" s="479">
        <f t="shared" si="9"/>
        <v>29.781277340332458</v>
      </c>
      <c r="AM9" s="479">
        <f t="shared" si="9"/>
        <v>21.697080291970803</v>
      </c>
      <c r="AN9" s="479">
        <f t="shared" si="9"/>
        <v>21.697080291970803</v>
      </c>
      <c r="AO9" s="479">
        <f t="shared" si="9"/>
        <v>23.240049751243784</v>
      </c>
      <c r="AP9" s="479">
        <f t="shared" si="9"/>
        <v>23.12605042016807</v>
      </c>
      <c r="AQ9" s="473" t="s">
        <v>292</v>
      </c>
      <c r="AR9" s="955">
        <f t="shared" ref="AR9:AR35" si="14">SUM(AS9:BD9)</f>
        <v>34023</v>
      </c>
      <c r="AS9" s="486">
        <v>3184</v>
      </c>
      <c r="AT9" s="486">
        <v>3425</v>
      </c>
      <c r="AU9" s="486">
        <v>3727</v>
      </c>
      <c r="AV9" s="486">
        <v>2960</v>
      </c>
      <c r="AW9" s="486">
        <v>2310</v>
      </c>
      <c r="AX9" s="486">
        <v>2189</v>
      </c>
      <c r="AY9" s="486">
        <v>2049</v>
      </c>
      <c r="AZ9" s="486">
        <v>2678</v>
      </c>
      <c r="BA9" s="486">
        <v>2804</v>
      </c>
      <c r="BB9" s="486">
        <v>2804</v>
      </c>
      <c r="BC9" s="486">
        <v>2896</v>
      </c>
      <c r="BD9" s="486">
        <v>2997</v>
      </c>
      <c r="BE9" s="473" t="s">
        <v>292</v>
      </c>
      <c r="BF9" s="947">
        <f t="shared" ref="BF9:BF35" si="15">SUM(BG9:BR9)</f>
        <v>1921.6479599999998</v>
      </c>
      <c r="BG9" s="482">
        <v>152</v>
      </c>
      <c r="BH9" s="482">
        <v>182.89375000000001</v>
      </c>
      <c r="BI9" s="482">
        <v>193.23084999999998</v>
      </c>
      <c r="BJ9" s="482">
        <v>145.9864</v>
      </c>
      <c r="BK9" s="482">
        <v>111.80459999999999</v>
      </c>
      <c r="BL9" s="482">
        <v>109.51136</v>
      </c>
      <c r="BM9" s="482">
        <v>133.32</v>
      </c>
      <c r="BN9" s="482">
        <v>176.65699999999998</v>
      </c>
      <c r="BO9" s="482">
        <v>171.90899999999999</v>
      </c>
      <c r="BP9" s="482">
        <v>171.90899999999999</v>
      </c>
      <c r="BQ9" s="482">
        <v>173.07999999999998</v>
      </c>
      <c r="BR9" s="482">
        <v>199.346</v>
      </c>
      <c r="BS9" s="473" t="s">
        <v>292</v>
      </c>
      <c r="BT9" s="949">
        <f t="shared" si="10"/>
        <v>56.480850013226345</v>
      </c>
      <c r="BU9" s="478">
        <f t="shared" si="10"/>
        <v>47.738693467336681</v>
      </c>
      <c r="BV9" s="478">
        <f t="shared" si="10"/>
        <v>53.399635036496356</v>
      </c>
      <c r="BW9" s="478">
        <f t="shared" si="10"/>
        <v>51.846216796350944</v>
      </c>
      <c r="BX9" s="478">
        <f t="shared" si="10"/>
        <v>49.31972972972973</v>
      </c>
      <c r="BY9" s="478">
        <f t="shared" si="10"/>
        <v>48.400259740259735</v>
      </c>
      <c r="BZ9" s="478">
        <f t="shared" si="10"/>
        <v>50.028031064412978</v>
      </c>
      <c r="CA9" s="478">
        <f t="shared" si="10"/>
        <v>65.065885797950216</v>
      </c>
      <c r="CB9" s="478">
        <f t="shared" si="10"/>
        <v>65.966019417475721</v>
      </c>
      <c r="CC9" s="478">
        <f t="shared" si="10"/>
        <v>61.308487874465044</v>
      </c>
      <c r="CD9" s="478">
        <f t="shared" si="10"/>
        <v>61.308487874465044</v>
      </c>
      <c r="CE9" s="478">
        <f t="shared" si="10"/>
        <v>59.76519337016574</v>
      </c>
      <c r="CF9" s="478">
        <f t="shared" si="10"/>
        <v>66.515181848515184</v>
      </c>
      <c r="CG9" s="473" t="s">
        <v>292</v>
      </c>
      <c r="CH9" s="947">
        <f t="shared" ref="CH9:CH36" si="16">SUM(CI9:CT9)</f>
        <v>23629</v>
      </c>
      <c r="CI9" s="476">
        <v>2151</v>
      </c>
      <c r="CJ9" s="476">
        <v>2625</v>
      </c>
      <c r="CK9" s="476">
        <v>3090</v>
      </c>
      <c r="CL9" s="476">
        <v>2310</v>
      </c>
      <c r="CM9" s="476">
        <v>2230</v>
      </c>
      <c r="CN9" s="476">
        <v>1640</v>
      </c>
      <c r="CO9" s="476">
        <v>1284</v>
      </c>
      <c r="CP9" s="476">
        <v>1608</v>
      </c>
      <c r="CQ9" s="476">
        <v>1578</v>
      </c>
      <c r="CR9" s="476">
        <v>1578</v>
      </c>
      <c r="CS9" s="476">
        <v>1802</v>
      </c>
      <c r="CT9" s="476">
        <v>1733</v>
      </c>
      <c r="CU9" s="473" t="s">
        <v>292</v>
      </c>
      <c r="CV9" s="947">
        <f t="shared" ref="CV9:CV36" si="17">SUM(CW9:DH9)</f>
        <v>4473.5732500000004</v>
      </c>
      <c r="CW9" s="476">
        <v>476.58000000000004</v>
      </c>
      <c r="CX9" s="476">
        <v>527.67849999999999</v>
      </c>
      <c r="CY9" s="476">
        <v>604.84500000000003</v>
      </c>
      <c r="CZ9" s="476">
        <v>448.79025000000001</v>
      </c>
      <c r="DA9" s="476">
        <v>429.95650000000001</v>
      </c>
      <c r="DB9" s="476">
        <v>313.10699999999997</v>
      </c>
      <c r="DC9" s="476">
        <v>241.536</v>
      </c>
      <c r="DD9" s="476">
        <v>294.66999999999996</v>
      </c>
      <c r="DE9" s="476">
        <v>278.59000000000003</v>
      </c>
      <c r="DF9" s="476">
        <v>278.59000000000003</v>
      </c>
      <c r="DG9" s="476">
        <v>272.24</v>
      </c>
      <c r="DH9" s="476">
        <v>306.99</v>
      </c>
      <c r="DI9" s="473" t="s">
        <v>292</v>
      </c>
      <c r="DJ9" s="945">
        <f t="shared" si="11"/>
        <v>189.3255427652461</v>
      </c>
      <c r="DK9" s="474">
        <f t="shared" si="11"/>
        <v>221.56206415620645</v>
      </c>
      <c r="DL9" s="474">
        <f t="shared" si="11"/>
        <v>201.02038095238095</v>
      </c>
      <c r="DM9" s="474">
        <f t="shared" si="11"/>
        <v>195.74271844660197</v>
      </c>
      <c r="DN9" s="474">
        <f t="shared" si="11"/>
        <v>194.28149350649352</v>
      </c>
      <c r="DO9" s="474">
        <f t="shared" si="11"/>
        <v>192.80560538116592</v>
      </c>
      <c r="DP9" s="474">
        <f t="shared" si="11"/>
        <v>190.91890243902438</v>
      </c>
      <c r="DQ9" s="474">
        <f t="shared" si="11"/>
        <v>188.11214953271028</v>
      </c>
      <c r="DR9" s="474">
        <f t="shared" si="11"/>
        <v>183.25248756218903</v>
      </c>
      <c r="DS9" s="474">
        <f t="shared" si="11"/>
        <v>176.54626108998733</v>
      </c>
      <c r="DT9" s="474">
        <f t="shared" si="11"/>
        <v>176.54626108998733</v>
      </c>
      <c r="DU9" s="474">
        <f t="shared" si="11"/>
        <v>151.07658157602663</v>
      </c>
      <c r="DV9" s="474">
        <f t="shared" si="11"/>
        <v>177.14368147720717</v>
      </c>
    </row>
    <row r="10" spans="1:126" ht="12.3" customHeight="1" x14ac:dyDescent="0.15">
      <c r="A10" s="473" t="s">
        <v>293</v>
      </c>
      <c r="B10" s="947">
        <f t="shared" si="12"/>
        <v>20671</v>
      </c>
      <c r="C10" s="476">
        <v>1053</v>
      </c>
      <c r="D10" s="476">
        <v>1550</v>
      </c>
      <c r="E10" s="476">
        <v>1280</v>
      </c>
      <c r="F10" s="476">
        <v>900</v>
      </c>
      <c r="G10" s="476">
        <v>1180</v>
      </c>
      <c r="H10" s="476">
        <v>1390</v>
      </c>
      <c r="I10" s="476">
        <v>1669</v>
      </c>
      <c r="J10" s="476">
        <v>3122</v>
      </c>
      <c r="K10" s="476">
        <v>2932</v>
      </c>
      <c r="L10" s="476">
        <v>1312</v>
      </c>
      <c r="M10" s="476">
        <v>1790</v>
      </c>
      <c r="N10" s="476">
        <v>2493</v>
      </c>
      <c r="O10" s="473" t="s">
        <v>293</v>
      </c>
      <c r="P10" s="958">
        <f t="shared" si="13"/>
        <v>293.91480000000001</v>
      </c>
      <c r="Q10" s="489">
        <v>16.170000000000002</v>
      </c>
      <c r="R10" s="489">
        <v>22.75</v>
      </c>
      <c r="S10" s="489">
        <v>18.429500000000001</v>
      </c>
      <c r="T10" s="489">
        <v>12.282499999999999</v>
      </c>
      <c r="U10" s="489">
        <v>16.350000000000001</v>
      </c>
      <c r="V10" s="489">
        <v>20.172000000000001</v>
      </c>
      <c r="W10" s="489">
        <v>22.85</v>
      </c>
      <c r="X10" s="489">
        <v>47.89</v>
      </c>
      <c r="Y10" s="489">
        <v>45.61</v>
      </c>
      <c r="Z10" s="489">
        <v>18.630000000000003</v>
      </c>
      <c r="AA10" s="489">
        <v>29.050800000000002</v>
      </c>
      <c r="AB10" s="489">
        <v>23.73</v>
      </c>
      <c r="AC10" s="473" t="s">
        <v>293</v>
      </c>
      <c r="AD10" s="950">
        <f t="shared" si="9"/>
        <v>14.218702530114653</v>
      </c>
      <c r="AE10" s="479">
        <f t="shared" si="9"/>
        <v>15.356125356125359</v>
      </c>
      <c r="AF10" s="479">
        <f t="shared" si="9"/>
        <v>14.67741935483871</v>
      </c>
      <c r="AG10" s="479">
        <f t="shared" si="9"/>
        <v>14.398046875</v>
      </c>
      <c r="AH10" s="479">
        <f t="shared" si="9"/>
        <v>13.64722222222222</v>
      </c>
      <c r="AI10" s="479">
        <f t="shared" si="9"/>
        <v>13.855932203389832</v>
      </c>
      <c r="AJ10" s="479">
        <f t="shared" si="9"/>
        <v>14.512230215827337</v>
      </c>
      <c r="AK10" s="479">
        <f t="shared" si="9"/>
        <v>13.690832834032355</v>
      </c>
      <c r="AL10" s="479">
        <f t="shared" si="9"/>
        <v>15.339525944907111</v>
      </c>
      <c r="AM10" s="479">
        <f t="shared" si="9"/>
        <v>15.555934515688948</v>
      </c>
      <c r="AN10" s="479">
        <f t="shared" si="9"/>
        <v>14.199695121951221</v>
      </c>
      <c r="AO10" s="479">
        <f t="shared" si="9"/>
        <v>16.229497206703915</v>
      </c>
      <c r="AP10" s="479">
        <f t="shared" si="9"/>
        <v>9.5186522262334545</v>
      </c>
      <c r="AQ10" s="473" t="s">
        <v>293</v>
      </c>
      <c r="AR10" s="955">
        <f t="shared" si="14"/>
        <v>33438</v>
      </c>
      <c r="AS10" s="486">
        <v>1760</v>
      </c>
      <c r="AT10" s="486">
        <v>2905</v>
      </c>
      <c r="AU10" s="486">
        <v>2418</v>
      </c>
      <c r="AV10" s="486">
        <v>1600</v>
      </c>
      <c r="AW10" s="486">
        <v>1920</v>
      </c>
      <c r="AX10" s="486">
        <v>2570</v>
      </c>
      <c r="AY10" s="486">
        <v>2282</v>
      </c>
      <c r="AZ10" s="486">
        <v>4695</v>
      </c>
      <c r="BA10" s="486">
        <v>4638</v>
      </c>
      <c r="BB10" s="486">
        <v>2514</v>
      </c>
      <c r="BC10" s="486">
        <v>2347</v>
      </c>
      <c r="BD10" s="486">
        <v>3789</v>
      </c>
      <c r="BE10" s="473" t="s">
        <v>293</v>
      </c>
      <c r="BF10" s="947">
        <f t="shared" si="15"/>
        <v>2051.9481499999997</v>
      </c>
      <c r="BG10" s="482">
        <v>114.75</v>
      </c>
      <c r="BH10" s="482">
        <v>187.57274999999998</v>
      </c>
      <c r="BI10" s="482">
        <v>167.37990000000002</v>
      </c>
      <c r="BJ10" s="482">
        <v>99.157499999999999</v>
      </c>
      <c r="BK10" s="482">
        <v>119.4</v>
      </c>
      <c r="BL10" s="482">
        <v>162.43299999999999</v>
      </c>
      <c r="BM10" s="482">
        <v>146.04000000000002</v>
      </c>
      <c r="BN10" s="482">
        <v>273.77</v>
      </c>
      <c r="BO10" s="482">
        <v>281.95499999999998</v>
      </c>
      <c r="BP10" s="482">
        <v>172.12</v>
      </c>
      <c r="BQ10" s="482">
        <v>160.37</v>
      </c>
      <c r="BR10" s="482">
        <v>167</v>
      </c>
      <c r="BS10" s="473" t="s">
        <v>293</v>
      </c>
      <c r="BT10" s="949">
        <f t="shared" si="10"/>
        <v>61.365756026078103</v>
      </c>
      <c r="BU10" s="478">
        <f t="shared" si="10"/>
        <v>65.19886363636364</v>
      </c>
      <c r="BV10" s="478">
        <f t="shared" si="10"/>
        <v>64.568932874354559</v>
      </c>
      <c r="BW10" s="478">
        <f t="shared" si="10"/>
        <v>69.222456575682386</v>
      </c>
      <c r="BX10" s="478">
        <f t="shared" si="10"/>
        <v>61.973437499999996</v>
      </c>
      <c r="BY10" s="478">
        <f t="shared" si="10"/>
        <v>62.1875</v>
      </c>
      <c r="BZ10" s="478">
        <f t="shared" si="10"/>
        <v>63.203501945525289</v>
      </c>
      <c r="CA10" s="478">
        <f t="shared" si="10"/>
        <v>63.996494303242777</v>
      </c>
      <c r="CB10" s="478">
        <f t="shared" si="10"/>
        <v>58.310969116080933</v>
      </c>
      <c r="CC10" s="478">
        <f t="shared" si="10"/>
        <v>60.792367399741266</v>
      </c>
      <c r="CD10" s="478">
        <f t="shared" si="10"/>
        <v>68.464598249801114</v>
      </c>
      <c r="CE10" s="478">
        <f t="shared" si="10"/>
        <v>68.329782701320838</v>
      </c>
      <c r="CF10" s="478">
        <f t="shared" si="10"/>
        <v>44.074953813671151</v>
      </c>
      <c r="CG10" s="473" t="s">
        <v>293</v>
      </c>
      <c r="CH10" s="947">
        <f t="shared" si="16"/>
        <v>40930</v>
      </c>
      <c r="CI10" s="476">
        <v>3011</v>
      </c>
      <c r="CJ10" s="476">
        <v>2805</v>
      </c>
      <c r="CK10" s="476">
        <v>4603</v>
      </c>
      <c r="CL10" s="476">
        <v>2990</v>
      </c>
      <c r="CM10" s="476">
        <v>2690</v>
      </c>
      <c r="CN10" s="476">
        <v>2845</v>
      </c>
      <c r="CO10" s="476">
        <v>2670</v>
      </c>
      <c r="CP10" s="476">
        <v>4879</v>
      </c>
      <c r="CQ10" s="476">
        <v>4842</v>
      </c>
      <c r="CR10" s="476">
        <v>3344</v>
      </c>
      <c r="CS10" s="476">
        <v>2666</v>
      </c>
      <c r="CT10" s="476">
        <v>3585</v>
      </c>
      <c r="CU10" s="473" t="s">
        <v>293</v>
      </c>
      <c r="CV10" s="947">
        <f t="shared" si="17"/>
        <v>6104.9556499999999</v>
      </c>
      <c r="CW10" s="476">
        <v>458.05</v>
      </c>
      <c r="CX10" s="476">
        <v>427.83799999999997</v>
      </c>
      <c r="CY10" s="476">
        <v>693.68404999999996</v>
      </c>
      <c r="CZ10" s="476">
        <v>444.524</v>
      </c>
      <c r="DA10" s="476">
        <v>406.25359999999995</v>
      </c>
      <c r="DB10" s="476">
        <v>434.62599999999998</v>
      </c>
      <c r="DC10" s="476">
        <v>386.58000000000004</v>
      </c>
      <c r="DD10" s="476">
        <v>781.90000000000009</v>
      </c>
      <c r="DE10" s="476">
        <v>772.23</v>
      </c>
      <c r="DF10" s="476">
        <v>492.58</v>
      </c>
      <c r="DG10" s="476">
        <v>388.84999999999997</v>
      </c>
      <c r="DH10" s="476">
        <v>417.84000000000003</v>
      </c>
      <c r="DI10" s="473" t="s">
        <v>293</v>
      </c>
      <c r="DJ10" s="945">
        <f t="shared" si="11"/>
        <v>149.15601392621551</v>
      </c>
      <c r="DK10" s="474">
        <f t="shared" si="11"/>
        <v>152.12553968781137</v>
      </c>
      <c r="DL10" s="474">
        <f t="shared" si="11"/>
        <v>152.52691622103384</v>
      </c>
      <c r="DM10" s="474">
        <f t="shared" si="11"/>
        <v>150.70259613295676</v>
      </c>
      <c r="DN10" s="474">
        <f t="shared" si="11"/>
        <v>148.67023411371238</v>
      </c>
      <c r="DO10" s="474">
        <f t="shared" si="11"/>
        <v>151.02364312267656</v>
      </c>
      <c r="DP10" s="474">
        <f t="shared" si="11"/>
        <v>152.76836555360279</v>
      </c>
      <c r="DQ10" s="474">
        <f t="shared" si="11"/>
        <v>144.7865168539326</v>
      </c>
      <c r="DR10" s="474">
        <f t="shared" si="11"/>
        <v>160.25824964131996</v>
      </c>
      <c r="DS10" s="474">
        <f t="shared" si="11"/>
        <v>159.48574969021064</v>
      </c>
      <c r="DT10" s="474">
        <f t="shared" si="11"/>
        <v>147.30263157894734</v>
      </c>
      <c r="DU10" s="474">
        <f t="shared" si="11"/>
        <v>145.85521380345085</v>
      </c>
      <c r="DV10" s="474">
        <f t="shared" si="11"/>
        <v>116.55230125523013</v>
      </c>
    </row>
    <row r="11" spans="1:126" ht="12.3" customHeight="1" x14ac:dyDescent="0.15">
      <c r="A11" s="473" t="s">
        <v>294</v>
      </c>
      <c r="B11" s="947">
        <f t="shared" si="12"/>
        <v>128940</v>
      </c>
      <c r="C11" s="476">
        <v>11317</v>
      </c>
      <c r="D11" s="476">
        <v>11406</v>
      </c>
      <c r="E11" s="476">
        <v>9517</v>
      </c>
      <c r="F11" s="476">
        <v>6711</v>
      </c>
      <c r="G11" s="476">
        <v>8690</v>
      </c>
      <c r="H11" s="476">
        <v>11760</v>
      </c>
      <c r="I11" s="476">
        <v>12903</v>
      </c>
      <c r="J11" s="476">
        <v>11230</v>
      </c>
      <c r="K11" s="476">
        <v>11693</v>
      </c>
      <c r="L11" s="476">
        <v>11838</v>
      </c>
      <c r="M11" s="476">
        <v>11164</v>
      </c>
      <c r="N11" s="476">
        <v>10711</v>
      </c>
      <c r="O11" s="473" t="s">
        <v>294</v>
      </c>
      <c r="P11" s="958">
        <f t="shared" si="13"/>
        <v>1623.9325377264886</v>
      </c>
      <c r="Q11" s="489">
        <v>134.32084999999998</v>
      </c>
      <c r="R11" s="489">
        <v>138.55500000000001</v>
      </c>
      <c r="S11" s="489">
        <v>118.80420000000001</v>
      </c>
      <c r="T11" s="489">
        <v>86.039999999999992</v>
      </c>
      <c r="U11" s="489">
        <v>108.86542</v>
      </c>
      <c r="V11" s="489">
        <v>157.08754272648835</v>
      </c>
      <c r="W11" s="489">
        <v>165.12036499999999</v>
      </c>
      <c r="X11" s="489">
        <v>142.84242999999998</v>
      </c>
      <c r="Y11" s="489">
        <v>159.35677999999999</v>
      </c>
      <c r="Z11" s="489">
        <v>141.14073999999999</v>
      </c>
      <c r="AA11" s="489">
        <v>136.51728</v>
      </c>
      <c r="AB11" s="489">
        <v>135.28193000000002</v>
      </c>
      <c r="AC11" s="473" t="s">
        <v>294</v>
      </c>
      <c r="AD11" s="950">
        <f t="shared" si="9"/>
        <v>12.594482222169137</v>
      </c>
      <c r="AE11" s="479">
        <f t="shared" si="9"/>
        <v>11.868944950075106</v>
      </c>
      <c r="AF11" s="479">
        <f t="shared" si="9"/>
        <v>12.147553918990006</v>
      </c>
      <c r="AG11" s="479">
        <f t="shared" si="9"/>
        <v>12.483366607124095</v>
      </c>
      <c r="AH11" s="479">
        <f t="shared" si="9"/>
        <v>12.82074206526598</v>
      </c>
      <c r="AI11" s="479">
        <f t="shared" si="9"/>
        <v>12.527666283084004</v>
      </c>
      <c r="AJ11" s="479">
        <f t="shared" si="9"/>
        <v>13.35778424544969</v>
      </c>
      <c r="AK11" s="479">
        <f t="shared" si="9"/>
        <v>12.797052235914128</v>
      </c>
      <c r="AL11" s="479">
        <f t="shared" si="9"/>
        <v>12.719717720391806</v>
      </c>
      <c r="AM11" s="479">
        <f t="shared" si="9"/>
        <v>13.628391345249293</v>
      </c>
      <c r="AN11" s="479">
        <f t="shared" si="9"/>
        <v>11.922684575097145</v>
      </c>
      <c r="AO11" s="479">
        <f t="shared" si="9"/>
        <v>12.228348262271586</v>
      </c>
      <c r="AP11" s="479">
        <f t="shared" si="9"/>
        <v>12.630186723928674</v>
      </c>
      <c r="AQ11" s="473" t="s">
        <v>294</v>
      </c>
      <c r="AR11" s="955">
        <f t="shared" si="14"/>
        <v>88996</v>
      </c>
      <c r="AS11" s="486">
        <v>7390</v>
      </c>
      <c r="AT11" s="486">
        <v>7974</v>
      </c>
      <c r="AU11" s="486">
        <v>5353</v>
      </c>
      <c r="AV11" s="486">
        <v>5308</v>
      </c>
      <c r="AW11" s="486">
        <v>5247</v>
      </c>
      <c r="AX11" s="486">
        <v>6226</v>
      </c>
      <c r="AY11" s="486">
        <v>8733</v>
      </c>
      <c r="AZ11" s="486">
        <v>7940</v>
      </c>
      <c r="BA11" s="486">
        <v>8485</v>
      </c>
      <c r="BB11" s="486">
        <v>9145</v>
      </c>
      <c r="BC11" s="486">
        <v>8374</v>
      </c>
      <c r="BD11" s="486">
        <v>8821</v>
      </c>
      <c r="BE11" s="473" t="s">
        <v>294</v>
      </c>
      <c r="BF11" s="947">
        <f t="shared" si="15"/>
        <v>5130.5591433333339</v>
      </c>
      <c r="BG11" s="482">
        <v>423.71348999999998</v>
      </c>
      <c r="BH11" s="482">
        <v>445.15559999999999</v>
      </c>
      <c r="BI11" s="482">
        <v>315.23819333333336</v>
      </c>
      <c r="BJ11" s="482">
        <v>306.8845</v>
      </c>
      <c r="BK11" s="482">
        <v>325.31620000000004</v>
      </c>
      <c r="BL11" s="482">
        <v>378.75200000000007</v>
      </c>
      <c r="BM11" s="482">
        <v>486.66907999999995</v>
      </c>
      <c r="BN11" s="482">
        <v>463.00714000000005</v>
      </c>
      <c r="BO11" s="482">
        <v>492.43209999999988</v>
      </c>
      <c r="BP11" s="482">
        <v>515.54223999999999</v>
      </c>
      <c r="BQ11" s="482">
        <v>473.04</v>
      </c>
      <c r="BR11" s="482">
        <v>504.80860000000007</v>
      </c>
      <c r="BS11" s="473" t="s">
        <v>294</v>
      </c>
      <c r="BT11" s="949">
        <f t="shared" si="10"/>
        <v>57.649322928371319</v>
      </c>
      <c r="BU11" s="478">
        <f t="shared" si="10"/>
        <v>57.336060893098775</v>
      </c>
      <c r="BV11" s="478">
        <f t="shared" si="10"/>
        <v>55.825884123401053</v>
      </c>
      <c r="BW11" s="478">
        <f t="shared" si="10"/>
        <v>58.890004358926461</v>
      </c>
      <c r="BX11" s="478">
        <f t="shared" si="10"/>
        <v>57.815467219291634</v>
      </c>
      <c r="BY11" s="478">
        <f t="shared" si="10"/>
        <v>62.000419287211749</v>
      </c>
      <c r="BZ11" s="478">
        <f t="shared" si="10"/>
        <v>60.833922261484112</v>
      </c>
      <c r="CA11" s="478">
        <f t="shared" si="10"/>
        <v>55.727594182984078</v>
      </c>
      <c r="CB11" s="478">
        <f t="shared" si="10"/>
        <v>58.313241813602019</v>
      </c>
      <c r="CC11" s="478">
        <f t="shared" si="10"/>
        <v>58.035604007071285</v>
      </c>
      <c r="CD11" s="478">
        <f t="shared" si="10"/>
        <v>56.374219792236197</v>
      </c>
      <c r="CE11" s="478">
        <f t="shared" si="10"/>
        <v>56.489133030809647</v>
      </c>
      <c r="CF11" s="478">
        <f t="shared" si="10"/>
        <v>57.228046706722601</v>
      </c>
      <c r="CG11" s="473" t="s">
        <v>294</v>
      </c>
      <c r="CH11" s="947">
        <f t="shared" si="16"/>
        <v>39511</v>
      </c>
      <c r="CI11" s="476">
        <v>4047</v>
      </c>
      <c r="CJ11" s="476">
        <v>3948</v>
      </c>
      <c r="CK11" s="476">
        <v>3655</v>
      </c>
      <c r="CL11" s="476">
        <v>2802</v>
      </c>
      <c r="CM11" s="476">
        <v>2603</v>
      </c>
      <c r="CN11" s="476">
        <v>2625</v>
      </c>
      <c r="CO11" s="476">
        <v>3411</v>
      </c>
      <c r="CP11" s="476">
        <v>3329</v>
      </c>
      <c r="CQ11" s="476">
        <v>3243</v>
      </c>
      <c r="CR11" s="476">
        <v>3283</v>
      </c>
      <c r="CS11" s="476">
        <v>3289</v>
      </c>
      <c r="CT11" s="476">
        <v>3276</v>
      </c>
      <c r="CU11" s="473" t="s">
        <v>294</v>
      </c>
      <c r="CV11" s="947">
        <f t="shared" si="17"/>
        <v>7000.628044337519</v>
      </c>
      <c r="CW11" s="476">
        <v>713.9224999999999</v>
      </c>
      <c r="CX11" s="476">
        <v>683.27099999999996</v>
      </c>
      <c r="CY11" s="476">
        <v>613.36515433751902</v>
      </c>
      <c r="CZ11" s="476">
        <v>493.85400000000004</v>
      </c>
      <c r="DA11" s="476">
        <v>464.94632999999999</v>
      </c>
      <c r="DB11" s="476">
        <v>475.26499999999999</v>
      </c>
      <c r="DC11" s="476">
        <v>613.17527999999993</v>
      </c>
      <c r="DD11" s="476">
        <v>583.93592000000001</v>
      </c>
      <c r="DE11" s="476">
        <v>577.34950000000003</v>
      </c>
      <c r="DF11" s="476">
        <v>588.78268000000003</v>
      </c>
      <c r="DG11" s="476">
        <v>600.75301000000002</v>
      </c>
      <c r="DH11" s="476">
        <v>592.00766999999996</v>
      </c>
      <c r="DI11" s="473" t="s">
        <v>294</v>
      </c>
      <c r="DJ11" s="945">
        <f t="shared" si="11"/>
        <v>177.18174797746244</v>
      </c>
      <c r="DK11" s="474">
        <f t="shared" si="11"/>
        <v>176.40783296268839</v>
      </c>
      <c r="DL11" s="474">
        <f t="shared" si="11"/>
        <v>173.06762917933131</v>
      </c>
      <c r="DM11" s="474">
        <f t="shared" si="11"/>
        <v>167.81536370383557</v>
      </c>
      <c r="DN11" s="474">
        <f t="shared" si="11"/>
        <v>176.25053533190578</v>
      </c>
      <c r="DO11" s="474">
        <f t="shared" si="11"/>
        <v>178.61941221667308</v>
      </c>
      <c r="DP11" s="474">
        <f t="shared" si="11"/>
        <v>181.05333333333331</v>
      </c>
      <c r="DQ11" s="474">
        <f t="shared" si="11"/>
        <v>179.76408091468775</v>
      </c>
      <c r="DR11" s="474">
        <f t="shared" si="11"/>
        <v>175.40880744968459</v>
      </c>
      <c r="DS11" s="474">
        <f t="shared" si="11"/>
        <v>178.02944804193649</v>
      </c>
      <c r="DT11" s="474">
        <f t="shared" si="11"/>
        <v>179.3428815108133</v>
      </c>
      <c r="DU11" s="474">
        <f t="shared" si="11"/>
        <v>182.65521739130435</v>
      </c>
      <c r="DV11" s="474">
        <f t="shared" si="11"/>
        <v>180.71052197802194</v>
      </c>
    </row>
    <row r="12" spans="1:126" ht="12.3" customHeight="1" x14ac:dyDescent="0.15">
      <c r="A12" s="12" t="s">
        <v>316</v>
      </c>
      <c r="B12" s="947">
        <f t="shared" si="12"/>
        <v>36654</v>
      </c>
      <c r="C12" s="476">
        <v>4188</v>
      </c>
      <c r="D12" s="476">
        <v>3637</v>
      </c>
      <c r="E12" s="476">
        <v>2762</v>
      </c>
      <c r="F12" s="476">
        <v>1742</v>
      </c>
      <c r="G12" s="476">
        <v>2066</v>
      </c>
      <c r="H12" s="476">
        <v>2460</v>
      </c>
      <c r="I12" s="476">
        <v>2743</v>
      </c>
      <c r="J12" s="476">
        <v>2969</v>
      </c>
      <c r="K12" s="476">
        <v>3007</v>
      </c>
      <c r="L12" s="476">
        <v>3483</v>
      </c>
      <c r="M12" s="476">
        <v>3721</v>
      </c>
      <c r="N12" s="476">
        <v>3876</v>
      </c>
      <c r="O12" s="12" t="s">
        <v>316</v>
      </c>
      <c r="P12" s="958">
        <f t="shared" si="13"/>
        <v>697.84454999999991</v>
      </c>
      <c r="Q12" s="489">
        <v>75.728020000000015</v>
      </c>
      <c r="R12" s="489">
        <v>67.07468999999999</v>
      </c>
      <c r="S12" s="489">
        <v>50.699539999999999</v>
      </c>
      <c r="T12" s="489">
        <v>33.531639999999996</v>
      </c>
      <c r="U12" s="489">
        <v>41.302100000000003</v>
      </c>
      <c r="V12" s="489">
        <v>49.699320000000007</v>
      </c>
      <c r="W12" s="489">
        <v>53.825029999999998</v>
      </c>
      <c r="X12" s="489">
        <v>58.565810000000013</v>
      </c>
      <c r="Y12" s="489">
        <v>59.691759999999995</v>
      </c>
      <c r="Z12" s="489">
        <v>66.993709999999993</v>
      </c>
      <c r="AA12" s="489">
        <v>68.509170000000012</v>
      </c>
      <c r="AB12" s="489">
        <v>72.223759999999999</v>
      </c>
      <c r="AC12" s="12" t="s">
        <v>316</v>
      </c>
      <c r="AD12" s="950">
        <f t="shared" si="9"/>
        <v>19.038701096742507</v>
      </c>
      <c r="AE12" s="479">
        <f t="shared" si="9"/>
        <v>18.082144221585487</v>
      </c>
      <c r="AF12" s="479">
        <f t="shared" si="9"/>
        <v>18.442312345339563</v>
      </c>
      <c r="AG12" s="479">
        <f t="shared" si="9"/>
        <v>18.356097031136855</v>
      </c>
      <c r="AH12" s="479">
        <f t="shared" si="9"/>
        <v>19.248932261768079</v>
      </c>
      <c r="AI12" s="479">
        <f t="shared" si="9"/>
        <v>19.991335914811231</v>
      </c>
      <c r="AJ12" s="479">
        <f t="shared" si="9"/>
        <v>20.202975609756102</v>
      </c>
      <c r="AK12" s="479">
        <f t="shared" si="9"/>
        <v>19.622686839227121</v>
      </c>
      <c r="AL12" s="479">
        <f t="shared" si="9"/>
        <v>19.725769619400477</v>
      </c>
      <c r="AM12" s="479">
        <f t="shared" si="9"/>
        <v>19.850934486198867</v>
      </c>
      <c r="AN12" s="479">
        <f t="shared" si="9"/>
        <v>19.234484639678435</v>
      </c>
      <c r="AO12" s="479">
        <f t="shared" si="9"/>
        <v>18.411494221983343</v>
      </c>
      <c r="AP12" s="479">
        <f t="shared" si="9"/>
        <v>18.633581011351907</v>
      </c>
      <c r="AQ12" s="12" t="s">
        <v>316</v>
      </c>
      <c r="AR12" s="955">
        <f t="shared" si="14"/>
        <v>73221</v>
      </c>
      <c r="AS12" s="486">
        <v>6863</v>
      </c>
      <c r="AT12" s="486">
        <v>7273</v>
      </c>
      <c r="AU12" s="486">
        <v>5406</v>
      </c>
      <c r="AV12" s="486">
        <v>4113</v>
      </c>
      <c r="AW12" s="486">
        <v>4693</v>
      </c>
      <c r="AX12" s="486">
        <v>5667</v>
      </c>
      <c r="AY12" s="486">
        <v>6224</v>
      </c>
      <c r="AZ12" s="486">
        <v>6275</v>
      </c>
      <c r="BA12" s="486">
        <v>6197</v>
      </c>
      <c r="BB12" s="486">
        <v>6964</v>
      </c>
      <c r="BC12" s="486">
        <v>6652</v>
      </c>
      <c r="BD12" s="486">
        <v>6894</v>
      </c>
      <c r="BE12" s="12" t="s">
        <v>316</v>
      </c>
      <c r="BF12" s="947">
        <f t="shared" si="15"/>
        <v>3822.5246400000001</v>
      </c>
      <c r="BG12" s="482">
        <v>346.46512999999999</v>
      </c>
      <c r="BH12" s="482">
        <v>364.84721000000002</v>
      </c>
      <c r="BI12" s="482">
        <v>268.83799999999997</v>
      </c>
      <c r="BJ12" s="482">
        <v>209.67097000000001</v>
      </c>
      <c r="BK12" s="482">
        <v>241.08418</v>
      </c>
      <c r="BL12" s="482">
        <v>293.38756000000001</v>
      </c>
      <c r="BM12" s="482">
        <v>327.85244999999998</v>
      </c>
      <c r="BN12" s="482">
        <v>335.02663999999999</v>
      </c>
      <c r="BO12" s="482">
        <v>324.67078000000004</v>
      </c>
      <c r="BP12" s="482">
        <v>381.74812000000003</v>
      </c>
      <c r="BQ12" s="482">
        <v>360.64726000000002</v>
      </c>
      <c r="BR12" s="482">
        <v>368.28634</v>
      </c>
      <c r="BS12" s="12" t="s">
        <v>316</v>
      </c>
      <c r="BT12" s="949">
        <f t="shared" si="10"/>
        <v>52.205305035440652</v>
      </c>
      <c r="BU12" s="478">
        <f t="shared" si="10"/>
        <v>50.483043858370969</v>
      </c>
      <c r="BV12" s="478">
        <f t="shared" si="10"/>
        <v>50.164610202117423</v>
      </c>
      <c r="BW12" s="478">
        <f t="shared" si="10"/>
        <v>49.729559748427668</v>
      </c>
      <c r="BX12" s="478">
        <f t="shared" si="10"/>
        <v>50.977624604911256</v>
      </c>
      <c r="BY12" s="478">
        <f t="shared" si="10"/>
        <v>51.371016407415304</v>
      </c>
      <c r="BZ12" s="478">
        <f t="shared" si="10"/>
        <v>51.771229927651319</v>
      </c>
      <c r="CA12" s="478">
        <f t="shared" si="10"/>
        <v>52.675522172236498</v>
      </c>
      <c r="CB12" s="478">
        <f t="shared" si="10"/>
        <v>53.390699601593624</v>
      </c>
      <c r="CC12" s="478">
        <f t="shared" si="10"/>
        <v>52.391605615620463</v>
      </c>
      <c r="CD12" s="478">
        <f t="shared" si="10"/>
        <v>54.817363584147046</v>
      </c>
      <c r="CE12" s="478">
        <f t="shared" si="10"/>
        <v>54.216365003006615</v>
      </c>
      <c r="CF12" s="478">
        <f t="shared" si="10"/>
        <v>53.421285175514939</v>
      </c>
      <c r="CG12" s="12" t="s">
        <v>316</v>
      </c>
      <c r="CH12" s="947">
        <f t="shared" si="16"/>
        <v>36213</v>
      </c>
      <c r="CI12" s="476">
        <v>3756</v>
      </c>
      <c r="CJ12" s="476">
        <v>3827</v>
      </c>
      <c r="CK12" s="476">
        <v>2978</v>
      </c>
      <c r="CL12" s="476">
        <v>2159</v>
      </c>
      <c r="CM12" s="476">
        <v>2569</v>
      </c>
      <c r="CN12" s="476">
        <v>2929</v>
      </c>
      <c r="CO12" s="476">
        <v>3139</v>
      </c>
      <c r="CP12" s="476">
        <v>3185</v>
      </c>
      <c r="CQ12" s="476">
        <v>2719</v>
      </c>
      <c r="CR12" s="476">
        <v>2914</v>
      </c>
      <c r="CS12" s="476">
        <v>3061</v>
      </c>
      <c r="CT12" s="476">
        <v>2977</v>
      </c>
      <c r="CU12" s="12" t="s">
        <v>316</v>
      </c>
      <c r="CV12" s="947">
        <f t="shared" si="17"/>
        <v>6424.1031299999995</v>
      </c>
      <c r="CW12" s="476">
        <v>634.96225000000004</v>
      </c>
      <c r="CX12" s="476">
        <v>672.91143999999997</v>
      </c>
      <c r="CY12" s="476">
        <v>519.91907000000003</v>
      </c>
      <c r="CZ12" s="476">
        <v>383.52742999999998</v>
      </c>
      <c r="DA12" s="476">
        <v>448.60173000000003</v>
      </c>
      <c r="DB12" s="476">
        <v>522.97377000000006</v>
      </c>
      <c r="DC12" s="476">
        <v>545.77774999999997</v>
      </c>
      <c r="DD12" s="476">
        <v>569.96019000000001</v>
      </c>
      <c r="DE12" s="476">
        <v>504.79559</v>
      </c>
      <c r="DF12" s="476">
        <v>533.08500000000004</v>
      </c>
      <c r="DG12" s="476">
        <v>551.49181999999996</v>
      </c>
      <c r="DH12" s="476">
        <v>536.09708999999998</v>
      </c>
      <c r="DI12" s="12" t="s">
        <v>316</v>
      </c>
      <c r="DJ12" s="945">
        <f t="shared" si="11"/>
        <v>177.39770607240493</v>
      </c>
      <c r="DK12" s="474">
        <f t="shared" si="11"/>
        <v>169.05278221512248</v>
      </c>
      <c r="DL12" s="474">
        <f t="shared" si="11"/>
        <v>175.83262085184217</v>
      </c>
      <c r="DM12" s="474">
        <f t="shared" si="11"/>
        <v>174.58665883143053</v>
      </c>
      <c r="DN12" s="474">
        <f t="shared" si="11"/>
        <v>177.64123668364985</v>
      </c>
      <c r="DO12" s="474">
        <f t="shared" si="11"/>
        <v>174.62114830673414</v>
      </c>
      <c r="DP12" s="474">
        <f t="shared" si="11"/>
        <v>178.55027995903041</v>
      </c>
      <c r="DQ12" s="474">
        <f t="shared" si="11"/>
        <v>173.86994265689708</v>
      </c>
      <c r="DR12" s="474">
        <f t="shared" si="11"/>
        <v>178.95139403453689</v>
      </c>
      <c r="DS12" s="474">
        <f t="shared" si="11"/>
        <v>185.65486943729312</v>
      </c>
      <c r="DT12" s="474">
        <f t="shared" si="11"/>
        <v>182.93925875085796</v>
      </c>
      <c r="DU12" s="474">
        <f t="shared" si="11"/>
        <v>180.16720679516496</v>
      </c>
      <c r="DV12" s="474">
        <f t="shared" si="11"/>
        <v>180.07964057776286</v>
      </c>
    </row>
    <row r="13" spans="1:126" ht="12.3" customHeight="1" x14ac:dyDescent="0.15">
      <c r="A13" s="36" t="s">
        <v>107</v>
      </c>
      <c r="B13" s="947">
        <f t="shared" si="12"/>
        <v>31927</v>
      </c>
      <c r="C13" s="476">
        <v>3748</v>
      </c>
      <c r="D13" s="476">
        <v>3239</v>
      </c>
      <c r="E13" s="476">
        <v>2470</v>
      </c>
      <c r="F13" s="476">
        <v>1564</v>
      </c>
      <c r="G13" s="476">
        <v>1846</v>
      </c>
      <c r="H13" s="476">
        <v>2085</v>
      </c>
      <c r="I13" s="476">
        <v>2333</v>
      </c>
      <c r="J13" s="476">
        <v>2521</v>
      </c>
      <c r="K13" s="476">
        <v>2580</v>
      </c>
      <c r="L13" s="476">
        <v>3033</v>
      </c>
      <c r="M13" s="476">
        <v>3200</v>
      </c>
      <c r="N13" s="476">
        <v>3308</v>
      </c>
      <c r="O13" s="36" t="s">
        <v>107</v>
      </c>
      <c r="P13" s="958">
        <f t="shared" si="13"/>
        <v>593.04449</v>
      </c>
      <c r="Q13" s="489">
        <v>67.409050000000008</v>
      </c>
      <c r="R13" s="489">
        <v>58.910999999999994</v>
      </c>
      <c r="S13" s="489">
        <v>44.219499999999996</v>
      </c>
      <c r="T13" s="489">
        <v>29.64076</v>
      </c>
      <c r="U13" s="489">
        <v>35.953699999999998</v>
      </c>
      <c r="V13" s="489">
        <v>40.920700000000004</v>
      </c>
      <c r="W13" s="489">
        <v>44.71425</v>
      </c>
      <c r="X13" s="489">
        <v>48.241100000000003</v>
      </c>
      <c r="Y13" s="489">
        <v>49.648909999999994</v>
      </c>
      <c r="Z13" s="489">
        <v>56.064869999999999</v>
      </c>
      <c r="AA13" s="489">
        <v>56.176050000000011</v>
      </c>
      <c r="AB13" s="489">
        <v>61.144599999999997</v>
      </c>
      <c r="AC13" s="36" t="s">
        <v>107</v>
      </c>
      <c r="AD13" s="950">
        <f t="shared" si="9"/>
        <v>18.575014564475211</v>
      </c>
      <c r="AE13" s="479">
        <f t="shared" si="9"/>
        <v>17.985338847385272</v>
      </c>
      <c r="AF13" s="479">
        <f t="shared" si="9"/>
        <v>18.188020994133989</v>
      </c>
      <c r="AG13" s="479">
        <f t="shared" si="9"/>
        <v>17.902631578947368</v>
      </c>
      <c r="AH13" s="479">
        <f t="shared" si="9"/>
        <v>18.951892583120205</v>
      </c>
      <c r="AI13" s="479">
        <f t="shared" si="9"/>
        <v>19.476543878656553</v>
      </c>
      <c r="AJ13" s="479">
        <f t="shared" si="9"/>
        <v>19.62623501199041</v>
      </c>
      <c r="AK13" s="479">
        <f t="shared" si="9"/>
        <v>19.16598799828547</v>
      </c>
      <c r="AL13" s="479">
        <f t="shared" si="9"/>
        <v>19.135700119000397</v>
      </c>
      <c r="AM13" s="479">
        <f t="shared" si="9"/>
        <v>19.24376356589147</v>
      </c>
      <c r="AN13" s="479">
        <f t="shared" si="9"/>
        <v>18.484955489614244</v>
      </c>
      <c r="AO13" s="479">
        <f t="shared" si="9"/>
        <v>17.555015625000003</v>
      </c>
      <c r="AP13" s="479">
        <f t="shared" si="9"/>
        <v>18.483857315598545</v>
      </c>
      <c r="AQ13" s="36" t="s">
        <v>107</v>
      </c>
      <c r="AR13" s="955">
        <f t="shared" si="14"/>
        <v>34502</v>
      </c>
      <c r="AS13" s="486">
        <v>3182</v>
      </c>
      <c r="AT13" s="486">
        <v>3719</v>
      </c>
      <c r="AU13" s="486">
        <v>2511</v>
      </c>
      <c r="AV13" s="486">
        <v>2070</v>
      </c>
      <c r="AW13" s="486">
        <v>2207</v>
      </c>
      <c r="AX13" s="486">
        <v>2628</v>
      </c>
      <c r="AY13" s="486">
        <v>2898</v>
      </c>
      <c r="AZ13" s="486">
        <v>2908</v>
      </c>
      <c r="BA13" s="486">
        <v>3013</v>
      </c>
      <c r="BB13" s="486">
        <v>3151</v>
      </c>
      <c r="BC13" s="486">
        <v>3075</v>
      </c>
      <c r="BD13" s="486">
        <v>3140</v>
      </c>
      <c r="BE13" s="36" t="s">
        <v>107</v>
      </c>
      <c r="BF13" s="947">
        <f t="shared" si="15"/>
        <v>1693.7596599999999</v>
      </c>
      <c r="BG13" s="482">
        <v>152.33574999999999</v>
      </c>
      <c r="BH13" s="482">
        <v>180.9229</v>
      </c>
      <c r="BI13" s="482">
        <v>119.01499999999999</v>
      </c>
      <c r="BJ13" s="482">
        <v>97.329639999999998</v>
      </c>
      <c r="BK13" s="482">
        <v>105.5067</v>
      </c>
      <c r="BL13" s="482">
        <v>129.59120000000001</v>
      </c>
      <c r="BM13" s="482">
        <v>146.41284999999999</v>
      </c>
      <c r="BN13" s="482">
        <v>151.9556</v>
      </c>
      <c r="BO13" s="482">
        <v>156.70027000000002</v>
      </c>
      <c r="BP13" s="482">
        <v>158.04725000000002</v>
      </c>
      <c r="BQ13" s="482">
        <v>147.08189999999999</v>
      </c>
      <c r="BR13" s="482">
        <v>148.86059999999998</v>
      </c>
      <c r="BS13" s="36" t="s">
        <v>107</v>
      </c>
      <c r="BT13" s="949">
        <f t="shared" si="10"/>
        <v>49.091637006550343</v>
      </c>
      <c r="BU13" s="478">
        <f t="shared" si="10"/>
        <v>47.874214330609675</v>
      </c>
      <c r="BV13" s="478">
        <f t="shared" si="10"/>
        <v>48.648265662812584</v>
      </c>
      <c r="BW13" s="478">
        <f t="shared" si="10"/>
        <v>47.397451214655511</v>
      </c>
      <c r="BX13" s="478">
        <f t="shared" si="10"/>
        <v>47.019149758454105</v>
      </c>
      <c r="BY13" s="478">
        <f t="shared" si="10"/>
        <v>47.805482555505208</v>
      </c>
      <c r="BZ13" s="478">
        <f t="shared" si="10"/>
        <v>49.311719939117204</v>
      </c>
      <c r="CA13" s="478">
        <f t="shared" si="10"/>
        <v>50.522032436162874</v>
      </c>
      <c r="CB13" s="478">
        <f t="shared" si="10"/>
        <v>52.254332874828066</v>
      </c>
      <c r="CC13" s="478">
        <f t="shared" si="10"/>
        <v>52.008055094590119</v>
      </c>
      <c r="CD13" s="478">
        <f t="shared" si="10"/>
        <v>50.157807045382427</v>
      </c>
      <c r="CE13" s="478">
        <f t="shared" si="10"/>
        <v>47.831512195121945</v>
      </c>
      <c r="CF13" s="478">
        <f t="shared" si="10"/>
        <v>47.407834394904455</v>
      </c>
      <c r="CG13" s="36" t="s">
        <v>107</v>
      </c>
      <c r="CH13" s="947">
        <f t="shared" si="16"/>
        <v>13351</v>
      </c>
      <c r="CI13" s="476">
        <v>1318</v>
      </c>
      <c r="CJ13" s="476">
        <v>1260</v>
      </c>
      <c r="CK13" s="476">
        <v>982</v>
      </c>
      <c r="CL13" s="476">
        <v>755</v>
      </c>
      <c r="CM13" s="476">
        <v>873</v>
      </c>
      <c r="CN13" s="476">
        <v>1042</v>
      </c>
      <c r="CO13" s="476">
        <v>1183</v>
      </c>
      <c r="CP13" s="476">
        <v>1245</v>
      </c>
      <c r="CQ13" s="476">
        <v>1094</v>
      </c>
      <c r="CR13" s="476">
        <v>1134</v>
      </c>
      <c r="CS13" s="476">
        <v>1280</v>
      </c>
      <c r="CT13" s="476">
        <v>1185</v>
      </c>
      <c r="CU13" s="36" t="s">
        <v>107</v>
      </c>
      <c r="CV13" s="947">
        <f t="shared" si="17"/>
        <v>3116.4742499999998</v>
      </c>
      <c r="CW13" s="476">
        <v>309.47280000000001</v>
      </c>
      <c r="CX13" s="476">
        <v>309.63220000000001</v>
      </c>
      <c r="CY13" s="476">
        <v>238.46469999999999</v>
      </c>
      <c r="CZ13" s="476">
        <v>177.75910000000002</v>
      </c>
      <c r="DA13" s="476">
        <v>208.6337</v>
      </c>
      <c r="DB13" s="476">
        <v>245.5264</v>
      </c>
      <c r="DC13" s="476">
        <v>266.43984999999998</v>
      </c>
      <c r="DD13" s="476">
        <v>287.30870000000004</v>
      </c>
      <c r="DE13" s="476">
        <v>258.08420000000001</v>
      </c>
      <c r="DF13" s="476">
        <v>264.92670000000004</v>
      </c>
      <c r="DG13" s="476">
        <v>290.54399999999998</v>
      </c>
      <c r="DH13" s="476">
        <v>259.68189999999998</v>
      </c>
      <c r="DI13" s="36" t="s">
        <v>107</v>
      </c>
      <c r="DJ13" s="945">
        <f t="shared" si="11"/>
        <v>233.42627893041717</v>
      </c>
      <c r="DK13" s="474">
        <f t="shared" si="11"/>
        <v>234.80485584218513</v>
      </c>
      <c r="DL13" s="474">
        <f t="shared" si="11"/>
        <v>245.73984126984126</v>
      </c>
      <c r="DM13" s="474">
        <f t="shared" si="11"/>
        <v>242.8357433808554</v>
      </c>
      <c r="DN13" s="474">
        <f t="shared" si="11"/>
        <v>235.44251655629142</v>
      </c>
      <c r="DO13" s="474">
        <f t="shared" si="11"/>
        <v>238.9847651775487</v>
      </c>
      <c r="DP13" s="474">
        <f t="shared" si="11"/>
        <v>235.62994241842611</v>
      </c>
      <c r="DQ13" s="474">
        <f t="shared" si="11"/>
        <v>225.22387996618764</v>
      </c>
      <c r="DR13" s="474">
        <f t="shared" si="11"/>
        <v>230.77004016064259</v>
      </c>
      <c r="DS13" s="474">
        <f t="shared" si="11"/>
        <v>235.90877513711152</v>
      </c>
      <c r="DT13" s="474">
        <f t="shared" si="11"/>
        <v>233.62142857142862</v>
      </c>
      <c r="DU13" s="474">
        <f t="shared" si="11"/>
        <v>226.98749999999998</v>
      </c>
      <c r="DV13" s="474">
        <f t="shared" si="11"/>
        <v>219.14084388185654</v>
      </c>
    </row>
    <row r="14" spans="1:126" ht="12.3" customHeight="1" x14ac:dyDescent="0.15">
      <c r="A14" s="36" t="s">
        <v>108</v>
      </c>
      <c r="B14" s="947">
        <f t="shared" si="12"/>
        <v>4565</v>
      </c>
      <c r="C14" s="476">
        <v>411</v>
      </c>
      <c r="D14" s="476">
        <v>383</v>
      </c>
      <c r="E14" s="476">
        <v>283</v>
      </c>
      <c r="F14" s="476">
        <v>166</v>
      </c>
      <c r="G14" s="476">
        <v>206</v>
      </c>
      <c r="H14" s="476">
        <v>357</v>
      </c>
      <c r="I14" s="476">
        <v>398</v>
      </c>
      <c r="J14" s="476">
        <v>432</v>
      </c>
      <c r="K14" s="476">
        <v>418</v>
      </c>
      <c r="L14" s="476">
        <v>442</v>
      </c>
      <c r="M14" s="476">
        <v>510</v>
      </c>
      <c r="N14" s="476">
        <v>559</v>
      </c>
      <c r="O14" s="36" t="s">
        <v>108</v>
      </c>
      <c r="P14" s="958">
        <f t="shared" si="13"/>
        <v>102.05439999999999</v>
      </c>
      <c r="Q14" s="489">
        <v>7.8289000000000009</v>
      </c>
      <c r="R14" s="489">
        <v>7.9109999999999996</v>
      </c>
      <c r="S14" s="489">
        <v>6.3279999999999994</v>
      </c>
      <c r="T14" s="489">
        <v>3.6870000000000003</v>
      </c>
      <c r="U14" s="489">
        <v>5.109</v>
      </c>
      <c r="V14" s="489">
        <v>8.4730000000000008</v>
      </c>
      <c r="W14" s="489">
        <v>8.9049999999999994</v>
      </c>
      <c r="X14" s="489">
        <v>10.048999999999999</v>
      </c>
      <c r="Y14" s="489">
        <v>9.8945000000000007</v>
      </c>
      <c r="Z14" s="489">
        <v>10.794</v>
      </c>
      <c r="AA14" s="489">
        <v>12.148</v>
      </c>
      <c r="AB14" s="489">
        <v>10.927</v>
      </c>
      <c r="AC14" s="36" t="s">
        <v>108</v>
      </c>
      <c r="AD14" s="950">
        <f t="shared" si="9"/>
        <v>22.355837897042715</v>
      </c>
      <c r="AE14" s="479">
        <f t="shared" si="9"/>
        <v>19.048418491484188</v>
      </c>
      <c r="AF14" s="479">
        <f t="shared" si="9"/>
        <v>20.655352480417754</v>
      </c>
      <c r="AG14" s="479">
        <f t="shared" si="9"/>
        <v>22.360424028268547</v>
      </c>
      <c r="AH14" s="479">
        <f t="shared" si="9"/>
        <v>22.210843373493976</v>
      </c>
      <c r="AI14" s="479">
        <f t="shared" si="9"/>
        <v>24.800970873786408</v>
      </c>
      <c r="AJ14" s="479">
        <f t="shared" si="9"/>
        <v>23.73389355742297</v>
      </c>
      <c r="AK14" s="479">
        <f t="shared" si="9"/>
        <v>22.374371859296481</v>
      </c>
      <c r="AL14" s="479">
        <f t="shared" si="9"/>
        <v>23.261574074074073</v>
      </c>
      <c r="AM14" s="479">
        <f t="shared" si="9"/>
        <v>23.671052631578949</v>
      </c>
      <c r="AN14" s="479">
        <f t="shared" si="9"/>
        <v>24.420814479638008</v>
      </c>
      <c r="AO14" s="479">
        <f t="shared" si="9"/>
        <v>23.819607843137256</v>
      </c>
      <c r="AP14" s="479">
        <f t="shared" si="9"/>
        <v>19.547406082289804</v>
      </c>
      <c r="AQ14" s="36" t="s">
        <v>108</v>
      </c>
      <c r="AR14" s="955">
        <f t="shared" si="14"/>
        <v>26457</v>
      </c>
      <c r="AS14" s="486">
        <v>2352</v>
      </c>
      <c r="AT14" s="486">
        <v>2310</v>
      </c>
      <c r="AU14" s="486">
        <v>1900</v>
      </c>
      <c r="AV14" s="486">
        <v>1073</v>
      </c>
      <c r="AW14" s="486">
        <v>1472</v>
      </c>
      <c r="AX14" s="486">
        <v>1990</v>
      </c>
      <c r="AY14" s="486">
        <v>2231</v>
      </c>
      <c r="AZ14" s="486">
        <v>2292</v>
      </c>
      <c r="BA14" s="486">
        <v>2264</v>
      </c>
      <c r="BB14" s="486">
        <v>2943</v>
      </c>
      <c r="BC14" s="486">
        <v>2759</v>
      </c>
      <c r="BD14" s="486">
        <v>2871</v>
      </c>
      <c r="BE14" s="36" t="s">
        <v>108</v>
      </c>
      <c r="BF14" s="947">
        <f t="shared" si="15"/>
        <v>1368.3520000000001</v>
      </c>
      <c r="BG14" s="482">
        <v>112.97749999999999</v>
      </c>
      <c r="BH14" s="482">
        <v>108.04599999999999</v>
      </c>
      <c r="BI14" s="482">
        <v>88.707999999999998</v>
      </c>
      <c r="BJ14" s="482">
        <v>51.203000000000003</v>
      </c>
      <c r="BK14" s="482">
        <v>72.093000000000004</v>
      </c>
      <c r="BL14" s="482">
        <v>98.183999999999997</v>
      </c>
      <c r="BM14" s="482">
        <v>111.82300000000001</v>
      </c>
      <c r="BN14" s="482">
        <v>115.45099999999999</v>
      </c>
      <c r="BO14" s="482">
        <v>110.45949999999999</v>
      </c>
      <c r="BP14" s="482">
        <v>168.304</v>
      </c>
      <c r="BQ14" s="482">
        <v>162.30599999999998</v>
      </c>
      <c r="BR14" s="482">
        <v>168.79700000000003</v>
      </c>
      <c r="BS14" s="36" t="s">
        <v>108</v>
      </c>
      <c r="BT14" s="949">
        <f t="shared" si="10"/>
        <v>51.719847299391468</v>
      </c>
      <c r="BU14" s="478">
        <f t="shared" si="10"/>
        <v>48.034651360544217</v>
      </c>
      <c r="BV14" s="478">
        <f t="shared" si="10"/>
        <v>46.773160173160171</v>
      </c>
      <c r="BW14" s="478">
        <f t="shared" si="10"/>
        <v>46.688421052631583</v>
      </c>
      <c r="BX14" s="478">
        <f t="shared" si="10"/>
        <v>47.719478098788443</v>
      </c>
      <c r="BY14" s="478">
        <f t="shared" si="10"/>
        <v>48.976222826086953</v>
      </c>
      <c r="BZ14" s="478">
        <f t="shared" si="10"/>
        <v>49.338693467336682</v>
      </c>
      <c r="CA14" s="478">
        <f t="shared" si="10"/>
        <v>50.122366651725692</v>
      </c>
      <c r="CB14" s="478">
        <f t="shared" si="10"/>
        <v>50.37129144851658</v>
      </c>
      <c r="CC14" s="478">
        <f t="shared" si="10"/>
        <v>48.789531802120138</v>
      </c>
      <c r="CD14" s="478">
        <f t="shared" si="10"/>
        <v>57.187903499830107</v>
      </c>
      <c r="CE14" s="478">
        <f t="shared" si="10"/>
        <v>58.827836172526276</v>
      </c>
      <c r="CF14" s="478">
        <f t="shared" si="10"/>
        <v>58.793800069662147</v>
      </c>
      <c r="CG14" s="36" t="s">
        <v>108</v>
      </c>
      <c r="CH14" s="947">
        <f t="shared" si="16"/>
        <v>11144</v>
      </c>
      <c r="CI14" s="476">
        <v>1183</v>
      </c>
      <c r="CJ14" s="476">
        <v>1423</v>
      </c>
      <c r="CK14" s="476">
        <v>1108</v>
      </c>
      <c r="CL14" s="476">
        <v>482</v>
      </c>
      <c r="CM14" s="476">
        <v>704</v>
      </c>
      <c r="CN14" s="476">
        <v>847</v>
      </c>
      <c r="CO14" s="476">
        <v>932</v>
      </c>
      <c r="CP14" s="476">
        <v>933</v>
      </c>
      <c r="CQ14" s="476">
        <v>768</v>
      </c>
      <c r="CR14" s="476">
        <v>876</v>
      </c>
      <c r="CS14" s="476">
        <v>958</v>
      </c>
      <c r="CT14" s="476">
        <v>930</v>
      </c>
      <c r="CU14" s="36" t="s">
        <v>108</v>
      </c>
      <c r="CV14" s="947">
        <f t="shared" si="17"/>
        <v>1514.66</v>
      </c>
      <c r="CW14" s="476">
        <v>135.51999999999998</v>
      </c>
      <c r="CX14" s="476">
        <v>187.96</v>
      </c>
      <c r="CY14" s="476">
        <v>147.62</v>
      </c>
      <c r="CZ14" s="476">
        <v>62.411999999999999</v>
      </c>
      <c r="DA14" s="476">
        <v>89.356999999999999</v>
      </c>
      <c r="DB14" s="476">
        <v>119.55799999999999</v>
      </c>
      <c r="DC14" s="476">
        <v>122.658</v>
      </c>
      <c r="DD14" s="476">
        <v>126.497</v>
      </c>
      <c r="DE14" s="476">
        <v>113.96600000000001</v>
      </c>
      <c r="DF14" s="476">
        <v>127.29599999999999</v>
      </c>
      <c r="DG14" s="476">
        <v>141.411</v>
      </c>
      <c r="DH14" s="476">
        <v>140.405</v>
      </c>
      <c r="DI14" s="36" t="s">
        <v>108</v>
      </c>
      <c r="DJ14" s="945">
        <f t="shared" si="11"/>
        <v>135.91708542713567</v>
      </c>
      <c r="DK14" s="474">
        <f t="shared" si="11"/>
        <v>114.55621301775146</v>
      </c>
      <c r="DL14" s="474">
        <f t="shared" si="11"/>
        <v>132.08713984539705</v>
      </c>
      <c r="DM14" s="474">
        <f t="shared" si="11"/>
        <v>133.23104693140795</v>
      </c>
      <c r="DN14" s="474">
        <f t="shared" si="11"/>
        <v>129.48547717842322</v>
      </c>
      <c r="DO14" s="474">
        <f t="shared" si="11"/>
        <v>126.92755681818183</v>
      </c>
      <c r="DP14" s="474">
        <f t="shared" si="11"/>
        <v>141.15466351829986</v>
      </c>
      <c r="DQ14" s="474">
        <f t="shared" si="11"/>
        <v>131.60729613733906</v>
      </c>
      <c r="DR14" s="474">
        <f t="shared" si="11"/>
        <v>135.58092175777065</v>
      </c>
      <c r="DS14" s="474">
        <f t="shared" si="11"/>
        <v>148.39322916666666</v>
      </c>
      <c r="DT14" s="474">
        <f t="shared" si="11"/>
        <v>145.31506849315068</v>
      </c>
      <c r="DU14" s="474">
        <f t="shared" si="11"/>
        <v>147.61064718162839</v>
      </c>
      <c r="DV14" s="474">
        <f t="shared" si="11"/>
        <v>150.97311827956989</v>
      </c>
    </row>
    <row r="15" spans="1:126" ht="12.3" customHeight="1" x14ac:dyDescent="0.15">
      <c r="A15" s="36" t="s">
        <v>109</v>
      </c>
      <c r="B15" s="947">
        <f t="shared" si="12"/>
        <v>162</v>
      </c>
      <c r="C15" s="476">
        <v>29</v>
      </c>
      <c r="D15" s="476">
        <v>15</v>
      </c>
      <c r="E15" s="476">
        <v>9</v>
      </c>
      <c r="F15" s="476">
        <v>12</v>
      </c>
      <c r="G15" s="476">
        <v>14</v>
      </c>
      <c r="H15" s="476">
        <v>18</v>
      </c>
      <c r="I15" s="476">
        <v>12</v>
      </c>
      <c r="J15" s="476">
        <v>16</v>
      </c>
      <c r="K15" s="476">
        <v>9</v>
      </c>
      <c r="L15" s="476">
        <v>8</v>
      </c>
      <c r="M15" s="476">
        <v>11</v>
      </c>
      <c r="N15" s="476">
        <v>9</v>
      </c>
      <c r="O15" s="36" t="s">
        <v>109</v>
      </c>
      <c r="P15" s="958">
        <f t="shared" si="13"/>
        <v>2.7456600000000004</v>
      </c>
      <c r="Q15" s="489">
        <v>0.49007000000000001</v>
      </c>
      <c r="R15" s="489">
        <v>0.25269000000000003</v>
      </c>
      <c r="S15" s="489">
        <v>0.15204000000000001</v>
      </c>
      <c r="T15" s="489">
        <v>0.20388000000000001</v>
      </c>
      <c r="U15" s="489">
        <v>0.2394</v>
      </c>
      <c r="V15" s="489">
        <v>0.30562</v>
      </c>
      <c r="W15" s="489">
        <v>0.20578000000000002</v>
      </c>
      <c r="X15" s="489">
        <v>0.27571000000000001</v>
      </c>
      <c r="Y15" s="489">
        <v>0.14835000000000001</v>
      </c>
      <c r="Z15" s="489">
        <v>0.13484000000000002</v>
      </c>
      <c r="AA15" s="489">
        <v>0.18512000000000001</v>
      </c>
      <c r="AB15" s="489">
        <v>0.15216000000000002</v>
      </c>
      <c r="AC15" s="36" t="s">
        <v>109</v>
      </c>
      <c r="AD15" s="950">
        <f t="shared" si="9"/>
        <v>16.948518518518522</v>
      </c>
      <c r="AE15" s="479">
        <f t="shared" si="9"/>
        <v>16.898965517241379</v>
      </c>
      <c r="AF15" s="479">
        <f t="shared" si="9"/>
        <v>16.846000000000004</v>
      </c>
      <c r="AG15" s="479">
        <f t="shared" si="9"/>
        <v>16.893333333333334</v>
      </c>
      <c r="AH15" s="479">
        <f t="shared" si="9"/>
        <v>16.990000000000002</v>
      </c>
      <c r="AI15" s="479">
        <f t="shared" si="9"/>
        <v>17.100000000000001</v>
      </c>
      <c r="AJ15" s="479">
        <f t="shared" si="9"/>
        <v>16.978888888888889</v>
      </c>
      <c r="AK15" s="479">
        <f t="shared" si="9"/>
        <v>17.148333333333333</v>
      </c>
      <c r="AL15" s="479">
        <f t="shared" si="9"/>
        <v>17.231875000000002</v>
      </c>
      <c r="AM15" s="479">
        <f t="shared" si="9"/>
        <v>16.483333333333334</v>
      </c>
      <c r="AN15" s="479">
        <f t="shared" si="9"/>
        <v>16.855</v>
      </c>
      <c r="AO15" s="479">
        <f t="shared" si="9"/>
        <v>16.829090909090908</v>
      </c>
      <c r="AP15" s="479">
        <f t="shared" si="9"/>
        <v>16.906666666666666</v>
      </c>
      <c r="AQ15" s="36" t="s">
        <v>109</v>
      </c>
      <c r="AR15" s="955">
        <f t="shared" si="14"/>
        <v>12262</v>
      </c>
      <c r="AS15" s="486">
        <v>1329</v>
      </c>
      <c r="AT15" s="486">
        <v>1244</v>
      </c>
      <c r="AU15" s="486">
        <v>995</v>
      </c>
      <c r="AV15" s="486">
        <v>970</v>
      </c>
      <c r="AW15" s="486">
        <v>1014</v>
      </c>
      <c r="AX15" s="486">
        <v>1049</v>
      </c>
      <c r="AY15" s="486">
        <v>1095</v>
      </c>
      <c r="AZ15" s="486">
        <v>1075</v>
      </c>
      <c r="BA15" s="486">
        <v>920</v>
      </c>
      <c r="BB15" s="486">
        <v>870</v>
      </c>
      <c r="BC15" s="486">
        <v>818</v>
      </c>
      <c r="BD15" s="486">
        <v>883</v>
      </c>
      <c r="BE15" s="36" t="s">
        <v>109</v>
      </c>
      <c r="BF15" s="947">
        <f t="shared" si="15"/>
        <v>760.41297999999995</v>
      </c>
      <c r="BG15" s="482">
        <v>81.151880000000006</v>
      </c>
      <c r="BH15" s="482">
        <v>75.878309999999999</v>
      </c>
      <c r="BI15" s="482">
        <v>61.115000000000009</v>
      </c>
      <c r="BJ15" s="482">
        <v>61.138329999999996</v>
      </c>
      <c r="BK15" s="482">
        <v>63.484479999999991</v>
      </c>
      <c r="BL15" s="482">
        <v>65.612359999999995</v>
      </c>
      <c r="BM15" s="482">
        <v>69.616600000000005</v>
      </c>
      <c r="BN15" s="482">
        <v>67.620039999999989</v>
      </c>
      <c r="BO15" s="482">
        <v>57.511009999999999</v>
      </c>
      <c r="BP15" s="482">
        <v>55.39687</v>
      </c>
      <c r="BQ15" s="482">
        <v>51.259360000000001</v>
      </c>
      <c r="BR15" s="482">
        <v>50.628739999999993</v>
      </c>
      <c r="BS15" s="36" t="s">
        <v>109</v>
      </c>
      <c r="BT15" s="949">
        <f t="shared" si="10"/>
        <v>62.013780786168645</v>
      </c>
      <c r="BU15" s="478">
        <f t="shared" si="10"/>
        <v>61.062362678705796</v>
      </c>
      <c r="BV15" s="478">
        <f t="shared" si="10"/>
        <v>60.995426045016082</v>
      </c>
      <c r="BW15" s="478">
        <f t="shared" si="10"/>
        <v>61.422110552763833</v>
      </c>
      <c r="BX15" s="478">
        <f t="shared" si="10"/>
        <v>63.029206185567013</v>
      </c>
      <c r="BY15" s="478">
        <f t="shared" si="10"/>
        <v>62.607968441814585</v>
      </c>
      <c r="BZ15" s="478">
        <f t="shared" si="10"/>
        <v>62.547530981887505</v>
      </c>
      <c r="CA15" s="478">
        <f t="shared" si="10"/>
        <v>63.576803652968039</v>
      </c>
      <c r="CB15" s="478">
        <f t="shared" si="10"/>
        <v>62.902362790697666</v>
      </c>
      <c r="CC15" s="478">
        <f t="shared" si="10"/>
        <v>62.511967391304353</v>
      </c>
      <c r="CD15" s="478">
        <f t="shared" si="10"/>
        <v>63.674563218390809</v>
      </c>
      <c r="CE15" s="478">
        <f t="shared" si="10"/>
        <v>62.664254278728613</v>
      </c>
      <c r="CF15" s="478">
        <f t="shared" si="10"/>
        <v>57.337191392978475</v>
      </c>
      <c r="CG15" s="36" t="s">
        <v>109</v>
      </c>
      <c r="CH15" s="947">
        <f t="shared" si="16"/>
        <v>11718</v>
      </c>
      <c r="CI15" s="476">
        <v>1255</v>
      </c>
      <c r="CJ15" s="476">
        <v>1144</v>
      </c>
      <c r="CK15" s="476">
        <v>888</v>
      </c>
      <c r="CL15" s="476">
        <v>922</v>
      </c>
      <c r="CM15" s="476">
        <v>992</v>
      </c>
      <c r="CN15" s="476">
        <v>1040</v>
      </c>
      <c r="CO15" s="476">
        <v>1024</v>
      </c>
      <c r="CP15" s="476">
        <v>1007</v>
      </c>
      <c r="CQ15" s="476">
        <v>857</v>
      </c>
      <c r="CR15" s="476">
        <v>904</v>
      </c>
      <c r="CS15" s="476">
        <v>823</v>
      </c>
      <c r="CT15" s="476">
        <v>862</v>
      </c>
      <c r="CU15" s="36" t="s">
        <v>109</v>
      </c>
      <c r="CV15" s="947">
        <f t="shared" si="17"/>
        <v>1792.9688799999999</v>
      </c>
      <c r="CW15" s="476">
        <v>189.96944999999999</v>
      </c>
      <c r="CX15" s="476">
        <v>175.31924000000001</v>
      </c>
      <c r="CY15" s="476">
        <v>133.83437000000001</v>
      </c>
      <c r="CZ15" s="476">
        <v>143.35633000000001</v>
      </c>
      <c r="DA15" s="476">
        <v>150.61103</v>
      </c>
      <c r="DB15" s="476">
        <v>157.88936999999999</v>
      </c>
      <c r="DC15" s="476">
        <v>156.67990000000003</v>
      </c>
      <c r="DD15" s="476">
        <v>156.15449000000001</v>
      </c>
      <c r="DE15" s="476">
        <v>132.74538999999999</v>
      </c>
      <c r="DF15" s="476">
        <v>140.8623</v>
      </c>
      <c r="DG15" s="476">
        <v>119.53681999999998</v>
      </c>
      <c r="DH15" s="476">
        <v>136.01019000000002</v>
      </c>
      <c r="DI15" s="36" t="s">
        <v>109</v>
      </c>
      <c r="DJ15" s="945">
        <f t="shared" si="11"/>
        <v>153.00980372077143</v>
      </c>
      <c r="DK15" s="474">
        <f t="shared" si="11"/>
        <v>151.37007968127489</v>
      </c>
      <c r="DL15" s="474">
        <f t="shared" si="11"/>
        <v>153.2510839160839</v>
      </c>
      <c r="DM15" s="474">
        <f t="shared" si="11"/>
        <v>150.71438063063064</v>
      </c>
      <c r="DN15" s="474">
        <f t="shared" si="11"/>
        <v>155.48408893709328</v>
      </c>
      <c r="DO15" s="474">
        <f t="shared" si="11"/>
        <v>151.82563508064518</v>
      </c>
      <c r="DP15" s="474">
        <f t="shared" si="11"/>
        <v>151.81670192307692</v>
      </c>
      <c r="DQ15" s="474">
        <f t="shared" si="11"/>
        <v>153.00771484375002</v>
      </c>
      <c r="DR15" s="474">
        <f t="shared" si="11"/>
        <v>155.06900695134064</v>
      </c>
      <c r="DS15" s="474">
        <f t="shared" si="11"/>
        <v>154.89543757292881</v>
      </c>
      <c r="DT15" s="474">
        <f t="shared" si="11"/>
        <v>155.82112831858407</v>
      </c>
      <c r="DU15" s="474">
        <f t="shared" si="11"/>
        <v>145.24522478736327</v>
      </c>
      <c r="DV15" s="474">
        <f t="shared" si="11"/>
        <v>157.78444315545246</v>
      </c>
    </row>
    <row r="16" spans="1:126" ht="12.3" customHeight="1" x14ac:dyDescent="0.15">
      <c r="A16" s="36" t="s">
        <v>295</v>
      </c>
      <c r="B16" s="947">
        <f t="shared" si="12"/>
        <v>2467</v>
      </c>
      <c r="C16" s="476">
        <v>285</v>
      </c>
      <c r="D16" s="476">
        <v>275</v>
      </c>
      <c r="E16" s="476">
        <v>260</v>
      </c>
      <c r="F16" s="476">
        <v>165</v>
      </c>
      <c r="G16" s="476">
        <v>138</v>
      </c>
      <c r="H16" s="476">
        <v>186</v>
      </c>
      <c r="I16" s="476">
        <v>190</v>
      </c>
      <c r="J16" s="476">
        <v>190</v>
      </c>
      <c r="K16" s="476">
        <v>198</v>
      </c>
      <c r="L16" s="476">
        <v>200</v>
      </c>
      <c r="M16" s="476">
        <v>185</v>
      </c>
      <c r="N16" s="476">
        <v>195</v>
      </c>
      <c r="O16" s="36" t="s">
        <v>295</v>
      </c>
      <c r="P16" s="958">
        <f t="shared" si="13"/>
        <v>32.969899999999996</v>
      </c>
      <c r="Q16" s="489">
        <v>4.0327500000000001</v>
      </c>
      <c r="R16" s="489">
        <v>3.7299999999999995</v>
      </c>
      <c r="S16" s="489">
        <v>3.38</v>
      </c>
      <c r="T16" s="489">
        <v>2.0514999999999999</v>
      </c>
      <c r="U16" s="489">
        <v>1.704</v>
      </c>
      <c r="V16" s="489">
        <v>2.4240000000000004</v>
      </c>
      <c r="W16" s="489">
        <v>2.4585999999999997</v>
      </c>
      <c r="X16" s="489">
        <v>2.4645000000000001</v>
      </c>
      <c r="Y16" s="489">
        <v>2.5190000000000001</v>
      </c>
      <c r="Z16" s="489">
        <v>2.6695000000000002</v>
      </c>
      <c r="AA16" s="489">
        <v>2.6262499999999998</v>
      </c>
      <c r="AB16" s="489">
        <v>2.9097999999999997</v>
      </c>
      <c r="AC16" s="36" t="s">
        <v>295</v>
      </c>
      <c r="AD16" s="950">
        <f t="shared" si="9"/>
        <v>13.364369679773</v>
      </c>
      <c r="AE16" s="479">
        <f t="shared" si="9"/>
        <v>14.149999999999999</v>
      </c>
      <c r="AF16" s="479">
        <f t="shared" si="9"/>
        <v>13.563636363636363</v>
      </c>
      <c r="AG16" s="479">
        <f t="shared" si="9"/>
        <v>13</v>
      </c>
      <c r="AH16" s="479">
        <f t="shared" si="9"/>
        <v>12.433333333333334</v>
      </c>
      <c r="AI16" s="479">
        <f t="shared" si="9"/>
        <v>12.347826086956522</v>
      </c>
      <c r="AJ16" s="479">
        <f t="shared" si="9"/>
        <v>13.032258064516132</v>
      </c>
      <c r="AK16" s="479">
        <f t="shared" si="9"/>
        <v>12.939999999999998</v>
      </c>
      <c r="AL16" s="479">
        <f t="shared" si="9"/>
        <v>12.971052631578948</v>
      </c>
      <c r="AM16" s="479">
        <f t="shared" si="9"/>
        <v>12.722222222222223</v>
      </c>
      <c r="AN16" s="479">
        <f t="shared" si="9"/>
        <v>13.347500000000002</v>
      </c>
      <c r="AO16" s="479">
        <f t="shared" si="9"/>
        <v>14.195945945945944</v>
      </c>
      <c r="AP16" s="479">
        <f t="shared" si="9"/>
        <v>14.92205128205128</v>
      </c>
      <c r="AQ16" s="36" t="s">
        <v>295</v>
      </c>
      <c r="AR16" s="955">
        <f t="shared" si="14"/>
        <v>17315</v>
      </c>
      <c r="AS16" s="486">
        <v>1410</v>
      </c>
      <c r="AT16" s="486">
        <v>1520</v>
      </c>
      <c r="AU16" s="486">
        <v>1440</v>
      </c>
      <c r="AV16" s="486">
        <v>885</v>
      </c>
      <c r="AW16" s="486">
        <v>905</v>
      </c>
      <c r="AX16" s="486">
        <v>1160</v>
      </c>
      <c r="AY16" s="486">
        <v>1340</v>
      </c>
      <c r="AZ16" s="486">
        <v>1555</v>
      </c>
      <c r="BA16" s="486">
        <v>1720</v>
      </c>
      <c r="BB16" s="486">
        <v>1840</v>
      </c>
      <c r="BC16" s="486">
        <v>1710</v>
      </c>
      <c r="BD16" s="486">
        <v>1830</v>
      </c>
      <c r="BE16" s="36" t="s">
        <v>295</v>
      </c>
      <c r="BF16" s="947">
        <f t="shared" si="15"/>
        <v>968.70294999999999</v>
      </c>
      <c r="BG16" s="482">
        <v>77.345699999999994</v>
      </c>
      <c r="BH16" s="482">
        <v>85.894000000000005</v>
      </c>
      <c r="BI16" s="482">
        <v>77.936000000000007</v>
      </c>
      <c r="BJ16" s="482">
        <v>45.049050000000001</v>
      </c>
      <c r="BK16" s="482">
        <v>45.929199999999994</v>
      </c>
      <c r="BL16" s="482">
        <v>62.605999999999995</v>
      </c>
      <c r="BM16" s="482">
        <v>73.070999999999998</v>
      </c>
      <c r="BN16" s="482">
        <v>86.441249999999997</v>
      </c>
      <c r="BO16" s="482">
        <v>99.539999999999992</v>
      </c>
      <c r="BP16" s="482">
        <v>107.557</v>
      </c>
      <c r="BQ16" s="482">
        <v>99.359550000000013</v>
      </c>
      <c r="BR16" s="482">
        <v>107.9742</v>
      </c>
      <c r="BS16" s="36" t="s">
        <v>295</v>
      </c>
      <c r="BT16" s="949">
        <f t="shared" si="10"/>
        <v>55.945882183078254</v>
      </c>
      <c r="BU16" s="478">
        <f t="shared" si="10"/>
        <v>54.855106382978718</v>
      </c>
      <c r="BV16" s="478">
        <f t="shared" si="10"/>
        <v>56.50921052631579</v>
      </c>
      <c r="BW16" s="478">
        <f t="shared" si="10"/>
        <v>54.122222222222227</v>
      </c>
      <c r="BX16" s="478">
        <f t="shared" si="10"/>
        <v>50.902881355932202</v>
      </c>
      <c r="BY16" s="478">
        <f t="shared" si="10"/>
        <v>50.75049723756905</v>
      </c>
      <c r="BZ16" s="478">
        <f t="shared" si="10"/>
        <v>53.970689655172414</v>
      </c>
      <c r="CA16" s="478">
        <f t="shared" si="10"/>
        <v>54.530597014925377</v>
      </c>
      <c r="CB16" s="478">
        <f t="shared" si="10"/>
        <v>55.589228295819936</v>
      </c>
      <c r="CC16" s="478">
        <f t="shared" si="10"/>
        <v>57.872093023255808</v>
      </c>
      <c r="CD16" s="478">
        <f t="shared" si="10"/>
        <v>58.454891304347825</v>
      </c>
      <c r="CE16" s="478">
        <f t="shared" si="10"/>
        <v>58.105000000000011</v>
      </c>
      <c r="CF16" s="478">
        <f t="shared" si="10"/>
        <v>59.002295081967212</v>
      </c>
      <c r="CG16" s="36" t="s">
        <v>295</v>
      </c>
      <c r="CH16" s="947">
        <f t="shared" si="16"/>
        <v>19528</v>
      </c>
      <c r="CI16" s="476">
        <v>1978</v>
      </c>
      <c r="CJ16" s="476">
        <v>1720</v>
      </c>
      <c r="CK16" s="476">
        <v>1685</v>
      </c>
      <c r="CL16" s="476">
        <v>950</v>
      </c>
      <c r="CM16" s="476">
        <v>1165</v>
      </c>
      <c r="CN16" s="476">
        <v>1450</v>
      </c>
      <c r="CO16" s="476">
        <v>1520</v>
      </c>
      <c r="CP16" s="476">
        <v>1620</v>
      </c>
      <c r="CQ16" s="476">
        <v>1770</v>
      </c>
      <c r="CR16" s="476">
        <v>1910</v>
      </c>
      <c r="CS16" s="476">
        <v>1830</v>
      </c>
      <c r="CT16" s="476">
        <v>1930</v>
      </c>
      <c r="CU16" s="36" t="s">
        <v>295</v>
      </c>
      <c r="CV16" s="947">
        <f t="shared" si="17"/>
        <v>2458.7485000000001</v>
      </c>
      <c r="CW16" s="476">
        <v>252.8159</v>
      </c>
      <c r="CX16" s="476">
        <v>211.9735</v>
      </c>
      <c r="CY16" s="476">
        <v>208.10984999999999</v>
      </c>
      <c r="CZ16" s="476">
        <v>114.81399999999999</v>
      </c>
      <c r="DA16" s="476">
        <v>142.63024999999999</v>
      </c>
      <c r="DB16" s="476">
        <v>180.042</v>
      </c>
      <c r="DC16" s="476">
        <v>189.39750000000001</v>
      </c>
      <c r="DD16" s="476">
        <v>205.88400000000001</v>
      </c>
      <c r="DE16" s="476">
        <v>226.46800000000002</v>
      </c>
      <c r="DF16" s="476">
        <v>245.404</v>
      </c>
      <c r="DG16" s="476">
        <v>233.589</v>
      </c>
      <c r="DH16" s="476">
        <v>247.62049999999999</v>
      </c>
      <c r="DI16" s="36" t="s">
        <v>295</v>
      </c>
      <c r="DJ16" s="945">
        <f t="shared" si="11"/>
        <v>125.90887443670628</v>
      </c>
      <c r="DK16" s="474">
        <f t="shared" si="11"/>
        <v>127.81390293225481</v>
      </c>
      <c r="DL16" s="474">
        <f t="shared" si="11"/>
        <v>123.24040697674418</v>
      </c>
      <c r="DM16" s="474">
        <f t="shared" si="11"/>
        <v>123.5073293768546</v>
      </c>
      <c r="DN16" s="474">
        <f t="shared" si="11"/>
        <v>120.85684210526315</v>
      </c>
      <c r="DO16" s="474">
        <f t="shared" si="11"/>
        <v>122.4293991416309</v>
      </c>
      <c r="DP16" s="474">
        <f t="shared" si="11"/>
        <v>124.16689655172414</v>
      </c>
      <c r="DQ16" s="474">
        <f t="shared" si="11"/>
        <v>124.60361842105263</v>
      </c>
      <c r="DR16" s="474">
        <f t="shared" si="11"/>
        <v>127.08888888888889</v>
      </c>
      <c r="DS16" s="474">
        <f t="shared" si="11"/>
        <v>127.94802259887005</v>
      </c>
      <c r="DT16" s="474">
        <f t="shared" si="11"/>
        <v>128.48376963350785</v>
      </c>
      <c r="DU16" s="474">
        <f t="shared" si="11"/>
        <v>127.64426229508197</v>
      </c>
      <c r="DV16" s="474">
        <f t="shared" si="11"/>
        <v>128.30077720207254</v>
      </c>
    </row>
    <row r="17" spans="1:126" ht="12.3" customHeight="1" x14ac:dyDescent="0.15">
      <c r="A17" s="36" t="s">
        <v>296</v>
      </c>
      <c r="B17" s="947">
        <f t="shared" si="12"/>
        <v>45883</v>
      </c>
      <c r="C17" s="476">
        <v>3686</v>
      </c>
      <c r="D17" s="476">
        <v>3892</v>
      </c>
      <c r="E17" s="476">
        <v>3790</v>
      </c>
      <c r="F17" s="476">
        <v>3840</v>
      </c>
      <c r="G17" s="476">
        <v>3815</v>
      </c>
      <c r="H17" s="476">
        <v>3780</v>
      </c>
      <c r="I17" s="476">
        <v>4426</v>
      </c>
      <c r="J17" s="476">
        <v>3840</v>
      </c>
      <c r="K17" s="476">
        <v>3674</v>
      </c>
      <c r="L17" s="476">
        <v>3787</v>
      </c>
      <c r="M17" s="476">
        <v>3789</v>
      </c>
      <c r="N17" s="476">
        <v>3564</v>
      </c>
      <c r="O17" s="36" t="s">
        <v>296</v>
      </c>
      <c r="P17" s="958">
        <f t="shared" si="13"/>
        <v>499.48095000000001</v>
      </c>
      <c r="Q17" s="489">
        <v>40.995339999999999</v>
      </c>
      <c r="R17" s="489">
        <v>42.859020000000001</v>
      </c>
      <c r="S17" s="489">
        <v>41.929370000000006</v>
      </c>
      <c r="T17" s="489">
        <v>42.394919999999999</v>
      </c>
      <c r="U17" s="489">
        <v>42.162170000000003</v>
      </c>
      <c r="V17" s="489">
        <v>42.010130000000004</v>
      </c>
      <c r="W17" s="489">
        <v>43.7</v>
      </c>
      <c r="X17" s="489">
        <v>42.39</v>
      </c>
      <c r="Y17" s="489">
        <v>40.64</v>
      </c>
      <c r="Z17" s="489">
        <v>40.6</v>
      </c>
      <c r="AA17" s="489">
        <v>40.510000000000005</v>
      </c>
      <c r="AB17" s="489">
        <v>39.29</v>
      </c>
      <c r="AC17" s="36" t="s">
        <v>296</v>
      </c>
      <c r="AD17" s="950">
        <f t="shared" si="9"/>
        <v>10.885969749144563</v>
      </c>
      <c r="AE17" s="479">
        <f t="shared" si="9"/>
        <v>11.121904503526858</v>
      </c>
      <c r="AF17" s="479">
        <f t="shared" si="9"/>
        <v>11.012081192189106</v>
      </c>
      <c r="AG17" s="479">
        <f t="shared" si="9"/>
        <v>11.063158311345648</v>
      </c>
      <c r="AH17" s="479">
        <f t="shared" si="9"/>
        <v>11.040343749999998</v>
      </c>
      <c r="AI17" s="479">
        <f t="shared" si="9"/>
        <v>11.051682830930538</v>
      </c>
      <c r="AJ17" s="479">
        <f t="shared" si="9"/>
        <v>11.113791005291008</v>
      </c>
      <c r="AK17" s="479">
        <f t="shared" si="9"/>
        <v>9.8734749209218275</v>
      </c>
      <c r="AL17" s="479">
        <f t="shared" si="9"/>
        <v>11.0390625</v>
      </c>
      <c r="AM17" s="479">
        <f t="shared" si="9"/>
        <v>11.06151333696244</v>
      </c>
      <c r="AN17" s="479">
        <f t="shared" si="9"/>
        <v>10.720887245841036</v>
      </c>
      <c r="AO17" s="479">
        <f t="shared" si="9"/>
        <v>10.691475323304305</v>
      </c>
      <c r="AP17" s="479">
        <f t="shared" si="9"/>
        <v>11.024130190796857</v>
      </c>
      <c r="AQ17" s="36" t="s">
        <v>296</v>
      </c>
      <c r="AR17" s="955">
        <f t="shared" si="14"/>
        <v>16480</v>
      </c>
      <c r="AS17" s="486">
        <v>1475</v>
      </c>
      <c r="AT17" s="486">
        <v>1321</v>
      </c>
      <c r="AU17" s="486">
        <v>1474</v>
      </c>
      <c r="AV17" s="486">
        <v>1465</v>
      </c>
      <c r="AW17" s="486">
        <v>1310</v>
      </c>
      <c r="AX17" s="486">
        <v>1350</v>
      </c>
      <c r="AY17" s="486">
        <v>1305</v>
      </c>
      <c r="AZ17" s="486">
        <v>1315</v>
      </c>
      <c r="BA17" s="486">
        <v>1373</v>
      </c>
      <c r="BB17" s="486">
        <v>1361</v>
      </c>
      <c r="BC17" s="486">
        <v>1275</v>
      </c>
      <c r="BD17" s="486">
        <v>1456</v>
      </c>
      <c r="BE17" s="36" t="s">
        <v>296</v>
      </c>
      <c r="BF17" s="947">
        <f t="shared" si="15"/>
        <v>571.01038000000005</v>
      </c>
      <c r="BG17" s="482">
        <v>51.059599999999996</v>
      </c>
      <c r="BH17" s="482">
        <v>46.841540000000002</v>
      </c>
      <c r="BI17" s="482">
        <v>49.035799999999995</v>
      </c>
      <c r="BJ17" s="482">
        <v>48.099810000000005</v>
      </c>
      <c r="BK17" s="482">
        <v>45.091210000000004</v>
      </c>
      <c r="BL17" s="482">
        <v>46.072419999999994</v>
      </c>
      <c r="BM17" s="482">
        <v>45.86</v>
      </c>
      <c r="BN17" s="482">
        <v>48.980000000000004</v>
      </c>
      <c r="BO17" s="482">
        <v>50.96</v>
      </c>
      <c r="BP17" s="482">
        <v>46.06</v>
      </c>
      <c r="BQ17" s="482">
        <v>45.96</v>
      </c>
      <c r="BR17" s="482">
        <v>46.989999999999995</v>
      </c>
      <c r="BS17" s="36" t="s">
        <v>296</v>
      </c>
      <c r="BT17" s="949">
        <f t="shared" si="10"/>
        <v>34.648688106796115</v>
      </c>
      <c r="BU17" s="478">
        <f t="shared" si="10"/>
        <v>34.61667796610169</v>
      </c>
      <c r="BV17" s="478">
        <f t="shared" si="10"/>
        <v>35.459152157456472</v>
      </c>
      <c r="BW17" s="478">
        <f t="shared" si="10"/>
        <v>33.267164179104476</v>
      </c>
      <c r="BX17" s="478">
        <f t="shared" si="10"/>
        <v>32.832634812286699</v>
      </c>
      <c r="BY17" s="478">
        <f t="shared" si="10"/>
        <v>34.420770992366414</v>
      </c>
      <c r="BZ17" s="478">
        <f t="shared" si="10"/>
        <v>34.127718518518513</v>
      </c>
      <c r="CA17" s="478">
        <f t="shared" si="10"/>
        <v>35.14176245210728</v>
      </c>
      <c r="CB17" s="478">
        <f t="shared" si="10"/>
        <v>37.247148288973385</v>
      </c>
      <c r="CC17" s="478">
        <f t="shared" si="10"/>
        <v>37.115804806991989</v>
      </c>
      <c r="CD17" s="478">
        <f t="shared" si="10"/>
        <v>33.842762674504044</v>
      </c>
      <c r="CE17" s="478">
        <f t="shared" si="10"/>
        <v>36.047058823529412</v>
      </c>
      <c r="CF17" s="478">
        <f t="shared" si="10"/>
        <v>32.273351648351642</v>
      </c>
      <c r="CG17" s="36" t="s">
        <v>296</v>
      </c>
      <c r="CH17" s="947">
        <f t="shared" si="16"/>
        <v>30727</v>
      </c>
      <c r="CI17" s="476">
        <v>3199</v>
      </c>
      <c r="CJ17" s="476">
        <v>2335</v>
      </c>
      <c r="CK17" s="476">
        <v>2767</v>
      </c>
      <c r="CL17" s="476">
        <v>2551</v>
      </c>
      <c r="CM17" s="476">
        <v>2659</v>
      </c>
      <c r="CN17" s="476">
        <v>2525</v>
      </c>
      <c r="CO17" s="476">
        <v>2538</v>
      </c>
      <c r="CP17" s="476">
        <v>2303</v>
      </c>
      <c r="CQ17" s="476">
        <v>2438</v>
      </c>
      <c r="CR17" s="476">
        <v>2455</v>
      </c>
      <c r="CS17" s="476">
        <v>2520</v>
      </c>
      <c r="CT17" s="476">
        <v>2437</v>
      </c>
      <c r="CU17" s="36" t="s">
        <v>296</v>
      </c>
      <c r="CV17" s="947">
        <f t="shared" si="17"/>
        <v>4047.2437601837228</v>
      </c>
      <c r="CW17" s="476">
        <v>437.06325411</v>
      </c>
      <c r="CX17" s="476">
        <v>325.51631757310491</v>
      </c>
      <c r="CY17" s="476">
        <v>373.27772894750069</v>
      </c>
      <c r="CZ17" s="476">
        <v>352.41713327742445</v>
      </c>
      <c r="DA17" s="476">
        <v>366.66269289168031</v>
      </c>
      <c r="DB17" s="476">
        <v>349.20663338401255</v>
      </c>
      <c r="DC17" s="476">
        <v>296.85000000000002</v>
      </c>
      <c r="DD17" s="476">
        <v>303.52999999999997</v>
      </c>
      <c r="DE17" s="476">
        <v>318.70999999999998</v>
      </c>
      <c r="DF17" s="476">
        <v>287.05</v>
      </c>
      <c r="DG17" s="476">
        <v>331.40999999999997</v>
      </c>
      <c r="DH17" s="476">
        <v>305.54999999999995</v>
      </c>
      <c r="DI17" s="36" t="s">
        <v>296</v>
      </c>
      <c r="DJ17" s="945">
        <f t="shared" si="11"/>
        <v>131.71620269416871</v>
      </c>
      <c r="DK17" s="474">
        <f t="shared" si="11"/>
        <v>136.62496221006566</v>
      </c>
      <c r="DL17" s="474">
        <f t="shared" si="11"/>
        <v>139.40741651953101</v>
      </c>
      <c r="DM17" s="474">
        <f t="shared" si="11"/>
        <v>134.90340764275413</v>
      </c>
      <c r="DN17" s="474">
        <f t="shared" si="11"/>
        <v>138.14862143372187</v>
      </c>
      <c r="DO17" s="474">
        <f t="shared" si="11"/>
        <v>137.89495783816483</v>
      </c>
      <c r="DP17" s="474">
        <f t="shared" si="11"/>
        <v>138.29965678574754</v>
      </c>
      <c r="DQ17" s="474">
        <f t="shared" si="11"/>
        <v>116.96217494089835</v>
      </c>
      <c r="DR17" s="474">
        <f t="shared" si="11"/>
        <v>131.79765523230569</v>
      </c>
      <c r="DS17" s="474">
        <f t="shared" si="11"/>
        <v>130.72600492206726</v>
      </c>
      <c r="DT17" s="474">
        <f t="shared" si="11"/>
        <v>116.92464358452139</v>
      </c>
      <c r="DU17" s="474">
        <f t="shared" si="11"/>
        <v>131.51190476190476</v>
      </c>
      <c r="DV17" s="474">
        <f t="shared" si="11"/>
        <v>125.37956503898235</v>
      </c>
    </row>
    <row r="18" spans="1:126" ht="12.3" customHeight="1" x14ac:dyDescent="0.15">
      <c r="A18" s="36" t="s">
        <v>297</v>
      </c>
      <c r="B18" s="947">
        <f t="shared" si="12"/>
        <v>54190</v>
      </c>
      <c r="C18" s="476">
        <v>6834</v>
      </c>
      <c r="D18" s="476">
        <v>5825</v>
      </c>
      <c r="E18" s="476">
        <v>3855</v>
      </c>
      <c r="F18" s="476">
        <v>1690</v>
      </c>
      <c r="G18" s="476">
        <v>2560</v>
      </c>
      <c r="H18" s="476">
        <v>3400</v>
      </c>
      <c r="I18" s="476">
        <v>5410</v>
      </c>
      <c r="J18" s="476">
        <v>5079</v>
      </c>
      <c r="K18" s="476">
        <v>5237</v>
      </c>
      <c r="L18" s="476">
        <v>5430</v>
      </c>
      <c r="M18" s="476">
        <v>4553</v>
      </c>
      <c r="N18" s="476">
        <v>4317</v>
      </c>
      <c r="O18" s="36" t="s">
        <v>297</v>
      </c>
      <c r="P18" s="958">
        <f t="shared" si="13"/>
        <v>776.41989999999998</v>
      </c>
      <c r="Q18" s="489">
        <v>95.69</v>
      </c>
      <c r="R18" s="489">
        <v>79.423650000000009</v>
      </c>
      <c r="S18" s="489">
        <v>57.168750000000003</v>
      </c>
      <c r="T18" s="489">
        <v>22.719000000000001</v>
      </c>
      <c r="U18" s="489">
        <v>35.159999999999997</v>
      </c>
      <c r="V18" s="489">
        <v>49.17</v>
      </c>
      <c r="W18" s="489">
        <v>78.900000000000006</v>
      </c>
      <c r="X18" s="489">
        <v>71.265000000000001</v>
      </c>
      <c r="Y18" s="489">
        <v>74.680000000000007</v>
      </c>
      <c r="Z18" s="489">
        <v>80.773499999999999</v>
      </c>
      <c r="AA18" s="489">
        <v>77.31</v>
      </c>
      <c r="AB18" s="489">
        <v>54.160000000000004</v>
      </c>
      <c r="AC18" s="36" t="s">
        <v>297</v>
      </c>
      <c r="AD18" s="950">
        <f t="shared" si="9"/>
        <v>14.327733899243402</v>
      </c>
      <c r="AE18" s="479">
        <f t="shared" si="9"/>
        <v>14.00204858062628</v>
      </c>
      <c r="AF18" s="479">
        <f t="shared" si="9"/>
        <v>13.63496137339056</v>
      </c>
      <c r="AG18" s="479">
        <f t="shared" si="9"/>
        <v>14.82976653696498</v>
      </c>
      <c r="AH18" s="479">
        <f t="shared" si="9"/>
        <v>13.443195266272189</v>
      </c>
      <c r="AI18" s="479">
        <f t="shared" si="9"/>
        <v>13.734374999999998</v>
      </c>
      <c r="AJ18" s="479">
        <f t="shared" si="9"/>
        <v>14.461764705882352</v>
      </c>
      <c r="AK18" s="479">
        <f t="shared" si="9"/>
        <v>14.584103512014789</v>
      </c>
      <c r="AL18" s="479">
        <f t="shared" si="9"/>
        <v>14.031305375073835</v>
      </c>
      <c r="AM18" s="479">
        <f t="shared" si="9"/>
        <v>14.260072560626314</v>
      </c>
      <c r="AN18" s="479">
        <f t="shared" si="9"/>
        <v>14.875414364640884</v>
      </c>
      <c r="AO18" s="479">
        <f t="shared" si="9"/>
        <v>16.980013178124313</v>
      </c>
      <c r="AP18" s="479">
        <f t="shared" si="9"/>
        <v>12.545749362983555</v>
      </c>
      <c r="AQ18" s="36" t="s">
        <v>297</v>
      </c>
      <c r="AR18" s="955">
        <f t="shared" si="14"/>
        <v>1151170</v>
      </c>
      <c r="AS18" s="486">
        <v>81323</v>
      </c>
      <c r="AT18" s="486">
        <v>80780</v>
      </c>
      <c r="AU18" s="486">
        <v>80640</v>
      </c>
      <c r="AV18" s="486">
        <v>74280</v>
      </c>
      <c r="AW18" s="486">
        <v>81340</v>
      </c>
      <c r="AX18" s="486">
        <v>83690</v>
      </c>
      <c r="AY18" s="486">
        <v>118164</v>
      </c>
      <c r="AZ18" s="486">
        <v>102125</v>
      </c>
      <c r="BA18" s="486">
        <v>104518</v>
      </c>
      <c r="BB18" s="486">
        <v>110540</v>
      </c>
      <c r="BC18" s="486">
        <v>98068</v>
      </c>
      <c r="BD18" s="486">
        <v>135702</v>
      </c>
      <c r="BE18" s="36" t="s">
        <v>297</v>
      </c>
      <c r="BF18" s="947">
        <f t="shared" si="15"/>
        <v>88172.020699999994</v>
      </c>
      <c r="BG18" s="482">
        <v>6109.7800000000007</v>
      </c>
      <c r="BH18" s="482">
        <v>6014.2489999999998</v>
      </c>
      <c r="BI18" s="482">
        <v>5986.7720000000008</v>
      </c>
      <c r="BJ18" s="482">
        <v>5359.9789999999994</v>
      </c>
      <c r="BK18" s="482">
        <v>5857.518</v>
      </c>
      <c r="BL18" s="482">
        <v>6076.1360000000004</v>
      </c>
      <c r="BM18" s="482">
        <v>9595.880000000001</v>
      </c>
      <c r="BN18" s="482">
        <v>8310.68</v>
      </c>
      <c r="BO18" s="482">
        <v>8529.9399999999987</v>
      </c>
      <c r="BP18" s="482">
        <v>8716.6666999999998</v>
      </c>
      <c r="BQ18" s="482">
        <v>7663.6500000000005</v>
      </c>
      <c r="BR18" s="482">
        <v>9950.77</v>
      </c>
      <c r="BS18" s="36" t="s">
        <v>297</v>
      </c>
      <c r="BT18" s="949">
        <f t="shared" si="10"/>
        <v>76.59339689185785</v>
      </c>
      <c r="BU18" s="478">
        <f t="shared" si="10"/>
        <v>75.129791080014272</v>
      </c>
      <c r="BV18" s="478">
        <f t="shared" si="10"/>
        <v>74.452203515721706</v>
      </c>
      <c r="BW18" s="478">
        <f t="shared" si="10"/>
        <v>74.240724206349228</v>
      </c>
      <c r="BX18" s="478">
        <f t="shared" si="10"/>
        <v>72.159114162627873</v>
      </c>
      <c r="BY18" s="478">
        <f t="shared" si="10"/>
        <v>72.012761249077954</v>
      </c>
      <c r="BZ18" s="478">
        <f t="shared" si="10"/>
        <v>72.602891623849928</v>
      </c>
      <c r="CA18" s="478">
        <f t="shared" si="10"/>
        <v>81.208151382823871</v>
      </c>
      <c r="CB18" s="478">
        <f t="shared" si="10"/>
        <v>81.377527539779678</v>
      </c>
      <c r="CC18" s="478">
        <f t="shared" si="10"/>
        <v>81.612162498325631</v>
      </c>
      <c r="CD18" s="478">
        <f t="shared" si="10"/>
        <v>78.855316627465172</v>
      </c>
      <c r="CE18" s="478">
        <f t="shared" si="10"/>
        <v>78.146286250356894</v>
      </c>
      <c r="CF18" s="478">
        <f t="shared" si="10"/>
        <v>73.328101280747532</v>
      </c>
      <c r="CG18" s="36" t="s">
        <v>297</v>
      </c>
      <c r="CH18" s="947">
        <f t="shared" si="16"/>
        <v>331315</v>
      </c>
      <c r="CI18" s="476">
        <v>28702</v>
      </c>
      <c r="CJ18" s="476">
        <v>27180</v>
      </c>
      <c r="CK18" s="476">
        <v>27645</v>
      </c>
      <c r="CL18" s="476">
        <v>23030</v>
      </c>
      <c r="CM18" s="476">
        <v>25000</v>
      </c>
      <c r="CN18" s="476">
        <v>30590</v>
      </c>
      <c r="CO18" s="476">
        <v>30513</v>
      </c>
      <c r="CP18" s="476">
        <v>26421</v>
      </c>
      <c r="CQ18" s="476">
        <v>27539</v>
      </c>
      <c r="CR18" s="476">
        <v>29910</v>
      </c>
      <c r="CS18" s="476">
        <v>27325</v>
      </c>
      <c r="CT18" s="476">
        <v>27460</v>
      </c>
      <c r="CU18" s="36" t="s">
        <v>297</v>
      </c>
      <c r="CV18" s="947">
        <f t="shared" si="17"/>
        <v>80429.431549999994</v>
      </c>
      <c r="CW18" s="476">
        <v>6782.9365500000004</v>
      </c>
      <c r="CX18" s="476">
        <v>6494.5889999999999</v>
      </c>
      <c r="CY18" s="476">
        <v>6674.9850000000006</v>
      </c>
      <c r="CZ18" s="476">
        <v>5517.8</v>
      </c>
      <c r="DA18" s="476">
        <v>5930.5</v>
      </c>
      <c r="DB18" s="476">
        <v>7338.74</v>
      </c>
      <c r="DC18" s="476">
        <v>7480.3689999999997</v>
      </c>
      <c r="DD18" s="476">
        <v>6557.826</v>
      </c>
      <c r="DE18" s="476">
        <v>6787.3940000000002</v>
      </c>
      <c r="DF18" s="476">
        <v>7269.2420000000002</v>
      </c>
      <c r="DG18" s="476">
        <v>6749.04</v>
      </c>
      <c r="DH18" s="476">
        <v>6846.01</v>
      </c>
      <c r="DI18" s="36" t="s">
        <v>297</v>
      </c>
      <c r="DJ18" s="945">
        <f t="shared" si="11"/>
        <v>242.75819552389717</v>
      </c>
      <c r="DK18" s="474">
        <f t="shared" si="11"/>
        <v>236.32278412654173</v>
      </c>
      <c r="DL18" s="474">
        <f t="shared" si="11"/>
        <v>238.94735099337748</v>
      </c>
      <c r="DM18" s="474">
        <f t="shared" si="11"/>
        <v>241.45360824742272</v>
      </c>
      <c r="DN18" s="474">
        <f t="shared" si="11"/>
        <v>239.59183673469389</v>
      </c>
      <c r="DO18" s="474">
        <f t="shared" si="11"/>
        <v>237.22</v>
      </c>
      <c r="DP18" s="474">
        <f t="shared" si="11"/>
        <v>239.90650539391959</v>
      </c>
      <c r="DQ18" s="474">
        <f t="shared" si="11"/>
        <v>245.15350834070722</v>
      </c>
      <c r="DR18" s="474">
        <f t="shared" si="11"/>
        <v>248.20506415351426</v>
      </c>
      <c r="DS18" s="474">
        <f t="shared" si="11"/>
        <v>246.46479538109591</v>
      </c>
      <c r="DT18" s="474">
        <f t="shared" si="11"/>
        <v>243.03717820127051</v>
      </c>
      <c r="DU18" s="474">
        <f t="shared" si="11"/>
        <v>246.99139981701737</v>
      </c>
      <c r="DV18" s="474">
        <f t="shared" si="11"/>
        <v>249.30844865258558</v>
      </c>
    </row>
    <row r="19" spans="1:126" ht="12.3" customHeight="1" x14ac:dyDescent="0.15">
      <c r="A19" s="36" t="s">
        <v>298</v>
      </c>
      <c r="B19" s="947">
        <f t="shared" si="12"/>
        <v>1592</v>
      </c>
      <c r="C19" s="476">
        <v>141</v>
      </c>
      <c r="D19" s="476">
        <v>183</v>
      </c>
      <c r="E19" s="476">
        <v>95</v>
      </c>
      <c r="F19" s="476">
        <v>126</v>
      </c>
      <c r="G19" s="476">
        <v>114</v>
      </c>
      <c r="H19" s="476">
        <v>162</v>
      </c>
      <c r="I19" s="476">
        <v>183</v>
      </c>
      <c r="J19" s="476">
        <v>157</v>
      </c>
      <c r="K19" s="476">
        <v>171</v>
      </c>
      <c r="L19" s="476">
        <v>96</v>
      </c>
      <c r="M19" s="476">
        <v>89</v>
      </c>
      <c r="N19" s="476">
        <v>75</v>
      </c>
      <c r="O19" s="36" t="s">
        <v>298</v>
      </c>
      <c r="P19" s="958">
        <f t="shared" si="13"/>
        <v>20.813019999999995</v>
      </c>
      <c r="Q19" s="489">
        <v>1.9899999999999998</v>
      </c>
      <c r="R19" s="489">
        <v>2.4079999999999999</v>
      </c>
      <c r="S19" s="489">
        <v>1.2955000000000001</v>
      </c>
      <c r="T19" s="489">
        <v>1.6702699999999999</v>
      </c>
      <c r="U19" s="489">
        <v>1.5007999999999999</v>
      </c>
      <c r="V19" s="489">
        <v>2.2098</v>
      </c>
      <c r="W19" s="489">
        <v>2.4588000000000001</v>
      </c>
      <c r="X19" s="489">
        <v>1.81585</v>
      </c>
      <c r="Y19" s="489">
        <v>2.0510000000000002</v>
      </c>
      <c r="Z19" s="489">
        <v>1.2170000000000001</v>
      </c>
      <c r="AA19" s="489">
        <v>1.2690000000000001</v>
      </c>
      <c r="AB19" s="489">
        <v>0.92700000000000005</v>
      </c>
      <c r="AC19" s="36" t="s">
        <v>298</v>
      </c>
      <c r="AD19" s="950">
        <f t="shared" si="9"/>
        <v>13.073505025125625</v>
      </c>
      <c r="AE19" s="479">
        <f t="shared" si="9"/>
        <v>14.113475177304963</v>
      </c>
      <c r="AF19" s="479">
        <f t="shared" si="9"/>
        <v>13.15846994535519</v>
      </c>
      <c r="AG19" s="479">
        <f t="shared" si="9"/>
        <v>13.63684210526316</v>
      </c>
      <c r="AH19" s="479">
        <f t="shared" si="9"/>
        <v>13.25611111111111</v>
      </c>
      <c r="AI19" s="479">
        <f t="shared" si="9"/>
        <v>13.164912280701754</v>
      </c>
      <c r="AJ19" s="479">
        <f t="shared" si="9"/>
        <v>13.640740740740741</v>
      </c>
      <c r="AK19" s="479">
        <f t="shared" si="9"/>
        <v>13.436065573770492</v>
      </c>
      <c r="AL19" s="479">
        <f t="shared" si="9"/>
        <v>11.565923566878981</v>
      </c>
      <c r="AM19" s="479">
        <f t="shared" si="9"/>
        <v>11.994152046783627</v>
      </c>
      <c r="AN19" s="479">
        <f t="shared" si="9"/>
        <v>12.677083333333334</v>
      </c>
      <c r="AO19" s="479">
        <f t="shared" si="9"/>
        <v>14.258426966292136</v>
      </c>
      <c r="AP19" s="479">
        <f t="shared" si="9"/>
        <v>12.360000000000001</v>
      </c>
      <c r="AQ19" s="36" t="s">
        <v>298</v>
      </c>
      <c r="AR19" s="955">
        <f t="shared" si="14"/>
        <v>21946</v>
      </c>
      <c r="AS19" s="486">
        <v>2385</v>
      </c>
      <c r="AT19" s="486">
        <v>2269</v>
      </c>
      <c r="AU19" s="486">
        <v>1793</v>
      </c>
      <c r="AV19" s="486">
        <v>1254</v>
      </c>
      <c r="AW19" s="486">
        <v>1390</v>
      </c>
      <c r="AX19" s="486">
        <v>1465</v>
      </c>
      <c r="AY19" s="486">
        <v>1672</v>
      </c>
      <c r="AZ19" s="486">
        <v>1462</v>
      </c>
      <c r="BA19" s="486">
        <v>1746</v>
      </c>
      <c r="BB19" s="486">
        <v>1843</v>
      </c>
      <c r="BC19" s="486">
        <v>1730</v>
      </c>
      <c r="BD19" s="486">
        <v>2937</v>
      </c>
      <c r="BE19" s="36" t="s">
        <v>298</v>
      </c>
      <c r="BF19" s="947">
        <f t="shared" si="15"/>
        <v>1561.4991</v>
      </c>
      <c r="BG19" s="482">
        <v>169.51350000000002</v>
      </c>
      <c r="BH19" s="482">
        <v>162.2766</v>
      </c>
      <c r="BI19" s="482">
        <v>124.9397</v>
      </c>
      <c r="BJ19" s="482">
        <v>87.664800000000014</v>
      </c>
      <c r="BK19" s="482">
        <v>100.77250000000001</v>
      </c>
      <c r="BL19" s="482">
        <v>104.3754</v>
      </c>
      <c r="BM19" s="482">
        <v>121.661</v>
      </c>
      <c r="BN19" s="482">
        <v>105.1326</v>
      </c>
      <c r="BO19" s="482">
        <v>116.46600000000001</v>
      </c>
      <c r="BP19" s="482">
        <v>137.13900000000001</v>
      </c>
      <c r="BQ19" s="482">
        <v>121.91999999999999</v>
      </c>
      <c r="BR19" s="482">
        <v>209.63800000000001</v>
      </c>
      <c r="BS19" s="36" t="s">
        <v>298</v>
      </c>
      <c r="BT19" s="949">
        <f t="shared" si="10"/>
        <v>71.151877335277504</v>
      </c>
      <c r="BU19" s="478">
        <f t="shared" si="10"/>
        <v>71.074842767295607</v>
      </c>
      <c r="BV19" s="478">
        <f t="shared" si="10"/>
        <v>71.518995152049357</v>
      </c>
      <c r="BW19" s="478">
        <f t="shared" si="10"/>
        <v>69.681929726714998</v>
      </c>
      <c r="BX19" s="478">
        <f t="shared" si="10"/>
        <v>69.908133971291875</v>
      </c>
      <c r="BY19" s="478">
        <f t="shared" si="10"/>
        <v>72.498201438848923</v>
      </c>
      <c r="BZ19" s="478">
        <f t="shared" si="10"/>
        <v>71.246006825938565</v>
      </c>
      <c r="CA19" s="478">
        <f t="shared" si="10"/>
        <v>72.763755980861234</v>
      </c>
      <c r="CB19" s="478">
        <f t="shared" si="10"/>
        <v>71.91012311901504</v>
      </c>
      <c r="CC19" s="478">
        <f t="shared" si="10"/>
        <v>66.704467353951898</v>
      </c>
      <c r="CD19" s="478">
        <f t="shared" si="10"/>
        <v>74.41074335322844</v>
      </c>
      <c r="CE19" s="478">
        <f t="shared" si="10"/>
        <v>70.473988439306353</v>
      </c>
      <c r="CF19" s="478">
        <f t="shared" si="10"/>
        <v>71.378277153558059</v>
      </c>
      <c r="CG19" s="36" t="s">
        <v>298</v>
      </c>
      <c r="CH19" s="947">
        <f t="shared" si="16"/>
        <v>26791</v>
      </c>
      <c r="CI19" s="476">
        <v>2700</v>
      </c>
      <c r="CJ19" s="476">
        <v>2560</v>
      </c>
      <c r="CK19" s="476">
        <v>2121</v>
      </c>
      <c r="CL19" s="476">
        <v>1708</v>
      </c>
      <c r="CM19" s="476">
        <v>1786</v>
      </c>
      <c r="CN19" s="476">
        <v>2094</v>
      </c>
      <c r="CO19" s="476">
        <v>2675</v>
      </c>
      <c r="CP19" s="476">
        <v>1960</v>
      </c>
      <c r="CQ19" s="476">
        <v>2331</v>
      </c>
      <c r="CR19" s="476">
        <v>2343</v>
      </c>
      <c r="CS19" s="476">
        <v>2449</v>
      </c>
      <c r="CT19" s="476">
        <v>2064</v>
      </c>
      <c r="CU19" s="36" t="s">
        <v>298</v>
      </c>
      <c r="CV19" s="947">
        <f t="shared" si="17"/>
        <v>4286.5002599999998</v>
      </c>
      <c r="CW19" s="476">
        <v>441.77049999999997</v>
      </c>
      <c r="CX19" s="476">
        <v>418.25310000000002</v>
      </c>
      <c r="CY19" s="476">
        <v>355.07419999999996</v>
      </c>
      <c r="CZ19" s="476">
        <v>282.87639999999999</v>
      </c>
      <c r="DA19" s="476">
        <v>291.98559999999998</v>
      </c>
      <c r="DB19" s="476">
        <v>344.71129999999999</v>
      </c>
      <c r="DC19" s="476">
        <v>417.89359999999999</v>
      </c>
      <c r="DD19" s="476">
        <v>294.07889999999998</v>
      </c>
      <c r="DE19" s="476">
        <v>353.53399999999999</v>
      </c>
      <c r="DF19" s="476">
        <v>377.49266</v>
      </c>
      <c r="DG19" s="476">
        <v>385.25599999999997</v>
      </c>
      <c r="DH19" s="476">
        <v>323.57400000000001</v>
      </c>
      <c r="DI19" s="36" t="s">
        <v>298</v>
      </c>
      <c r="DJ19" s="945">
        <f t="shared" si="11"/>
        <v>159.99777014669104</v>
      </c>
      <c r="DK19" s="474">
        <f t="shared" si="11"/>
        <v>163.61870370370369</v>
      </c>
      <c r="DL19" s="474">
        <f t="shared" si="11"/>
        <v>163.38011718750002</v>
      </c>
      <c r="DM19" s="474">
        <f t="shared" si="11"/>
        <v>167.40886374351717</v>
      </c>
      <c r="DN19" s="474">
        <f t="shared" si="11"/>
        <v>165.6185011709602</v>
      </c>
      <c r="DO19" s="474">
        <f t="shared" si="11"/>
        <v>163.48577827547592</v>
      </c>
      <c r="DP19" s="474">
        <f t="shared" si="11"/>
        <v>164.61857688634194</v>
      </c>
      <c r="DQ19" s="474">
        <f t="shared" si="11"/>
        <v>156.22190654205605</v>
      </c>
      <c r="DR19" s="474">
        <f t="shared" si="11"/>
        <v>150.04025510204082</v>
      </c>
      <c r="DS19" s="474">
        <f t="shared" si="11"/>
        <v>151.66623766623766</v>
      </c>
      <c r="DT19" s="474">
        <f t="shared" si="11"/>
        <v>161.1150917626974</v>
      </c>
      <c r="DU19" s="474">
        <f t="shared" si="11"/>
        <v>157.31155573703552</v>
      </c>
      <c r="DV19" s="474">
        <f t="shared" si="11"/>
        <v>156.7703488372093</v>
      </c>
    </row>
    <row r="20" spans="1:126" ht="12.3" customHeight="1" x14ac:dyDescent="0.15">
      <c r="A20" s="36" t="s">
        <v>299</v>
      </c>
      <c r="B20" s="947">
        <f t="shared" si="12"/>
        <v>26674</v>
      </c>
      <c r="C20" s="476">
        <v>3238</v>
      </c>
      <c r="D20" s="476">
        <v>2571</v>
      </c>
      <c r="E20" s="476">
        <v>1947</v>
      </c>
      <c r="F20" s="476">
        <v>1561</v>
      </c>
      <c r="G20" s="476">
        <v>1602</v>
      </c>
      <c r="H20" s="476">
        <v>1546</v>
      </c>
      <c r="I20" s="476">
        <v>2598</v>
      </c>
      <c r="J20" s="476">
        <v>2421</v>
      </c>
      <c r="K20" s="476">
        <v>2108</v>
      </c>
      <c r="L20" s="476">
        <v>2120</v>
      </c>
      <c r="M20" s="476">
        <v>2235</v>
      </c>
      <c r="N20" s="476">
        <v>2727</v>
      </c>
      <c r="O20" s="36" t="s">
        <v>299</v>
      </c>
      <c r="P20" s="958">
        <f t="shared" si="13"/>
        <v>426.00924999999989</v>
      </c>
      <c r="Q20" s="489">
        <v>41.372329999999998</v>
      </c>
      <c r="R20" s="489">
        <v>40.398489999999995</v>
      </c>
      <c r="S20" s="489">
        <v>31.744</v>
      </c>
      <c r="T20" s="489">
        <v>29.786929999999998</v>
      </c>
      <c r="U20" s="489">
        <v>31.088429999999995</v>
      </c>
      <c r="V20" s="489">
        <v>30.822510000000001</v>
      </c>
      <c r="W20" s="489">
        <v>44.088179999999994</v>
      </c>
      <c r="X20" s="489">
        <v>40.274290000000001</v>
      </c>
      <c r="Y20" s="489">
        <v>37.065550000000002</v>
      </c>
      <c r="Z20" s="489">
        <v>35.873899999999999</v>
      </c>
      <c r="AA20" s="489">
        <v>29.018569999999997</v>
      </c>
      <c r="AB20" s="489">
        <v>34.47607</v>
      </c>
      <c r="AC20" s="36" t="s">
        <v>299</v>
      </c>
      <c r="AD20" s="950">
        <f t="shared" si="9"/>
        <v>15.970954862412832</v>
      </c>
      <c r="AE20" s="479">
        <f t="shared" si="9"/>
        <v>12.77712476837554</v>
      </c>
      <c r="AF20" s="479">
        <f t="shared" si="9"/>
        <v>15.713142746013222</v>
      </c>
      <c r="AG20" s="479">
        <f t="shared" si="9"/>
        <v>16.304057524396505</v>
      </c>
      <c r="AH20" s="479">
        <f t="shared" si="9"/>
        <v>19.081953875720689</v>
      </c>
      <c r="AI20" s="479">
        <f t="shared" si="9"/>
        <v>19.406011235955056</v>
      </c>
      <c r="AJ20" s="479">
        <f t="shared" si="9"/>
        <v>19.936940491591205</v>
      </c>
      <c r="AK20" s="479">
        <f t="shared" si="9"/>
        <v>16.97004618937644</v>
      </c>
      <c r="AL20" s="479">
        <f t="shared" si="9"/>
        <v>16.635394465097065</v>
      </c>
      <c r="AM20" s="479">
        <f t="shared" si="9"/>
        <v>17.583277988614803</v>
      </c>
      <c r="AN20" s="479">
        <f t="shared" si="9"/>
        <v>16.921650943396227</v>
      </c>
      <c r="AO20" s="479">
        <f t="shared" si="9"/>
        <v>12.983700223713646</v>
      </c>
      <c r="AP20" s="479">
        <f t="shared" si="9"/>
        <v>12.642489915658233</v>
      </c>
      <c r="AQ20" s="36" t="s">
        <v>299</v>
      </c>
      <c r="AR20" s="955">
        <f t="shared" si="14"/>
        <v>26359</v>
      </c>
      <c r="AS20" s="486">
        <v>2984</v>
      </c>
      <c r="AT20" s="486">
        <v>2379</v>
      </c>
      <c r="AU20" s="486">
        <v>2277</v>
      </c>
      <c r="AV20" s="486">
        <v>1932</v>
      </c>
      <c r="AW20" s="486">
        <v>1836</v>
      </c>
      <c r="AX20" s="486">
        <v>1828</v>
      </c>
      <c r="AY20" s="486">
        <v>1961</v>
      </c>
      <c r="AZ20" s="486">
        <v>2029</v>
      </c>
      <c r="BA20" s="486">
        <v>2052</v>
      </c>
      <c r="BB20" s="486">
        <v>2103</v>
      </c>
      <c r="BC20" s="486">
        <v>2228</v>
      </c>
      <c r="BD20" s="486">
        <v>2750</v>
      </c>
      <c r="BE20" s="36" t="s">
        <v>299</v>
      </c>
      <c r="BF20" s="947">
        <f t="shared" si="15"/>
        <v>1328.5308300000002</v>
      </c>
      <c r="BG20" s="482">
        <v>138.6429</v>
      </c>
      <c r="BH20" s="482">
        <v>119.34955000000001</v>
      </c>
      <c r="BI20" s="482">
        <v>110.65639999999999</v>
      </c>
      <c r="BJ20" s="482">
        <v>99.147729999999996</v>
      </c>
      <c r="BK20" s="482">
        <v>94.51803000000001</v>
      </c>
      <c r="BL20" s="482">
        <v>95.026710000000008</v>
      </c>
      <c r="BM20" s="482">
        <v>99.554110000000009</v>
      </c>
      <c r="BN20" s="482">
        <v>103.50428000000001</v>
      </c>
      <c r="BO20" s="482">
        <v>107.67909</v>
      </c>
      <c r="BP20" s="482">
        <v>109.52238000000001</v>
      </c>
      <c r="BQ20" s="482">
        <v>114.01689999999999</v>
      </c>
      <c r="BR20" s="482">
        <v>136.91274999999999</v>
      </c>
      <c r="BS20" s="36" t="s">
        <v>299</v>
      </c>
      <c r="BT20" s="949">
        <f t="shared" si="10"/>
        <v>50.401412420805045</v>
      </c>
      <c r="BU20" s="478">
        <f t="shared" si="10"/>
        <v>46.462097855227881</v>
      </c>
      <c r="BV20" s="478">
        <f t="shared" si="10"/>
        <v>50.167948717948718</v>
      </c>
      <c r="BW20" s="478">
        <f t="shared" si="10"/>
        <v>48.597452788757138</v>
      </c>
      <c r="BX20" s="478">
        <f t="shared" si="10"/>
        <v>51.318700828157347</v>
      </c>
      <c r="BY20" s="478">
        <f t="shared" si="10"/>
        <v>51.480408496732032</v>
      </c>
      <c r="BZ20" s="478">
        <f t="shared" si="10"/>
        <v>51.983977024070022</v>
      </c>
      <c r="CA20" s="478">
        <f t="shared" si="10"/>
        <v>50.767011728709846</v>
      </c>
      <c r="CB20" s="478">
        <f t="shared" si="10"/>
        <v>51.012459339576147</v>
      </c>
      <c r="CC20" s="478">
        <f t="shared" si="10"/>
        <v>52.475190058479534</v>
      </c>
      <c r="CD20" s="478">
        <f t="shared" si="10"/>
        <v>52.079115549215409</v>
      </c>
      <c r="CE20" s="478">
        <f t="shared" si="10"/>
        <v>51.174551166965884</v>
      </c>
      <c r="CF20" s="478">
        <f t="shared" si="10"/>
        <v>49.786454545454546</v>
      </c>
      <c r="CG20" s="36" t="s">
        <v>299</v>
      </c>
      <c r="CH20" s="947">
        <f t="shared" si="16"/>
        <v>16605</v>
      </c>
      <c r="CI20" s="476">
        <v>1738</v>
      </c>
      <c r="CJ20" s="476">
        <v>1504</v>
      </c>
      <c r="CK20" s="476">
        <v>1407</v>
      </c>
      <c r="CL20" s="476">
        <v>1265</v>
      </c>
      <c r="CM20" s="476">
        <v>1197</v>
      </c>
      <c r="CN20" s="476">
        <v>1216</v>
      </c>
      <c r="CO20" s="476">
        <v>1255</v>
      </c>
      <c r="CP20" s="476">
        <v>1337</v>
      </c>
      <c r="CQ20" s="476">
        <v>1297</v>
      </c>
      <c r="CR20" s="476">
        <v>1369</v>
      </c>
      <c r="CS20" s="476">
        <v>1413</v>
      </c>
      <c r="CT20" s="476">
        <v>1607</v>
      </c>
      <c r="CU20" s="36" t="s">
        <v>299</v>
      </c>
      <c r="CV20" s="947">
        <f t="shared" si="17"/>
        <v>2472.79511</v>
      </c>
      <c r="CW20" s="476">
        <v>259.02378999999996</v>
      </c>
      <c r="CX20" s="476">
        <v>215.50417999999996</v>
      </c>
      <c r="CY20" s="476">
        <v>211.25878999999998</v>
      </c>
      <c r="CZ20" s="476">
        <v>189.22973999999999</v>
      </c>
      <c r="DA20" s="476">
        <v>180.87430000000001</v>
      </c>
      <c r="DB20" s="476">
        <v>182.73595999999998</v>
      </c>
      <c r="DC20" s="476">
        <v>188.30939999999998</v>
      </c>
      <c r="DD20" s="476">
        <v>199.76301000000001</v>
      </c>
      <c r="DE20" s="476">
        <v>192.50218000000001</v>
      </c>
      <c r="DF20" s="476">
        <v>205.34696000000002</v>
      </c>
      <c r="DG20" s="476">
        <v>210.81417999999999</v>
      </c>
      <c r="DH20" s="476">
        <v>237.43261999999999</v>
      </c>
      <c r="DI20" s="36" t="s">
        <v>299</v>
      </c>
      <c r="DJ20" s="945">
        <f t="shared" si="11"/>
        <v>148.91870581150258</v>
      </c>
      <c r="DK20" s="474">
        <f t="shared" si="11"/>
        <v>149.03555235903335</v>
      </c>
      <c r="DL20" s="474">
        <f t="shared" si="11"/>
        <v>143.28735372340424</v>
      </c>
      <c r="DM20" s="474">
        <f t="shared" si="11"/>
        <v>150.14839374555791</v>
      </c>
      <c r="DN20" s="474">
        <f t="shared" si="11"/>
        <v>149.58872727272725</v>
      </c>
      <c r="DO20" s="474">
        <f t="shared" si="11"/>
        <v>151.10634920634922</v>
      </c>
      <c r="DP20" s="474">
        <f t="shared" si="11"/>
        <v>150.27628289473682</v>
      </c>
      <c r="DQ20" s="474">
        <f t="shared" si="11"/>
        <v>150.0473306772908</v>
      </c>
      <c r="DR20" s="474">
        <f t="shared" si="11"/>
        <v>149.41137621540764</v>
      </c>
      <c r="DS20" s="474">
        <f t="shared" si="11"/>
        <v>148.4211102544333</v>
      </c>
      <c r="DT20" s="474">
        <f t="shared" si="11"/>
        <v>149.99777940102265</v>
      </c>
      <c r="DU20" s="474">
        <f t="shared" si="11"/>
        <v>149.19616418966737</v>
      </c>
      <c r="DV20" s="474">
        <f t="shared" si="11"/>
        <v>147.74898568761665</v>
      </c>
    </row>
    <row r="21" spans="1:126" ht="12.3" customHeight="1" x14ac:dyDescent="0.15">
      <c r="A21" s="36" t="s">
        <v>300</v>
      </c>
      <c r="B21" s="947">
        <f t="shared" si="12"/>
        <v>44860</v>
      </c>
      <c r="C21" s="476">
        <v>4535</v>
      </c>
      <c r="D21" s="476">
        <v>3705</v>
      </c>
      <c r="E21" s="476">
        <v>3555</v>
      </c>
      <c r="F21" s="476">
        <v>2800</v>
      </c>
      <c r="G21" s="476">
        <v>2880</v>
      </c>
      <c r="H21" s="476">
        <v>3360</v>
      </c>
      <c r="I21" s="476">
        <v>3595</v>
      </c>
      <c r="J21" s="476">
        <v>3955</v>
      </c>
      <c r="K21" s="476">
        <v>4105</v>
      </c>
      <c r="L21" s="476">
        <v>4105</v>
      </c>
      <c r="M21" s="476">
        <v>4000</v>
      </c>
      <c r="N21" s="476">
        <v>4265</v>
      </c>
      <c r="O21" s="36" t="s">
        <v>300</v>
      </c>
      <c r="P21" s="958">
        <f t="shared" si="13"/>
        <v>565.13830000000007</v>
      </c>
      <c r="Q21" s="489">
        <v>58.805750000000003</v>
      </c>
      <c r="R21" s="489">
        <v>48.260000000000005</v>
      </c>
      <c r="S21" s="489">
        <v>43.8705</v>
      </c>
      <c r="T21" s="489">
        <v>32.57</v>
      </c>
      <c r="U21" s="489">
        <v>33.480499999999999</v>
      </c>
      <c r="V21" s="489">
        <v>41.956800000000001</v>
      </c>
      <c r="W21" s="489">
        <v>46.71275</v>
      </c>
      <c r="X21" s="489">
        <v>51.034750000000003</v>
      </c>
      <c r="Y21" s="489">
        <v>52.015249999999995</v>
      </c>
      <c r="Z21" s="489">
        <v>52.713250000000002</v>
      </c>
      <c r="AA21" s="489">
        <v>50.001999999999995</v>
      </c>
      <c r="AB21" s="489">
        <v>53.716750000000005</v>
      </c>
      <c r="AC21" s="36" t="s">
        <v>300</v>
      </c>
      <c r="AD21" s="950">
        <f t="shared" si="9"/>
        <v>12.597822113241195</v>
      </c>
      <c r="AE21" s="479">
        <f t="shared" si="9"/>
        <v>12.967089305402427</v>
      </c>
      <c r="AF21" s="479">
        <f t="shared" si="9"/>
        <v>13.025641025641027</v>
      </c>
      <c r="AG21" s="479">
        <f t="shared" si="9"/>
        <v>12.340506329113925</v>
      </c>
      <c r="AH21" s="479">
        <f t="shared" si="9"/>
        <v>11.632142857142856</v>
      </c>
      <c r="AI21" s="479">
        <f t="shared" si="9"/>
        <v>11.62517361111111</v>
      </c>
      <c r="AJ21" s="479">
        <f t="shared" si="9"/>
        <v>12.487142857142858</v>
      </c>
      <c r="AK21" s="479">
        <f t="shared" si="9"/>
        <v>12.993810848400557</v>
      </c>
      <c r="AL21" s="479">
        <f t="shared" si="9"/>
        <v>12.903855878634639</v>
      </c>
      <c r="AM21" s="479">
        <f t="shared" si="9"/>
        <v>12.671193666260656</v>
      </c>
      <c r="AN21" s="479">
        <f t="shared" si="9"/>
        <v>12.841230207064555</v>
      </c>
      <c r="AO21" s="479">
        <f t="shared" si="9"/>
        <v>12.500499999999999</v>
      </c>
      <c r="AP21" s="479">
        <f t="shared" si="9"/>
        <v>12.59478311840563</v>
      </c>
      <c r="AQ21" s="36" t="s">
        <v>300</v>
      </c>
      <c r="AR21" s="955">
        <f t="shared" si="14"/>
        <v>6017</v>
      </c>
      <c r="AS21" s="486">
        <v>684</v>
      </c>
      <c r="AT21" s="486">
        <v>656</v>
      </c>
      <c r="AU21" s="486">
        <v>420</v>
      </c>
      <c r="AV21" s="486">
        <v>105</v>
      </c>
      <c r="AW21" s="486">
        <v>418</v>
      </c>
      <c r="AX21" s="486">
        <v>498</v>
      </c>
      <c r="AY21" s="486">
        <v>443</v>
      </c>
      <c r="AZ21" s="486">
        <v>443</v>
      </c>
      <c r="BA21" s="486">
        <v>500</v>
      </c>
      <c r="BB21" s="486">
        <v>488</v>
      </c>
      <c r="BC21" s="486">
        <v>589</v>
      </c>
      <c r="BD21" s="486">
        <v>773</v>
      </c>
      <c r="BE21" s="36" t="s">
        <v>300</v>
      </c>
      <c r="BF21" s="947">
        <f t="shared" si="15"/>
        <v>411.98139999999995</v>
      </c>
      <c r="BG21" s="482">
        <v>42.582000000000001</v>
      </c>
      <c r="BH21" s="482">
        <v>40.3904</v>
      </c>
      <c r="BI21" s="482">
        <v>30.1</v>
      </c>
      <c r="BJ21" s="482">
        <v>5.7030000000000003</v>
      </c>
      <c r="BK21" s="482">
        <v>28.630000000000003</v>
      </c>
      <c r="BL21" s="482">
        <v>31.109000000000002</v>
      </c>
      <c r="BM21" s="482">
        <v>32.863999999999997</v>
      </c>
      <c r="BN21" s="482">
        <v>32.147999999999996</v>
      </c>
      <c r="BO21" s="482">
        <v>35.846000000000004</v>
      </c>
      <c r="BP21" s="482">
        <v>36.091999999999999</v>
      </c>
      <c r="BQ21" s="482">
        <v>42.203000000000003</v>
      </c>
      <c r="BR21" s="482">
        <v>54.314000000000007</v>
      </c>
      <c r="BS21" s="36" t="s">
        <v>300</v>
      </c>
      <c r="BT21" s="949">
        <f t="shared" si="10"/>
        <v>68.469569552933351</v>
      </c>
      <c r="BU21" s="478">
        <f t="shared" si="10"/>
        <v>62.254385964912288</v>
      </c>
      <c r="BV21" s="478">
        <f t="shared" si="10"/>
        <v>61.570731707317073</v>
      </c>
      <c r="BW21" s="478">
        <f t="shared" si="10"/>
        <v>71.666666666666671</v>
      </c>
      <c r="BX21" s="478">
        <f t="shared" si="10"/>
        <v>54.314285714285717</v>
      </c>
      <c r="BY21" s="478">
        <f t="shared" si="10"/>
        <v>68.492822966507191</v>
      </c>
      <c r="BZ21" s="478">
        <f t="shared" si="10"/>
        <v>62.467871485943782</v>
      </c>
      <c r="CA21" s="478">
        <f t="shared" si="10"/>
        <v>74.185101580135424</v>
      </c>
      <c r="CB21" s="478">
        <f t="shared" si="10"/>
        <v>72.568848758465009</v>
      </c>
      <c r="CC21" s="478">
        <f t="shared" si="10"/>
        <v>71.692000000000007</v>
      </c>
      <c r="CD21" s="478">
        <f t="shared" si="10"/>
        <v>73.95901639344261</v>
      </c>
      <c r="CE21" s="478">
        <f t="shared" si="10"/>
        <v>71.651952461799652</v>
      </c>
      <c r="CF21" s="478">
        <f t="shared" si="10"/>
        <v>70.263906856403636</v>
      </c>
      <c r="CG21" s="36" t="s">
        <v>300</v>
      </c>
      <c r="CH21" s="947">
        <f t="shared" si="16"/>
        <v>7351</v>
      </c>
      <c r="CI21" s="476">
        <v>852</v>
      </c>
      <c r="CJ21" s="476">
        <v>690</v>
      </c>
      <c r="CK21" s="476">
        <v>450</v>
      </c>
      <c r="CL21" s="476">
        <v>344</v>
      </c>
      <c r="CM21" s="476">
        <v>334</v>
      </c>
      <c r="CN21" s="476">
        <v>530</v>
      </c>
      <c r="CO21" s="476">
        <v>770</v>
      </c>
      <c r="CP21" s="476">
        <v>788</v>
      </c>
      <c r="CQ21" s="476">
        <v>799</v>
      </c>
      <c r="CR21" s="476">
        <v>546</v>
      </c>
      <c r="CS21" s="476">
        <v>657</v>
      </c>
      <c r="CT21" s="476">
        <v>591</v>
      </c>
      <c r="CU21" s="36" t="s">
        <v>300</v>
      </c>
      <c r="CV21" s="947">
        <f t="shared" si="17"/>
        <v>1541.7034700000002</v>
      </c>
      <c r="CW21" s="476">
        <v>162.19</v>
      </c>
      <c r="CX21" s="476">
        <v>125.04950000000001</v>
      </c>
      <c r="CY21" s="476">
        <v>89.637500000000003</v>
      </c>
      <c r="CZ21" s="476">
        <v>66.293000000000006</v>
      </c>
      <c r="DA21" s="476">
        <v>63.712000000000003</v>
      </c>
      <c r="DB21" s="476">
        <v>107.28</v>
      </c>
      <c r="DC21" s="476">
        <v>158.755</v>
      </c>
      <c r="DD21" s="476">
        <v>164.31900000000002</v>
      </c>
      <c r="DE21" s="476">
        <v>184.142</v>
      </c>
      <c r="DF21" s="476">
        <v>152.44030000000001</v>
      </c>
      <c r="DG21" s="476">
        <v>135.20904999999999</v>
      </c>
      <c r="DH21" s="476">
        <v>132.67612</v>
      </c>
      <c r="DI21" s="36" t="s">
        <v>300</v>
      </c>
      <c r="DJ21" s="945">
        <f t="shared" si="11"/>
        <v>209.72703985852269</v>
      </c>
      <c r="DK21" s="474">
        <f t="shared" si="11"/>
        <v>190.36384976525821</v>
      </c>
      <c r="DL21" s="474">
        <f t="shared" si="11"/>
        <v>181.23115942028986</v>
      </c>
      <c r="DM21" s="474">
        <f t="shared" si="11"/>
        <v>199.19444444444446</v>
      </c>
      <c r="DN21" s="474">
        <f t="shared" si="11"/>
        <v>192.71220930232562</v>
      </c>
      <c r="DO21" s="474">
        <f t="shared" si="11"/>
        <v>190.75449101796409</v>
      </c>
      <c r="DP21" s="474">
        <f t="shared" si="11"/>
        <v>202.41509433962264</v>
      </c>
      <c r="DQ21" s="474">
        <f t="shared" si="11"/>
        <v>206.17532467532467</v>
      </c>
      <c r="DR21" s="474">
        <f t="shared" si="11"/>
        <v>208.52664974619293</v>
      </c>
      <c r="DS21" s="474">
        <f t="shared" si="11"/>
        <v>230.46558197747183</v>
      </c>
      <c r="DT21" s="474">
        <f t="shared" si="11"/>
        <v>279.19468864468865</v>
      </c>
      <c r="DU21" s="474">
        <f t="shared" si="11"/>
        <v>205.7976407914764</v>
      </c>
      <c r="DV21" s="474">
        <f t="shared" si="11"/>
        <v>224.49428087986465</v>
      </c>
    </row>
    <row r="22" spans="1:126" ht="12.3" customHeight="1" x14ac:dyDescent="0.15">
      <c r="A22" s="36" t="s">
        <v>301</v>
      </c>
      <c r="B22" s="947">
        <f t="shared" si="12"/>
        <v>19317</v>
      </c>
      <c r="C22" s="476">
        <v>2505</v>
      </c>
      <c r="D22" s="476">
        <v>2784</v>
      </c>
      <c r="E22" s="476">
        <v>1730</v>
      </c>
      <c r="F22" s="476">
        <v>1302</v>
      </c>
      <c r="G22" s="476">
        <v>1531</v>
      </c>
      <c r="H22" s="476">
        <v>1630</v>
      </c>
      <c r="I22" s="476">
        <v>1565</v>
      </c>
      <c r="J22" s="476">
        <v>1475</v>
      </c>
      <c r="K22" s="476">
        <v>1352</v>
      </c>
      <c r="L22" s="476">
        <v>876</v>
      </c>
      <c r="M22" s="476">
        <v>1392</v>
      </c>
      <c r="N22" s="476">
        <v>1175</v>
      </c>
      <c r="O22" s="36" t="s">
        <v>301</v>
      </c>
      <c r="P22" s="958">
        <f t="shared" si="13"/>
        <v>283.46299999999997</v>
      </c>
      <c r="Q22" s="489">
        <v>37.665999999999997</v>
      </c>
      <c r="R22" s="489">
        <v>41.870000000000005</v>
      </c>
      <c r="S22" s="489">
        <v>26.009999999999998</v>
      </c>
      <c r="T22" s="489">
        <v>19.780999999999999</v>
      </c>
      <c r="U22" s="489">
        <v>23.393000000000001</v>
      </c>
      <c r="V22" s="489">
        <v>24.54</v>
      </c>
      <c r="W22" s="489">
        <v>22.849</v>
      </c>
      <c r="X22" s="489">
        <v>21.28</v>
      </c>
      <c r="Y22" s="489">
        <v>19.503999999999998</v>
      </c>
      <c r="Z22" s="489">
        <v>11.79</v>
      </c>
      <c r="AA22" s="489">
        <v>18.28</v>
      </c>
      <c r="AB22" s="489">
        <v>16.5</v>
      </c>
      <c r="AC22" s="36" t="s">
        <v>301</v>
      </c>
      <c r="AD22" s="950">
        <f t="shared" si="9"/>
        <v>14.674276543976806</v>
      </c>
      <c r="AE22" s="479">
        <f t="shared" si="9"/>
        <v>15.036327345309381</v>
      </c>
      <c r="AF22" s="479">
        <f t="shared" si="9"/>
        <v>15.039511494252874</v>
      </c>
      <c r="AG22" s="479">
        <f t="shared" si="9"/>
        <v>15.034682080924854</v>
      </c>
      <c r="AH22" s="479">
        <f t="shared" si="9"/>
        <v>15.192780337941628</v>
      </c>
      <c r="AI22" s="479">
        <f t="shared" si="9"/>
        <v>15.279555845852386</v>
      </c>
      <c r="AJ22" s="479">
        <f t="shared" si="9"/>
        <v>15.05521472392638</v>
      </c>
      <c r="AK22" s="479">
        <f t="shared" si="9"/>
        <v>14.6</v>
      </c>
      <c r="AL22" s="479">
        <f t="shared" si="9"/>
        <v>14.427118644067797</v>
      </c>
      <c r="AM22" s="479">
        <f t="shared" si="9"/>
        <v>14.426035502958579</v>
      </c>
      <c r="AN22" s="479">
        <f t="shared" si="9"/>
        <v>13.45890410958904</v>
      </c>
      <c r="AO22" s="479">
        <f t="shared" si="9"/>
        <v>13.132183908045977</v>
      </c>
      <c r="AP22" s="479">
        <f t="shared" si="9"/>
        <v>14.042553191489361</v>
      </c>
      <c r="AQ22" s="36" t="s">
        <v>301</v>
      </c>
      <c r="AR22" s="955">
        <f t="shared" si="14"/>
        <v>19270</v>
      </c>
      <c r="AS22" s="486">
        <v>2160</v>
      </c>
      <c r="AT22" s="486">
        <v>1400</v>
      </c>
      <c r="AU22" s="486">
        <v>1530</v>
      </c>
      <c r="AV22" s="486">
        <v>1140</v>
      </c>
      <c r="AW22" s="486">
        <v>1400</v>
      </c>
      <c r="AX22" s="486">
        <v>1860</v>
      </c>
      <c r="AY22" s="486">
        <v>1805</v>
      </c>
      <c r="AZ22" s="486">
        <v>1685</v>
      </c>
      <c r="BA22" s="486">
        <v>1730</v>
      </c>
      <c r="BB22" s="486">
        <v>1555</v>
      </c>
      <c r="BC22" s="486">
        <v>1395</v>
      </c>
      <c r="BD22" s="486">
        <v>1610</v>
      </c>
      <c r="BE22" s="36" t="s">
        <v>301</v>
      </c>
      <c r="BF22" s="947">
        <f t="shared" si="15"/>
        <v>1007.5364999999999</v>
      </c>
      <c r="BG22" s="482">
        <v>108.759</v>
      </c>
      <c r="BH22" s="482">
        <v>72.204999999999998</v>
      </c>
      <c r="BI22" s="482">
        <v>79.789999999999992</v>
      </c>
      <c r="BJ22" s="482">
        <v>57.733999999999995</v>
      </c>
      <c r="BK22" s="482">
        <v>71.400000000000006</v>
      </c>
      <c r="BL22" s="482">
        <v>97.53</v>
      </c>
      <c r="BM22" s="482">
        <v>96.999750000000006</v>
      </c>
      <c r="BN22" s="482">
        <v>88.89500000000001</v>
      </c>
      <c r="BO22" s="482">
        <v>93.07</v>
      </c>
      <c r="BP22" s="482">
        <v>83.17</v>
      </c>
      <c r="BQ22" s="482">
        <v>72.578249999999997</v>
      </c>
      <c r="BR22" s="482">
        <v>85.405500000000004</v>
      </c>
      <c r="BS22" s="36" t="s">
        <v>301</v>
      </c>
      <c r="BT22" s="949">
        <f t="shared" si="10"/>
        <v>52.285236118318622</v>
      </c>
      <c r="BU22" s="478">
        <f t="shared" si="10"/>
        <v>50.351388888888891</v>
      </c>
      <c r="BV22" s="478">
        <f t="shared" si="10"/>
        <v>51.574999999999996</v>
      </c>
      <c r="BW22" s="478">
        <f t="shared" si="10"/>
        <v>52.15032679738561</v>
      </c>
      <c r="BX22" s="478">
        <f t="shared" si="10"/>
        <v>50.643859649122803</v>
      </c>
      <c r="BY22" s="478">
        <f t="shared" si="10"/>
        <v>51.000000000000007</v>
      </c>
      <c r="BZ22" s="478">
        <f t="shared" si="10"/>
        <v>52.435483870967744</v>
      </c>
      <c r="CA22" s="478">
        <f t="shared" si="10"/>
        <v>53.73947368421053</v>
      </c>
      <c r="CB22" s="478">
        <f t="shared" si="10"/>
        <v>52.756676557863507</v>
      </c>
      <c r="CC22" s="478">
        <f t="shared" si="10"/>
        <v>53.797687861271676</v>
      </c>
      <c r="CD22" s="478">
        <f t="shared" si="10"/>
        <v>53.485530546623799</v>
      </c>
      <c r="CE22" s="478">
        <f t="shared" si="10"/>
        <v>52.027419354838706</v>
      </c>
      <c r="CF22" s="478">
        <f t="shared" si="10"/>
        <v>53.046894409937892</v>
      </c>
      <c r="CG22" s="36" t="s">
        <v>301</v>
      </c>
      <c r="CH22" s="947">
        <f t="shared" si="16"/>
        <v>15832</v>
      </c>
      <c r="CI22" s="476">
        <v>1736</v>
      </c>
      <c r="CJ22" s="476">
        <v>1215</v>
      </c>
      <c r="CK22" s="476">
        <v>1308</v>
      </c>
      <c r="CL22" s="476">
        <v>1050</v>
      </c>
      <c r="CM22" s="476">
        <v>1200</v>
      </c>
      <c r="CN22" s="476">
        <v>1520</v>
      </c>
      <c r="CO22" s="476">
        <v>1735</v>
      </c>
      <c r="CP22" s="476">
        <v>1355</v>
      </c>
      <c r="CQ22" s="476">
        <v>1330</v>
      </c>
      <c r="CR22" s="476">
        <v>1315</v>
      </c>
      <c r="CS22" s="476">
        <v>940</v>
      </c>
      <c r="CT22" s="476">
        <v>1128</v>
      </c>
      <c r="CU22" s="36" t="s">
        <v>301</v>
      </c>
      <c r="CV22" s="947">
        <f t="shared" si="17"/>
        <v>2534.3986500000001</v>
      </c>
      <c r="CW22" s="476">
        <v>294.51</v>
      </c>
      <c r="CX22" s="476">
        <v>191.23969999999997</v>
      </c>
      <c r="CY22" s="476">
        <v>204.37199999999999</v>
      </c>
      <c r="CZ22" s="476">
        <v>163.31799999999998</v>
      </c>
      <c r="DA22" s="476">
        <v>189.2</v>
      </c>
      <c r="DB22" s="476">
        <v>242.50749999999999</v>
      </c>
      <c r="DC22" s="476">
        <v>272.59320000000002</v>
      </c>
      <c r="DD22" s="476">
        <v>213.09975000000003</v>
      </c>
      <c r="DE22" s="476">
        <v>212.42900000000003</v>
      </c>
      <c r="DF22" s="476">
        <v>213.10749999999999</v>
      </c>
      <c r="DG22" s="476">
        <v>153.37199999999999</v>
      </c>
      <c r="DH22" s="476">
        <v>184.65</v>
      </c>
      <c r="DI22" s="36" t="s">
        <v>301</v>
      </c>
      <c r="DJ22" s="945">
        <f t="shared" si="11"/>
        <v>160.08076364325419</v>
      </c>
      <c r="DK22" s="474">
        <f t="shared" si="11"/>
        <v>169.64861751152074</v>
      </c>
      <c r="DL22" s="474">
        <f t="shared" si="11"/>
        <v>157.39893004115225</v>
      </c>
      <c r="DM22" s="474">
        <f t="shared" si="11"/>
        <v>156.24770642201835</v>
      </c>
      <c r="DN22" s="474">
        <f t="shared" si="11"/>
        <v>155.54095238095238</v>
      </c>
      <c r="DO22" s="474">
        <f t="shared" si="11"/>
        <v>157.66666666666666</v>
      </c>
      <c r="DP22" s="474">
        <f t="shared" si="11"/>
        <v>159.54440789473685</v>
      </c>
      <c r="DQ22" s="474">
        <f t="shared" si="11"/>
        <v>157.11423631123921</v>
      </c>
      <c r="DR22" s="474">
        <f t="shared" si="11"/>
        <v>157.26918819188194</v>
      </c>
      <c r="DS22" s="474">
        <f t="shared" si="11"/>
        <v>159.72105263157897</v>
      </c>
      <c r="DT22" s="474">
        <f t="shared" si="11"/>
        <v>162.0589353612167</v>
      </c>
      <c r="DU22" s="474">
        <f t="shared" si="11"/>
        <v>163.16170212765957</v>
      </c>
      <c r="DV22" s="474">
        <f t="shared" si="11"/>
        <v>163.69680851063831</v>
      </c>
    </row>
    <row r="23" spans="1:126" ht="12.3" customHeight="1" x14ac:dyDescent="0.15">
      <c r="A23" s="36" t="s">
        <v>302</v>
      </c>
      <c r="B23" s="947">
        <f t="shared" si="12"/>
        <v>5752</v>
      </c>
      <c r="C23" s="476">
        <v>851</v>
      </c>
      <c r="D23" s="476">
        <v>699</v>
      </c>
      <c r="E23" s="476">
        <v>758</v>
      </c>
      <c r="F23" s="476">
        <v>315</v>
      </c>
      <c r="G23" s="476">
        <v>438</v>
      </c>
      <c r="H23" s="476">
        <v>332</v>
      </c>
      <c r="I23" s="476">
        <v>295</v>
      </c>
      <c r="J23" s="476">
        <v>306</v>
      </c>
      <c r="K23" s="476">
        <v>370</v>
      </c>
      <c r="L23" s="476">
        <v>454</v>
      </c>
      <c r="M23" s="476">
        <v>461</v>
      </c>
      <c r="N23" s="476">
        <v>473</v>
      </c>
      <c r="O23" s="36" t="s">
        <v>302</v>
      </c>
      <c r="P23" s="958">
        <f t="shared" si="13"/>
        <v>78.36248999999998</v>
      </c>
      <c r="Q23" s="489">
        <v>11.5222</v>
      </c>
      <c r="R23" s="489">
        <v>9.6160800000000002</v>
      </c>
      <c r="S23" s="489">
        <v>10.424480000000001</v>
      </c>
      <c r="T23" s="489">
        <v>4.2575599999999998</v>
      </c>
      <c r="U23" s="489">
        <v>5.9513699999999998</v>
      </c>
      <c r="V23" s="489">
        <v>4.7547999999999995</v>
      </c>
      <c r="W23" s="489">
        <v>3.96</v>
      </c>
      <c r="X23" s="489">
        <v>4.12</v>
      </c>
      <c r="Y23" s="489">
        <v>4.99</v>
      </c>
      <c r="Z23" s="489">
        <v>6.14</v>
      </c>
      <c r="AA23" s="489">
        <v>6.2279999999999998</v>
      </c>
      <c r="AB23" s="489">
        <v>6.3979999999999997</v>
      </c>
      <c r="AC23" s="36" t="s">
        <v>302</v>
      </c>
      <c r="AD23" s="950">
        <f t="shared" si="9"/>
        <v>13.623520514603614</v>
      </c>
      <c r="AE23" s="479">
        <f t="shared" si="9"/>
        <v>13.539600470035253</v>
      </c>
      <c r="AF23" s="479">
        <f t="shared" si="9"/>
        <v>13.756909871244634</v>
      </c>
      <c r="AG23" s="479">
        <f t="shared" si="9"/>
        <v>13.752612137203169</v>
      </c>
      <c r="AH23" s="479">
        <f t="shared" si="9"/>
        <v>13.516063492063491</v>
      </c>
      <c r="AI23" s="479">
        <f t="shared" si="9"/>
        <v>13.587602739726028</v>
      </c>
      <c r="AJ23" s="479">
        <f t="shared" si="9"/>
        <v>14.32168674698795</v>
      </c>
      <c r="AK23" s="479">
        <f t="shared" si="9"/>
        <v>13.423728813559322</v>
      </c>
      <c r="AL23" s="479">
        <f t="shared" si="9"/>
        <v>13.464052287581701</v>
      </c>
      <c r="AM23" s="479">
        <f t="shared" si="9"/>
        <v>13.486486486486488</v>
      </c>
      <c r="AN23" s="479">
        <f t="shared" si="9"/>
        <v>13.524229074889867</v>
      </c>
      <c r="AO23" s="479">
        <f t="shared" si="9"/>
        <v>13.509761388286334</v>
      </c>
      <c r="AP23" s="479">
        <f t="shared" si="9"/>
        <v>13.526427061310782</v>
      </c>
      <c r="AQ23" s="36" t="s">
        <v>302</v>
      </c>
      <c r="AR23" s="955">
        <f t="shared" si="14"/>
        <v>1963</v>
      </c>
      <c r="AS23" s="486">
        <v>307</v>
      </c>
      <c r="AT23" s="486">
        <v>300</v>
      </c>
      <c r="AU23" s="486">
        <v>230</v>
      </c>
      <c r="AV23" s="486">
        <v>102</v>
      </c>
      <c r="AW23" s="486">
        <v>146</v>
      </c>
      <c r="AX23" s="486">
        <v>148</v>
      </c>
      <c r="AY23" s="486">
        <v>115</v>
      </c>
      <c r="AZ23" s="486">
        <v>85</v>
      </c>
      <c r="BA23" s="486">
        <v>93</v>
      </c>
      <c r="BB23" s="486">
        <v>95</v>
      </c>
      <c r="BC23" s="486">
        <v>125</v>
      </c>
      <c r="BD23" s="486">
        <v>217</v>
      </c>
      <c r="BE23" s="36" t="s">
        <v>302</v>
      </c>
      <c r="BF23" s="947">
        <f t="shared" si="15"/>
        <v>104.74496999999998</v>
      </c>
      <c r="BG23" s="482">
        <v>16.341950000000001</v>
      </c>
      <c r="BH23" s="482">
        <v>15.988590000000002</v>
      </c>
      <c r="BI23" s="482">
        <v>12.28928</v>
      </c>
      <c r="BJ23" s="482">
        <v>5.47262</v>
      </c>
      <c r="BK23" s="482">
        <v>7.7955999999999994</v>
      </c>
      <c r="BL23" s="482">
        <v>7.90693</v>
      </c>
      <c r="BM23" s="482">
        <v>6.1</v>
      </c>
      <c r="BN23" s="482">
        <v>4.5199999999999996</v>
      </c>
      <c r="BO23" s="482">
        <v>4.99</v>
      </c>
      <c r="BP23" s="482">
        <v>5.07</v>
      </c>
      <c r="BQ23" s="482">
        <v>6.67</v>
      </c>
      <c r="BR23" s="482">
        <v>11.6</v>
      </c>
      <c r="BS23" s="36" t="s">
        <v>302</v>
      </c>
      <c r="BT23" s="949">
        <f t="shared" si="10"/>
        <v>53.359638308711148</v>
      </c>
      <c r="BU23" s="478">
        <f t="shared" si="10"/>
        <v>53.231107491856683</v>
      </c>
      <c r="BV23" s="478">
        <f t="shared" si="10"/>
        <v>53.295300000000005</v>
      </c>
      <c r="BW23" s="478">
        <f t="shared" si="10"/>
        <v>53.431652173913037</v>
      </c>
      <c r="BX23" s="478">
        <f t="shared" si="10"/>
        <v>53.653137254901964</v>
      </c>
      <c r="BY23" s="478">
        <f t="shared" si="10"/>
        <v>53.394520547945206</v>
      </c>
      <c r="BZ23" s="478">
        <f t="shared" si="10"/>
        <v>53.425202702702698</v>
      </c>
      <c r="CA23" s="478">
        <f t="shared" si="10"/>
        <v>53.043478260869563</v>
      </c>
      <c r="CB23" s="478">
        <f t="shared" si="10"/>
        <v>53.17647058823529</v>
      </c>
      <c r="CC23" s="478">
        <f t="shared" si="10"/>
        <v>53.655913978494624</v>
      </c>
      <c r="CD23" s="478">
        <f t="shared" si="10"/>
        <v>53.368421052631582</v>
      </c>
      <c r="CE23" s="478">
        <f t="shared" si="10"/>
        <v>53.36</v>
      </c>
      <c r="CF23" s="478">
        <f t="shared" si="10"/>
        <v>53.456221198156683</v>
      </c>
      <c r="CG23" s="36" t="s">
        <v>302</v>
      </c>
      <c r="CH23" s="947">
        <f t="shared" si="16"/>
        <v>854</v>
      </c>
      <c r="CI23" s="476">
        <v>158</v>
      </c>
      <c r="CJ23" s="476">
        <v>123</v>
      </c>
      <c r="CK23" s="476">
        <v>144</v>
      </c>
      <c r="CL23" s="476">
        <v>36</v>
      </c>
      <c r="CM23" s="476">
        <v>68</v>
      </c>
      <c r="CN23" s="476">
        <v>52</v>
      </c>
      <c r="CO23" s="476">
        <v>50</v>
      </c>
      <c r="CP23" s="476">
        <v>47</v>
      </c>
      <c r="CQ23" s="476">
        <v>45</v>
      </c>
      <c r="CR23" s="476">
        <v>42</v>
      </c>
      <c r="CS23" s="476">
        <v>44</v>
      </c>
      <c r="CT23" s="476">
        <v>45</v>
      </c>
      <c r="CU23" s="36" t="s">
        <v>302</v>
      </c>
      <c r="CV23" s="947">
        <f t="shared" si="17"/>
        <v>112.41304000000002</v>
      </c>
      <c r="CW23" s="476">
        <v>20.644410000000001</v>
      </c>
      <c r="CX23" s="476">
        <v>16.17079</v>
      </c>
      <c r="CY23" s="476">
        <v>18.805390000000003</v>
      </c>
      <c r="CZ23" s="476">
        <v>4.7402499999999996</v>
      </c>
      <c r="DA23" s="476">
        <v>8.9513700000000007</v>
      </c>
      <c r="DB23" s="476">
        <v>6.8208299999999999</v>
      </c>
      <c r="DC23" s="476">
        <v>6.57</v>
      </c>
      <c r="DD23" s="476">
        <v>6.15</v>
      </c>
      <c r="DE23" s="476">
        <v>5.96</v>
      </c>
      <c r="DF23" s="476">
        <v>5.56</v>
      </c>
      <c r="DG23" s="476">
        <v>5.84</v>
      </c>
      <c r="DH23" s="476">
        <v>6.1999999999999993</v>
      </c>
      <c r="DI23" s="36" t="s">
        <v>302</v>
      </c>
      <c r="DJ23" s="945">
        <f t="shared" si="11"/>
        <v>131.63119437939113</v>
      </c>
      <c r="DK23" s="474">
        <f t="shared" si="11"/>
        <v>130.66082278481014</v>
      </c>
      <c r="DL23" s="474">
        <f t="shared" si="11"/>
        <v>131.46983739837398</v>
      </c>
      <c r="DM23" s="474">
        <f t="shared" si="11"/>
        <v>130.59298611111114</v>
      </c>
      <c r="DN23" s="474">
        <f t="shared" si="11"/>
        <v>131.67361111111109</v>
      </c>
      <c r="DO23" s="474">
        <f t="shared" si="11"/>
        <v>131.63779411764705</v>
      </c>
      <c r="DP23" s="474">
        <f t="shared" si="11"/>
        <v>131.16980769230767</v>
      </c>
      <c r="DQ23" s="474">
        <f t="shared" si="11"/>
        <v>131.4</v>
      </c>
      <c r="DR23" s="474">
        <f t="shared" si="11"/>
        <v>130.85106382978722</v>
      </c>
      <c r="DS23" s="474">
        <f t="shared" si="11"/>
        <v>132.44444444444446</v>
      </c>
      <c r="DT23" s="474">
        <f t="shared" si="11"/>
        <v>132.38095238095238</v>
      </c>
      <c r="DU23" s="474">
        <f t="shared" si="11"/>
        <v>132.72727272727272</v>
      </c>
      <c r="DV23" s="474">
        <f t="shared" si="11"/>
        <v>137.77777777777774</v>
      </c>
    </row>
    <row r="24" spans="1:126" ht="12.3" customHeight="1" x14ac:dyDescent="0.15">
      <c r="A24" s="36" t="s">
        <v>303</v>
      </c>
      <c r="B24" s="947">
        <f t="shared" si="12"/>
        <v>70057</v>
      </c>
      <c r="C24" s="476">
        <v>7168</v>
      </c>
      <c r="D24" s="476">
        <v>6690</v>
      </c>
      <c r="E24" s="476">
        <v>6029</v>
      </c>
      <c r="F24" s="476">
        <v>4757</v>
      </c>
      <c r="G24" s="476">
        <v>5875</v>
      </c>
      <c r="H24" s="476">
        <v>6404</v>
      </c>
      <c r="I24" s="476">
        <v>5822</v>
      </c>
      <c r="J24" s="476">
        <v>5295</v>
      </c>
      <c r="K24" s="476">
        <v>5037</v>
      </c>
      <c r="L24" s="476">
        <v>5096</v>
      </c>
      <c r="M24" s="476">
        <v>5287</v>
      </c>
      <c r="N24" s="476">
        <v>6597</v>
      </c>
      <c r="O24" s="36" t="s">
        <v>303</v>
      </c>
      <c r="P24" s="958">
        <f t="shared" si="13"/>
        <v>1118.175</v>
      </c>
      <c r="Q24" s="489">
        <v>117.41</v>
      </c>
      <c r="R24" s="489">
        <v>109.28999999999999</v>
      </c>
      <c r="S24" s="489">
        <v>91.19</v>
      </c>
      <c r="T24" s="489">
        <v>72.19</v>
      </c>
      <c r="U24" s="489">
        <v>93.089999999999989</v>
      </c>
      <c r="V24" s="489">
        <v>105.01</v>
      </c>
      <c r="W24" s="489">
        <v>95.984999999999999</v>
      </c>
      <c r="X24" s="489">
        <v>83.759999999999991</v>
      </c>
      <c r="Y24" s="489">
        <v>78.16</v>
      </c>
      <c r="Z24" s="489">
        <v>78.83</v>
      </c>
      <c r="AA24" s="489">
        <v>83</v>
      </c>
      <c r="AB24" s="489">
        <v>110.25999999999999</v>
      </c>
      <c r="AC24" s="36" t="s">
        <v>303</v>
      </c>
      <c r="AD24" s="950">
        <f t="shared" si="9"/>
        <v>15.960931812666827</v>
      </c>
      <c r="AE24" s="479">
        <f t="shared" si="9"/>
        <v>16.379743303571427</v>
      </c>
      <c r="AF24" s="479">
        <f t="shared" si="9"/>
        <v>16.336322869955158</v>
      </c>
      <c r="AG24" s="479">
        <f t="shared" si="9"/>
        <v>15.125228064355614</v>
      </c>
      <c r="AH24" s="479">
        <f t="shared" si="9"/>
        <v>15.175530796720622</v>
      </c>
      <c r="AI24" s="479">
        <f t="shared" si="9"/>
        <v>15.845106382978722</v>
      </c>
      <c r="AJ24" s="479">
        <f t="shared" si="9"/>
        <v>16.397564022485948</v>
      </c>
      <c r="AK24" s="479">
        <f t="shared" si="9"/>
        <v>16.486602542081759</v>
      </c>
      <c r="AL24" s="479">
        <f t="shared" si="9"/>
        <v>15.81869688385269</v>
      </c>
      <c r="AM24" s="479">
        <f t="shared" si="9"/>
        <v>15.51717292038912</v>
      </c>
      <c r="AN24" s="479">
        <f t="shared" si="9"/>
        <v>15.468995290423861</v>
      </c>
      <c r="AO24" s="479">
        <f t="shared" si="9"/>
        <v>15.69888405522981</v>
      </c>
      <c r="AP24" s="479">
        <f t="shared" si="9"/>
        <v>16.713657723207518</v>
      </c>
      <c r="AQ24" s="36" t="s">
        <v>303</v>
      </c>
      <c r="AR24" s="955">
        <f t="shared" si="14"/>
        <v>346279</v>
      </c>
      <c r="AS24" s="486">
        <v>30346</v>
      </c>
      <c r="AT24" s="486">
        <v>24000</v>
      </c>
      <c r="AU24" s="486">
        <v>22194</v>
      </c>
      <c r="AV24" s="486">
        <v>21283</v>
      </c>
      <c r="AW24" s="486">
        <v>26650</v>
      </c>
      <c r="AX24" s="486">
        <v>32719</v>
      </c>
      <c r="AY24" s="486">
        <v>31987</v>
      </c>
      <c r="AZ24" s="486">
        <v>29930</v>
      </c>
      <c r="BA24" s="486">
        <v>30077</v>
      </c>
      <c r="BB24" s="486">
        <v>31656</v>
      </c>
      <c r="BC24" s="486">
        <v>31760</v>
      </c>
      <c r="BD24" s="486">
        <v>33677</v>
      </c>
      <c r="BE24" s="36" t="s">
        <v>303</v>
      </c>
      <c r="BF24" s="947">
        <f t="shared" si="15"/>
        <v>24000.519</v>
      </c>
      <c r="BG24" s="482">
        <v>2126.66</v>
      </c>
      <c r="BH24" s="482">
        <v>1666.2750000000001</v>
      </c>
      <c r="BI24" s="482">
        <v>1555.1100000000001</v>
      </c>
      <c r="BJ24" s="482">
        <v>1436.65</v>
      </c>
      <c r="BK24" s="482">
        <v>1822.69</v>
      </c>
      <c r="BL24" s="482">
        <v>2322</v>
      </c>
      <c r="BM24" s="482">
        <v>2238.7440000000001</v>
      </c>
      <c r="BN24" s="482">
        <v>2072.39</v>
      </c>
      <c r="BO24" s="482">
        <v>2125.5700000000002</v>
      </c>
      <c r="BP24" s="482">
        <v>2201.02</v>
      </c>
      <c r="BQ24" s="482">
        <v>2163.1400000000003</v>
      </c>
      <c r="BR24" s="482">
        <v>2270.27</v>
      </c>
      <c r="BS24" s="36" t="s">
        <v>303</v>
      </c>
      <c r="BT24" s="949">
        <f t="shared" si="10"/>
        <v>69.309773333063802</v>
      </c>
      <c r="BU24" s="478">
        <f t="shared" si="10"/>
        <v>70.08040598431424</v>
      </c>
      <c r="BV24" s="478">
        <f t="shared" si="10"/>
        <v>69.428125000000009</v>
      </c>
      <c r="BW24" s="478">
        <f t="shared" si="10"/>
        <v>70.068937550689384</v>
      </c>
      <c r="BX24" s="478">
        <f t="shared" si="10"/>
        <v>67.502231828219706</v>
      </c>
      <c r="BY24" s="478">
        <f t="shared" si="10"/>
        <v>68.393621013133199</v>
      </c>
      <c r="BZ24" s="478">
        <f t="shared" si="10"/>
        <v>70.9679391179437</v>
      </c>
      <c r="CA24" s="478">
        <f t="shared" si="10"/>
        <v>69.989183105636656</v>
      </c>
      <c r="CB24" s="478">
        <f t="shared" si="10"/>
        <v>69.241229535583017</v>
      </c>
      <c r="CC24" s="478">
        <f t="shared" si="10"/>
        <v>70.670944575589331</v>
      </c>
      <c r="CD24" s="478">
        <f t="shared" si="10"/>
        <v>69.529315137730606</v>
      </c>
      <c r="CE24" s="478">
        <f t="shared" si="10"/>
        <v>68.108942065491192</v>
      </c>
      <c r="CF24" s="478">
        <f t="shared" si="10"/>
        <v>67.413071235561361</v>
      </c>
      <c r="CG24" s="36" t="s">
        <v>303</v>
      </c>
      <c r="CH24" s="947">
        <f t="shared" si="16"/>
        <v>101758</v>
      </c>
      <c r="CI24" s="476">
        <v>9787</v>
      </c>
      <c r="CJ24" s="476">
        <v>8390</v>
      </c>
      <c r="CK24" s="476">
        <v>7635</v>
      </c>
      <c r="CL24" s="476">
        <v>6165</v>
      </c>
      <c r="CM24" s="476">
        <v>9591</v>
      </c>
      <c r="CN24" s="476">
        <v>9728</v>
      </c>
      <c r="CO24" s="476">
        <v>9674</v>
      </c>
      <c r="CP24" s="476">
        <v>8262</v>
      </c>
      <c r="CQ24" s="476">
        <v>8132</v>
      </c>
      <c r="CR24" s="476">
        <v>8422</v>
      </c>
      <c r="CS24" s="476">
        <v>8013</v>
      </c>
      <c r="CT24" s="476">
        <v>7959</v>
      </c>
      <c r="CU24" s="36" t="s">
        <v>303</v>
      </c>
      <c r="CV24" s="947">
        <f t="shared" si="17"/>
        <v>18652.286499999998</v>
      </c>
      <c r="CW24" s="476">
        <v>1706.69</v>
      </c>
      <c r="CX24" s="476">
        <v>1559.7915</v>
      </c>
      <c r="CY24" s="476">
        <v>1426.73</v>
      </c>
      <c r="CZ24" s="476">
        <v>1122.79</v>
      </c>
      <c r="DA24" s="476">
        <v>1754.7399999999998</v>
      </c>
      <c r="DB24" s="476">
        <v>1778.5650000000001</v>
      </c>
      <c r="DC24" s="476">
        <v>1787.85</v>
      </c>
      <c r="DD24" s="476">
        <v>1549.43</v>
      </c>
      <c r="DE24" s="476">
        <v>1502.76</v>
      </c>
      <c r="DF24" s="476">
        <v>1538.9</v>
      </c>
      <c r="DG24" s="476">
        <v>1464.19</v>
      </c>
      <c r="DH24" s="476">
        <v>1459.85</v>
      </c>
      <c r="DI24" s="36" t="s">
        <v>303</v>
      </c>
      <c r="DJ24" s="945">
        <f t="shared" si="11"/>
        <v>183.30044320839636</v>
      </c>
      <c r="DK24" s="474">
        <f t="shared" si="11"/>
        <v>174.38336568917953</v>
      </c>
      <c r="DL24" s="474">
        <f t="shared" si="11"/>
        <v>185.91078665077472</v>
      </c>
      <c r="DM24" s="474">
        <f t="shared" si="11"/>
        <v>186.86705959397511</v>
      </c>
      <c r="DN24" s="474">
        <f t="shared" si="11"/>
        <v>182.12327656123276</v>
      </c>
      <c r="DO24" s="474">
        <f t="shared" si="11"/>
        <v>182.95693879678862</v>
      </c>
      <c r="DP24" s="474">
        <f t="shared" si="11"/>
        <v>182.82946134868422</v>
      </c>
      <c r="DQ24" s="474">
        <f t="shared" si="11"/>
        <v>184.80979946247672</v>
      </c>
      <c r="DR24" s="474">
        <f t="shared" si="11"/>
        <v>187.53691600096832</v>
      </c>
      <c r="DS24" s="474">
        <f t="shared" si="11"/>
        <v>184.79586817511068</v>
      </c>
      <c r="DT24" s="474">
        <f t="shared" si="11"/>
        <v>182.72381857041083</v>
      </c>
      <c r="DU24" s="474">
        <f t="shared" si="11"/>
        <v>182.7268189192562</v>
      </c>
      <c r="DV24" s="474">
        <f t="shared" si="11"/>
        <v>183.42128408091469</v>
      </c>
    </row>
    <row r="25" spans="1:126" ht="12.3" customHeight="1" x14ac:dyDescent="0.15">
      <c r="A25" s="36" t="s">
        <v>304</v>
      </c>
      <c r="B25" s="947">
        <f t="shared" si="12"/>
        <v>809</v>
      </c>
      <c r="C25" s="476">
        <v>78</v>
      </c>
      <c r="D25" s="476">
        <v>77</v>
      </c>
      <c r="E25" s="476">
        <v>81</v>
      </c>
      <c r="F25" s="476">
        <v>39</v>
      </c>
      <c r="G25" s="476">
        <v>43</v>
      </c>
      <c r="H25" s="476">
        <v>56</v>
      </c>
      <c r="I25" s="476">
        <v>50</v>
      </c>
      <c r="J25" s="476">
        <v>49</v>
      </c>
      <c r="K25" s="476">
        <v>97</v>
      </c>
      <c r="L25" s="476">
        <v>97</v>
      </c>
      <c r="M25" s="476">
        <v>58</v>
      </c>
      <c r="N25" s="476">
        <v>84</v>
      </c>
      <c r="O25" s="36" t="s">
        <v>304</v>
      </c>
      <c r="P25" s="958">
        <f t="shared" si="13"/>
        <v>16.705000000000002</v>
      </c>
      <c r="Q25" s="489">
        <v>1.637</v>
      </c>
      <c r="R25" s="489">
        <v>1.032</v>
      </c>
      <c r="S25" s="489">
        <v>1.7170000000000001</v>
      </c>
      <c r="T25" s="489">
        <v>0.74399999999999999</v>
      </c>
      <c r="U25" s="489">
        <v>0.89700000000000002</v>
      </c>
      <c r="V25" s="489">
        <v>1.1520000000000001</v>
      </c>
      <c r="W25" s="489">
        <v>1.085</v>
      </c>
      <c r="X25" s="489">
        <v>1.3090000000000002</v>
      </c>
      <c r="Y25" s="489">
        <v>2.302</v>
      </c>
      <c r="Z25" s="489">
        <v>2.0149999999999997</v>
      </c>
      <c r="AA25" s="489">
        <v>1.121</v>
      </c>
      <c r="AB25" s="489">
        <v>1.694</v>
      </c>
      <c r="AC25" s="36" t="s">
        <v>304</v>
      </c>
      <c r="AD25" s="950">
        <f t="shared" si="9"/>
        <v>20.648949320148336</v>
      </c>
      <c r="AE25" s="479">
        <f t="shared" si="9"/>
        <v>20.987179487179485</v>
      </c>
      <c r="AF25" s="479">
        <f t="shared" si="9"/>
        <v>13.402597402597404</v>
      </c>
      <c r="AG25" s="479">
        <f t="shared" si="9"/>
        <v>21.197530864197532</v>
      </c>
      <c r="AH25" s="479">
        <f t="shared" si="9"/>
        <v>19.076923076923077</v>
      </c>
      <c r="AI25" s="479">
        <f t="shared" si="9"/>
        <v>20.860465116279073</v>
      </c>
      <c r="AJ25" s="479">
        <f t="shared" si="9"/>
        <v>20.571428571428573</v>
      </c>
      <c r="AK25" s="479">
        <f t="shared" si="9"/>
        <v>21.7</v>
      </c>
      <c r="AL25" s="479">
        <f t="shared" si="9"/>
        <v>26.714285714285719</v>
      </c>
      <c r="AM25" s="479">
        <f t="shared" si="9"/>
        <v>23.731958762886599</v>
      </c>
      <c r="AN25" s="479">
        <f t="shared" si="9"/>
        <v>20.773195876288657</v>
      </c>
      <c r="AO25" s="479">
        <f t="shared" si="9"/>
        <v>19.327586206896552</v>
      </c>
      <c r="AP25" s="479">
        <f t="shared" si="9"/>
        <v>20.166666666666664</v>
      </c>
      <c r="AQ25" s="36" t="s">
        <v>304</v>
      </c>
      <c r="AR25" s="955">
        <f t="shared" si="14"/>
        <v>19644</v>
      </c>
      <c r="AS25" s="486">
        <v>1695</v>
      </c>
      <c r="AT25" s="486">
        <v>1500</v>
      </c>
      <c r="AU25" s="486">
        <v>1545</v>
      </c>
      <c r="AV25" s="486">
        <v>1419</v>
      </c>
      <c r="AW25" s="486">
        <v>1686</v>
      </c>
      <c r="AX25" s="486">
        <v>1615</v>
      </c>
      <c r="AY25" s="486">
        <v>1518</v>
      </c>
      <c r="AZ25" s="486">
        <v>1142</v>
      </c>
      <c r="BA25" s="486">
        <v>1454</v>
      </c>
      <c r="BB25" s="486">
        <v>1728</v>
      </c>
      <c r="BC25" s="486">
        <v>1661</v>
      </c>
      <c r="BD25" s="486">
        <v>2681</v>
      </c>
      <c r="BE25" s="36" t="s">
        <v>304</v>
      </c>
      <c r="BF25" s="947">
        <f t="shared" si="15"/>
        <v>990.17500000000018</v>
      </c>
      <c r="BG25" s="482">
        <v>83.665999999999997</v>
      </c>
      <c r="BH25" s="482">
        <v>36.611000000000004</v>
      </c>
      <c r="BI25" s="482">
        <v>75.86099999999999</v>
      </c>
      <c r="BJ25" s="482">
        <v>83.227000000000004</v>
      </c>
      <c r="BK25" s="482">
        <v>89.051000000000002</v>
      </c>
      <c r="BL25" s="482">
        <v>83.87700000000001</v>
      </c>
      <c r="BM25" s="482">
        <v>82.213999999999999</v>
      </c>
      <c r="BN25" s="482">
        <v>65.004999999999995</v>
      </c>
      <c r="BO25" s="482">
        <v>76.724999999999994</v>
      </c>
      <c r="BP25" s="482">
        <v>95.081999999999994</v>
      </c>
      <c r="BQ25" s="482">
        <v>83.58</v>
      </c>
      <c r="BR25" s="482">
        <v>135.27600000000001</v>
      </c>
      <c r="BS25" s="36" t="s">
        <v>304</v>
      </c>
      <c r="BT25" s="949">
        <f t="shared" si="10"/>
        <v>50.405976379556108</v>
      </c>
      <c r="BU25" s="478">
        <f t="shared" si="10"/>
        <v>49.360471976401179</v>
      </c>
      <c r="BV25" s="478">
        <f t="shared" si="10"/>
        <v>24.407333333333337</v>
      </c>
      <c r="BW25" s="478">
        <f t="shared" si="10"/>
        <v>49.100970873786395</v>
      </c>
      <c r="BX25" s="478">
        <f t="shared" si="10"/>
        <v>58.651867512332629</v>
      </c>
      <c r="BY25" s="478">
        <f t="shared" si="10"/>
        <v>52.817912218268091</v>
      </c>
      <c r="BZ25" s="478">
        <f t="shared" si="10"/>
        <v>51.936222910216728</v>
      </c>
      <c r="CA25" s="478">
        <f t="shared" si="10"/>
        <v>54.159420289855071</v>
      </c>
      <c r="CB25" s="478">
        <f t="shared" si="10"/>
        <v>56.922066549912429</v>
      </c>
      <c r="CC25" s="478">
        <f t="shared" si="10"/>
        <v>52.768225584594219</v>
      </c>
      <c r="CD25" s="478">
        <f t="shared" si="10"/>
        <v>55.02430555555555</v>
      </c>
      <c r="CE25" s="478">
        <f t="shared" si="10"/>
        <v>50.319084888621312</v>
      </c>
      <c r="CF25" s="478">
        <f t="shared" si="10"/>
        <v>50.45729205520329</v>
      </c>
      <c r="CG25" s="36" t="s">
        <v>304</v>
      </c>
      <c r="CH25" s="947">
        <f t="shared" si="16"/>
        <v>6603</v>
      </c>
      <c r="CI25" s="476">
        <v>700</v>
      </c>
      <c r="CJ25" s="476">
        <v>659</v>
      </c>
      <c r="CK25" s="476">
        <v>609</v>
      </c>
      <c r="CL25" s="476">
        <v>510</v>
      </c>
      <c r="CM25" s="476">
        <v>518</v>
      </c>
      <c r="CN25" s="476">
        <v>523</v>
      </c>
      <c r="CO25" s="476">
        <v>545</v>
      </c>
      <c r="CP25" s="476">
        <v>273</v>
      </c>
      <c r="CQ25" s="476">
        <v>515</v>
      </c>
      <c r="CR25" s="476">
        <v>585</v>
      </c>
      <c r="CS25" s="476">
        <v>572</v>
      </c>
      <c r="CT25" s="476">
        <v>594</v>
      </c>
      <c r="CU25" s="36" t="s">
        <v>304</v>
      </c>
      <c r="CV25" s="947">
        <f t="shared" si="17"/>
        <v>1571.5279999999998</v>
      </c>
      <c r="CW25" s="476">
        <v>172.512</v>
      </c>
      <c r="CX25" s="476">
        <v>156.38900000000001</v>
      </c>
      <c r="CY25" s="476">
        <v>138.30199999999999</v>
      </c>
      <c r="CZ25" s="476">
        <v>115.71599999999999</v>
      </c>
      <c r="DA25" s="476">
        <v>119.825</v>
      </c>
      <c r="DB25" s="476">
        <v>123.318</v>
      </c>
      <c r="DC25" s="476">
        <v>134.35599999999999</v>
      </c>
      <c r="DD25" s="476">
        <v>64.195999999999998</v>
      </c>
      <c r="DE25" s="476">
        <v>114.791</v>
      </c>
      <c r="DF25" s="476">
        <v>142.648</v>
      </c>
      <c r="DG25" s="476">
        <v>142.715</v>
      </c>
      <c r="DH25" s="476">
        <v>146.76</v>
      </c>
      <c r="DI25" s="36" t="s">
        <v>304</v>
      </c>
      <c r="DJ25" s="945">
        <f t="shared" si="11"/>
        <v>238.00212024837191</v>
      </c>
      <c r="DK25" s="474">
        <f t="shared" si="11"/>
        <v>246.4457142857143</v>
      </c>
      <c r="DL25" s="474">
        <f t="shared" si="11"/>
        <v>237.31259484066769</v>
      </c>
      <c r="DM25" s="474">
        <f t="shared" si="11"/>
        <v>227.09688013136287</v>
      </c>
      <c r="DN25" s="474">
        <f t="shared" si="11"/>
        <v>226.89411764705881</v>
      </c>
      <c r="DO25" s="474">
        <f t="shared" si="11"/>
        <v>231.32239382239385</v>
      </c>
      <c r="DP25" s="474">
        <f t="shared" si="11"/>
        <v>235.78967495219885</v>
      </c>
      <c r="DQ25" s="474">
        <f t="shared" si="11"/>
        <v>246.52477064220182</v>
      </c>
      <c r="DR25" s="474">
        <f t="shared" si="11"/>
        <v>235.15018315018315</v>
      </c>
      <c r="DS25" s="474">
        <f t="shared" si="11"/>
        <v>222.89514563106798</v>
      </c>
      <c r="DT25" s="474">
        <f t="shared" si="11"/>
        <v>243.84273504273503</v>
      </c>
      <c r="DU25" s="474">
        <f t="shared" si="11"/>
        <v>249.50174825174827</v>
      </c>
      <c r="DV25" s="474">
        <f t="shared" si="11"/>
        <v>247.07070707070704</v>
      </c>
    </row>
    <row r="26" spans="1:126" ht="12.3" customHeight="1" x14ac:dyDescent="0.15">
      <c r="A26" s="36" t="s">
        <v>305</v>
      </c>
      <c r="B26" s="947">
        <f t="shared" si="12"/>
        <v>900</v>
      </c>
      <c r="C26" s="476">
        <v>75</v>
      </c>
      <c r="D26" s="476">
        <v>97</v>
      </c>
      <c r="E26" s="476">
        <v>72</v>
      </c>
      <c r="F26" s="476">
        <v>72</v>
      </c>
      <c r="G26" s="476">
        <v>83</v>
      </c>
      <c r="H26" s="476">
        <v>101</v>
      </c>
      <c r="I26" s="476">
        <v>57</v>
      </c>
      <c r="J26" s="476">
        <v>76</v>
      </c>
      <c r="K26" s="476">
        <v>56</v>
      </c>
      <c r="L26" s="476">
        <v>69</v>
      </c>
      <c r="M26" s="476">
        <v>56</v>
      </c>
      <c r="N26" s="476">
        <v>86</v>
      </c>
      <c r="O26" s="36" t="s">
        <v>305</v>
      </c>
      <c r="P26" s="958">
        <f t="shared" si="13"/>
        <v>18.367000000000001</v>
      </c>
      <c r="Q26" s="489">
        <v>1.6950000000000001</v>
      </c>
      <c r="R26" s="489">
        <v>2.0720000000000001</v>
      </c>
      <c r="S26" s="489">
        <v>1.575</v>
      </c>
      <c r="T26" s="489">
        <v>1.585</v>
      </c>
      <c r="U26" s="489">
        <v>1.601</v>
      </c>
      <c r="V26" s="489">
        <v>1.704</v>
      </c>
      <c r="W26" s="489">
        <v>1.321</v>
      </c>
      <c r="X26" s="489">
        <v>1.5840000000000001</v>
      </c>
      <c r="Y26" s="489">
        <v>1.2090000000000001</v>
      </c>
      <c r="Z26" s="489">
        <v>1.3580000000000001</v>
      </c>
      <c r="AA26" s="489">
        <v>1.056</v>
      </c>
      <c r="AB26" s="489">
        <v>1.607</v>
      </c>
      <c r="AC26" s="36" t="s">
        <v>305</v>
      </c>
      <c r="AD26" s="950">
        <f t="shared" si="9"/>
        <v>20.407777777777778</v>
      </c>
      <c r="AE26" s="479">
        <f t="shared" si="9"/>
        <v>22.6</v>
      </c>
      <c r="AF26" s="479">
        <f t="shared" si="9"/>
        <v>21.360824742268044</v>
      </c>
      <c r="AG26" s="479">
        <f t="shared" si="9"/>
        <v>21.875</v>
      </c>
      <c r="AH26" s="479">
        <f t="shared" si="9"/>
        <v>22.013888888888889</v>
      </c>
      <c r="AI26" s="479">
        <f t="shared" si="9"/>
        <v>19.289156626506024</v>
      </c>
      <c r="AJ26" s="479">
        <f t="shared" si="9"/>
        <v>16.871287128712872</v>
      </c>
      <c r="AK26" s="479">
        <f t="shared" si="9"/>
        <v>23.175438596491226</v>
      </c>
      <c r="AL26" s="479">
        <f t="shared" si="9"/>
        <v>20.842105263157894</v>
      </c>
      <c r="AM26" s="479">
        <f t="shared" si="9"/>
        <v>21.589285714285719</v>
      </c>
      <c r="AN26" s="479">
        <f t="shared" si="9"/>
        <v>19.681159420289855</v>
      </c>
      <c r="AO26" s="479">
        <f t="shared" si="9"/>
        <v>18.857142857142858</v>
      </c>
      <c r="AP26" s="479">
        <f t="shared" si="9"/>
        <v>18.686046511627907</v>
      </c>
      <c r="AQ26" s="36" t="s">
        <v>305</v>
      </c>
      <c r="AR26" s="955">
        <f t="shared" si="14"/>
        <v>33997</v>
      </c>
      <c r="AS26" s="486">
        <v>2410</v>
      </c>
      <c r="AT26" s="486">
        <v>2526</v>
      </c>
      <c r="AU26" s="486">
        <v>1606</v>
      </c>
      <c r="AV26" s="486">
        <v>2672</v>
      </c>
      <c r="AW26" s="486">
        <v>3723</v>
      </c>
      <c r="AX26" s="486">
        <v>4136</v>
      </c>
      <c r="AY26" s="486">
        <v>3445</v>
      </c>
      <c r="AZ26" s="486">
        <v>2332</v>
      </c>
      <c r="BA26" s="486">
        <v>2775</v>
      </c>
      <c r="BB26" s="486">
        <v>2859</v>
      </c>
      <c r="BC26" s="486">
        <v>1937</v>
      </c>
      <c r="BD26" s="486">
        <v>3576</v>
      </c>
      <c r="BE26" s="36" t="s">
        <v>305</v>
      </c>
      <c r="BF26" s="947">
        <f t="shared" si="15"/>
        <v>1462.7090000000001</v>
      </c>
      <c r="BG26" s="482">
        <v>90.068999999999988</v>
      </c>
      <c r="BH26" s="482">
        <v>81.070999999999998</v>
      </c>
      <c r="BI26" s="482">
        <v>44.069000000000003</v>
      </c>
      <c r="BJ26" s="482">
        <v>103.384</v>
      </c>
      <c r="BK26" s="482">
        <v>170.77799999999999</v>
      </c>
      <c r="BL26" s="482">
        <v>202.065</v>
      </c>
      <c r="BM26" s="482">
        <v>162.73999999999998</v>
      </c>
      <c r="BN26" s="482">
        <v>111.093</v>
      </c>
      <c r="BO26" s="482">
        <v>120.08000000000001</v>
      </c>
      <c r="BP26" s="482">
        <v>135.79600000000002</v>
      </c>
      <c r="BQ26" s="482">
        <v>92.266000000000005</v>
      </c>
      <c r="BR26" s="482">
        <v>149.298</v>
      </c>
      <c r="BS26" s="36" t="s">
        <v>305</v>
      </c>
      <c r="BT26" s="949">
        <f t="shared" si="10"/>
        <v>43.024649233755923</v>
      </c>
      <c r="BU26" s="478">
        <f t="shared" si="10"/>
        <v>37.37302904564315</v>
      </c>
      <c r="BV26" s="478">
        <f t="shared" si="10"/>
        <v>32.094615993665869</v>
      </c>
      <c r="BW26" s="478">
        <f t="shared" si="10"/>
        <v>27.440224159402245</v>
      </c>
      <c r="BX26" s="478">
        <f t="shared" si="10"/>
        <v>38.691616766467071</v>
      </c>
      <c r="BY26" s="478">
        <f t="shared" si="10"/>
        <v>45.871071716357768</v>
      </c>
      <c r="BZ26" s="478">
        <f t="shared" si="10"/>
        <v>48.855174081237912</v>
      </c>
      <c r="CA26" s="478">
        <f t="shared" si="10"/>
        <v>47.239477503628443</v>
      </c>
      <c r="CB26" s="478">
        <f t="shared" si="10"/>
        <v>47.638507718696395</v>
      </c>
      <c r="CC26" s="478">
        <f t="shared" si="10"/>
        <v>43.272072072072078</v>
      </c>
      <c r="CD26" s="478">
        <f t="shared" si="10"/>
        <v>47.497726477789442</v>
      </c>
      <c r="CE26" s="478">
        <f t="shared" si="10"/>
        <v>47.633453794527625</v>
      </c>
      <c r="CF26" s="478">
        <f t="shared" si="10"/>
        <v>41.75</v>
      </c>
      <c r="CG26" s="36" t="s">
        <v>305</v>
      </c>
      <c r="CH26" s="947">
        <f t="shared" si="16"/>
        <v>9881</v>
      </c>
      <c r="CI26" s="476">
        <v>955</v>
      </c>
      <c r="CJ26" s="476">
        <v>844</v>
      </c>
      <c r="CK26" s="476">
        <v>932</v>
      </c>
      <c r="CL26" s="476">
        <v>703</v>
      </c>
      <c r="CM26" s="476">
        <v>719</v>
      </c>
      <c r="CN26" s="476">
        <v>787</v>
      </c>
      <c r="CO26" s="476">
        <v>818</v>
      </c>
      <c r="CP26" s="476">
        <v>781</v>
      </c>
      <c r="CQ26" s="476">
        <v>750</v>
      </c>
      <c r="CR26" s="476">
        <v>810</v>
      </c>
      <c r="CS26" s="476">
        <v>884</v>
      </c>
      <c r="CT26" s="476">
        <v>898</v>
      </c>
      <c r="CU26" s="36" t="s">
        <v>305</v>
      </c>
      <c r="CV26" s="947">
        <f t="shared" si="17"/>
        <v>2169.2910000000002</v>
      </c>
      <c r="CW26" s="476">
        <v>180.202</v>
      </c>
      <c r="CX26" s="476">
        <v>154.87599999999998</v>
      </c>
      <c r="CY26" s="476">
        <v>174.59700000000001</v>
      </c>
      <c r="CZ26" s="476">
        <v>127.49000000000001</v>
      </c>
      <c r="DA26" s="476">
        <v>166.553</v>
      </c>
      <c r="DB26" s="476">
        <v>187.42499999999998</v>
      </c>
      <c r="DC26" s="476">
        <v>206.876</v>
      </c>
      <c r="DD26" s="476">
        <v>186.25700000000001</v>
      </c>
      <c r="DE26" s="476">
        <v>176.721</v>
      </c>
      <c r="DF26" s="476">
        <v>190.18799999999999</v>
      </c>
      <c r="DG26" s="476">
        <v>209.62300000000002</v>
      </c>
      <c r="DH26" s="476">
        <v>208.48299999999998</v>
      </c>
      <c r="DI26" s="36" t="s">
        <v>305</v>
      </c>
      <c r="DJ26" s="945">
        <f t="shared" si="11"/>
        <v>219.54164558243093</v>
      </c>
      <c r="DK26" s="474">
        <f t="shared" si="11"/>
        <v>188.6931937172775</v>
      </c>
      <c r="DL26" s="474">
        <f t="shared" si="11"/>
        <v>183.50236966824642</v>
      </c>
      <c r="DM26" s="474">
        <f t="shared" si="11"/>
        <v>187.33583690987126</v>
      </c>
      <c r="DN26" s="474">
        <f t="shared" si="11"/>
        <v>181.35135135135135</v>
      </c>
      <c r="DO26" s="474">
        <f t="shared" si="11"/>
        <v>231.64534075104311</v>
      </c>
      <c r="DP26" s="474">
        <f t="shared" si="11"/>
        <v>238.15120711562895</v>
      </c>
      <c r="DQ26" s="474">
        <f t="shared" si="11"/>
        <v>252.9046454767726</v>
      </c>
      <c r="DR26" s="474">
        <f t="shared" si="11"/>
        <v>238.4852752880922</v>
      </c>
      <c r="DS26" s="474">
        <f t="shared" si="11"/>
        <v>235.62800000000001</v>
      </c>
      <c r="DT26" s="474">
        <f t="shared" si="11"/>
        <v>234.79999999999998</v>
      </c>
      <c r="DU26" s="474">
        <f t="shared" si="11"/>
        <v>237.1300904977376</v>
      </c>
      <c r="DV26" s="474">
        <f t="shared" si="11"/>
        <v>232.16369710467703</v>
      </c>
    </row>
    <row r="27" spans="1:126" ht="12.3" customHeight="1" x14ac:dyDescent="0.15">
      <c r="A27" s="36" t="s">
        <v>306</v>
      </c>
      <c r="B27" s="947">
        <f t="shared" si="12"/>
        <v>34429</v>
      </c>
      <c r="C27" s="476">
        <v>4603</v>
      </c>
      <c r="D27" s="476">
        <v>2816</v>
      </c>
      <c r="E27" s="476">
        <v>4154</v>
      </c>
      <c r="F27" s="476">
        <v>3811</v>
      </c>
      <c r="G27" s="476">
        <v>3831</v>
      </c>
      <c r="H27" s="476">
        <v>3440</v>
      </c>
      <c r="I27" s="476">
        <v>3376</v>
      </c>
      <c r="J27" s="476">
        <v>2189</v>
      </c>
      <c r="K27" s="476">
        <v>1656</v>
      </c>
      <c r="L27" s="476">
        <v>1631</v>
      </c>
      <c r="M27" s="476">
        <v>1215</v>
      </c>
      <c r="N27" s="476">
        <v>1707</v>
      </c>
      <c r="O27" s="36" t="s">
        <v>306</v>
      </c>
      <c r="P27" s="958">
        <f t="shared" si="13"/>
        <v>446.36700000000002</v>
      </c>
      <c r="Q27" s="489">
        <v>61.843000000000004</v>
      </c>
      <c r="R27" s="489">
        <v>36.497999999999998</v>
      </c>
      <c r="S27" s="489">
        <v>56.594000000000001</v>
      </c>
      <c r="T27" s="489">
        <v>49.448999999999998</v>
      </c>
      <c r="U27" s="489">
        <v>52.105000000000004</v>
      </c>
      <c r="V27" s="489">
        <v>39.64</v>
      </c>
      <c r="W27" s="489">
        <v>45.283999999999999</v>
      </c>
      <c r="X27" s="489">
        <v>28.289000000000001</v>
      </c>
      <c r="Y27" s="489">
        <v>21.088000000000001</v>
      </c>
      <c r="Z27" s="489">
        <v>18.006</v>
      </c>
      <c r="AA27" s="489">
        <v>15.76</v>
      </c>
      <c r="AB27" s="489">
        <v>21.811</v>
      </c>
      <c r="AC27" s="36" t="s">
        <v>306</v>
      </c>
      <c r="AD27" s="950">
        <f t="shared" si="9"/>
        <v>12.964855209271255</v>
      </c>
      <c r="AE27" s="479">
        <f t="shared" si="9"/>
        <v>13.435368238105584</v>
      </c>
      <c r="AF27" s="479">
        <f t="shared" si="9"/>
        <v>12.960937499999998</v>
      </c>
      <c r="AG27" s="479">
        <f t="shared" si="9"/>
        <v>13.623976889744824</v>
      </c>
      <c r="AH27" s="479">
        <f t="shared" si="9"/>
        <v>12.975334557858828</v>
      </c>
      <c r="AI27" s="479">
        <f t="shared" si="9"/>
        <v>13.600887496737146</v>
      </c>
      <c r="AJ27" s="479">
        <f t="shared" si="9"/>
        <v>11.523255813953488</v>
      </c>
      <c r="AK27" s="479">
        <f t="shared" si="9"/>
        <v>13.413507109004739</v>
      </c>
      <c r="AL27" s="479">
        <f t="shared" si="9"/>
        <v>12.923252626770216</v>
      </c>
      <c r="AM27" s="479">
        <f t="shared" ref="AM27:AM34" si="18">(Y27/K27)*1000</f>
        <v>12.734299516908214</v>
      </c>
      <c r="AN27" s="479">
        <f t="shared" ref="AN27:AN34" si="19">(Z27/L27)*1000</f>
        <v>11.039852851011648</v>
      </c>
      <c r="AO27" s="479">
        <f t="shared" ref="AO27:AO34" si="20">(AA27/M27)*1000</f>
        <v>12.97119341563786</v>
      </c>
      <c r="AP27" s="479">
        <f t="shared" ref="AP27:AP34" si="21">(AB27/N27)*1000</f>
        <v>12.777387229056824</v>
      </c>
      <c r="AQ27" s="36" t="s">
        <v>306</v>
      </c>
      <c r="AR27" s="955">
        <f t="shared" si="14"/>
        <v>36876</v>
      </c>
      <c r="AS27" s="486">
        <v>4450</v>
      </c>
      <c r="AT27" s="486">
        <v>2904</v>
      </c>
      <c r="AU27" s="486">
        <v>3794</v>
      </c>
      <c r="AV27" s="486">
        <v>3710</v>
      </c>
      <c r="AW27" s="486">
        <v>3328</v>
      </c>
      <c r="AX27" s="486">
        <v>2709</v>
      </c>
      <c r="AY27" s="486">
        <v>2804</v>
      </c>
      <c r="AZ27" s="486">
        <v>2208</v>
      </c>
      <c r="BA27" s="486">
        <v>2225</v>
      </c>
      <c r="BB27" s="486">
        <v>2588</v>
      </c>
      <c r="BC27" s="486">
        <v>2315</v>
      </c>
      <c r="BD27" s="486">
        <v>3841</v>
      </c>
      <c r="BE27" s="36" t="s">
        <v>306</v>
      </c>
      <c r="BF27" s="947">
        <f t="shared" si="15"/>
        <v>1862.7620000000004</v>
      </c>
      <c r="BG27" s="482">
        <v>227.27199999999999</v>
      </c>
      <c r="BH27" s="482">
        <v>155.43199999999999</v>
      </c>
      <c r="BI27" s="482">
        <v>188.99900000000002</v>
      </c>
      <c r="BJ27" s="482">
        <v>183.577</v>
      </c>
      <c r="BK27" s="482">
        <v>166.33499999999998</v>
      </c>
      <c r="BL27" s="482">
        <v>133.82300000000001</v>
      </c>
      <c r="BM27" s="482">
        <v>140.583</v>
      </c>
      <c r="BN27" s="482">
        <v>112.857</v>
      </c>
      <c r="BO27" s="482">
        <v>110.18</v>
      </c>
      <c r="BP27" s="482">
        <v>129.66</v>
      </c>
      <c r="BQ27" s="482">
        <v>106.967</v>
      </c>
      <c r="BR27" s="482">
        <v>207.077</v>
      </c>
      <c r="BS27" s="36" t="s">
        <v>306</v>
      </c>
      <c r="BT27" s="949">
        <f t="shared" ref="BT27:CF35" si="22">(BF27/AR27)*1000</f>
        <v>50.514209784141457</v>
      </c>
      <c r="BU27" s="478">
        <f t="shared" si="22"/>
        <v>51.072359550561792</v>
      </c>
      <c r="BV27" s="478">
        <f t="shared" si="22"/>
        <v>53.523415977961427</v>
      </c>
      <c r="BW27" s="478">
        <f t="shared" si="22"/>
        <v>49.815234580917242</v>
      </c>
      <c r="BX27" s="478">
        <f t="shared" si="22"/>
        <v>49.481671159029645</v>
      </c>
      <c r="BY27" s="478">
        <f t="shared" si="22"/>
        <v>49.980468749999993</v>
      </c>
      <c r="BZ27" s="478">
        <f t="shared" si="22"/>
        <v>49.399409376153564</v>
      </c>
      <c r="CA27" s="478">
        <f t="shared" si="22"/>
        <v>50.136590584878746</v>
      </c>
      <c r="CB27" s="478">
        <f t="shared" si="22"/>
        <v>51.11277173913043</v>
      </c>
      <c r="CC27" s="478">
        <f>(BO27/BA27)*1000</f>
        <v>49.519101123595512</v>
      </c>
      <c r="CD27" s="478">
        <f>(BP27/BB27)*1000</f>
        <v>50.100463678516228</v>
      </c>
      <c r="CE27" s="478">
        <f>(BQ27/BC27)*1000</f>
        <v>46.206047516198701</v>
      </c>
      <c r="CF27" s="478">
        <f>(BR27/BD27)*1000</f>
        <v>53.912262431658419</v>
      </c>
      <c r="CG27" s="36" t="s">
        <v>306</v>
      </c>
      <c r="CH27" s="947">
        <f t="shared" si="16"/>
        <v>36730</v>
      </c>
      <c r="CI27" s="476">
        <v>3996</v>
      </c>
      <c r="CJ27" s="476">
        <v>2638</v>
      </c>
      <c r="CK27" s="476">
        <v>3865</v>
      </c>
      <c r="CL27" s="476">
        <v>3809</v>
      </c>
      <c r="CM27" s="476">
        <v>3150</v>
      </c>
      <c r="CN27" s="476">
        <v>2764</v>
      </c>
      <c r="CO27" s="476">
        <v>2910</v>
      </c>
      <c r="CP27" s="476">
        <v>2210</v>
      </c>
      <c r="CQ27" s="476">
        <v>2759</v>
      </c>
      <c r="CR27" s="476">
        <v>2714</v>
      </c>
      <c r="CS27" s="476">
        <v>2722</v>
      </c>
      <c r="CT27" s="476">
        <v>3193</v>
      </c>
      <c r="CU27" s="36" t="s">
        <v>306</v>
      </c>
      <c r="CV27" s="947">
        <f t="shared" si="17"/>
        <v>4195.5450000000001</v>
      </c>
      <c r="CW27" s="476">
        <v>454.74299999999999</v>
      </c>
      <c r="CX27" s="476">
        <v>295.488</v>
      </c>
      <c r="CY27" s="476">
        <v>451.22899999999998</v>
      </c>
      <c r="CZ27" s="476">
        <v>437.76499999999999</v>
      </c>
      <c r="DA27" s="476">
        <v>363.18599999999998</v>
      </c>
      <c r="DB27" s="476">
        <v>320.66300000000001</v>
      </c>
      <c r="DC27" s="476">
        <v>335.97399999999999</v>
      </c>
      <c r="DD27" s="476">
        <v>247.20400000000001</v>
      </c>
      <c r="DE27" s="476">
        <v>307.08800000000002</v>
      </c>
      <c r="DF27" s="476">
        <v>300.87599999999998</v>
      </c>
      <c r="DG27" s="476">
        <v>314.274</v>
      </c>
      <c r="DH27" s="476">
        <v>367.05500000000001</v>
      </c>
      <c r="DI27" s="36" t="s">
        <v>306</v>
      </c>
      <c r="DJ27" s="945">
        <f t="shared" si="11"/>
        <v>114.22665396133951</v>
      </c>
      <c r="DK27" s="474">
        <f t="shared" si="11"/>
        <v>113.79954954954954</v>
      </c>
      <c r="DL27" s="474">
        <f t="shared" si="11"/>
        <v>112.01213040181956</v>
      </c>
      <c r="DM27" s="474">
        <f t="shared" si="11"/>
        <v>116.74747736093143</v>
      </c>
      <c r="DN27" s="474">
        <f t="shared" si="11"/>
        <v>114.92911525334733</v>
      </c>
      <c r="DO27" s="474">
        <f t="shared" si="11"/>
        <v>115.29714285714284</v>
      </c>
      <c r="DP27" s="474">
        <f t="shared" si="11"/>
        <v>116.01410998552822</v>
      </c>
      <c r="DQ27" s="474">
        <f t="shared" si="11"/>
        <v>115.45498281786941</v>
      </c>
      <c r="DR27" s="474">
        <f t="shared" ref="DR27:DV36" si="23">(DD27/CP27)*1000</f>
        <v>111.85701357466064</v>
      </c>
      <c r="DS27" s="474">
        <f t="shared" si="23"/>
        <v>111.30409568684306</v>
      </c>
      <c r="DT27" s="474">
        <f t="shared" si="23"/>
        <v>110.86072218128223</v>
      </c>
      <c r="DU27" s="474">
        <f t="shared" si="23"/>
        <v>115.45701689933873</v>
      </c>
      <c r="DV27" s="474">
        <f t="shared" si="23"/>
        <v>114.95615408706546</v>
      </c>
    </row>
    <row r="28" spans="1:126" ht="12.3" customHeight="1" x14ac:dyDescent="0.15">
      <c r="A28" s="36" t="s">
        <v>307</v>
      </c>
      <c r="B28" s="947">
        <f t="shared" si="12"/>
        <v>9796</v>
      </c>
      <c r="C28" s="476">
        <v>785</v>
      </c>
      <c r="D28" s="476">
        <v>735</v>
      </c>
      <c r="E28" s="476">
        <v>685</v>
      </c>
      <c r="F28" s="476">
        <v>575</v>
      </c>
      <c r="G28" s="476">
        <v>698</v>
      </c>
      <c r="H28" s="476">
        <v>795</v>
      </c>
      <c r="I28" s="476">
        <v>900</v>
      </c>
      <c r="J28" s="476">
        <v>820</v>
      </c>
      <c r="K28" s="476">
        <v>920</v>
      </c>
      <c r="L28" s="476">
        <v>918</v>
      </c>
      <c r="M28" s="476">
        <v>915</v>
      </c>
      <c r="N28" s="476">
        <v>1050</v>
      </c>
      <c r="O28" s="36" t="s">
        <v>307</v>
      </c>
      <c r="P28" s="958">
        <f t="shared" si="13"/>
        <v>126.443375</v>
      </c>
      <c r="Q28" s="489">
        <v>9.6135000000000002</v>
      </c>
      <c r="R28" s="489">
        <v>9.3423499999999997</v>
      </c>
      <c r="S28" s="489">
        <v>8.8364999999999991</v>
      </c>
      <c r="T28" s="489">
        <v>7.2164999999999999</v>
      </c>
      <c r="U28" s="489">
        <v>8.7297999999999991</v>
      </c>
      <c r="V28" s="489">
        <v>10.25375</v>
      </c>
      <c r="W28" s="489">
        <v>11.8795</v>
      </c>
      <c r="X28" s="489">
        <v>10.443</v>
      </c>
      <c r="Y28" s="489">
        <v>11.6868</v>
      </c>
      <c r="Z28" s="489">
        <v>11.953500000000002</v>
      </c>
      <c r="AA28" s="489">
        <v>12.144674999999999</v>
      </c>
      <c r="AB28" s="489">
        <v>14.343499999999999</v>
      </c>
      <c r="AC28" s="36" t="s">
        <v>307</v>
      </c>
      <c r="AD28" s="950">
        <f t="shared" ref="AD28:AL34" si="24">(P28/B28)*1000</f>
        <v>12.907653634136382</v>
      </c>
      <c r="AE28" s="479">
        <f t="shared" si="24"/>
        <v>12.246496815286624</v>
      </c>
      <c r="AF28" s="479">
        <f t="shared" si="24"/>
        <v>12.710680272108842</v>
      </c>
      <c r="AG28" s="479">
        <f t="shared" si="24"/>
        <v>12.899999999999999</v>
      </c>
      <c r="AH28" s="479">
        <f t="shared" si="24"/>
        <v>12.550434782608695</v>
      </c>
      <c r="AI28" s="479">
        <f t="shared" si="24"/>
        <v>12.506876790830944</v>
      </c>
      <c r="AJ28" s="479">
        <f t="shared" si="24"/>
        <v>12.897798742138365</v>
      </c>
      <c r="AK28" s="479">
        <f t="shared" si="24"/>
        <v>13.199444444444444</v>
      </c>
      <c r="AL28" s="479">
        <f t="shared" si="24"/>
        <v>12.735365853658536</v>
      </c>
      <c r="AM28" s="479">
        <f t="shared" si="18"/>
        <v>12.703043478260868</v>
      </c>
      <c r="AN28" s="479">
        <f t="shared" si="19"/>
        <v>13.021241830065362</v>
      </c>
      <c r="AO28" s="479">
        <f t="shared" si="20"/>
        <v>13.272868852459014</v>
      </c>
      <c r="AP28" s="479">
        <f t="shared" si="21"/>
        <v>13.66047619047619</v>
      </c>
      <c r="AQ28" s="36" t="s">
        <v>307</v>
      </c>
      <c r="AR28" s="955">
        <f t="shared" si="14"/>
        <v>11992</v>
      </c>
      <c r="AS28" s="486">
        <v>1123</v>
      </c>
      <c r="AT28" s="486">
        <v>1145</v>
      </c>
      <c r="AU28" s="486">
        <v>1050</v>
      </c>
      <c r="AV28" s="486">
        <v>715</v>
      </c>
      <c r="AW28" s="486">
        <v>673</v>
      </c>
      <c r="AX28" s="486">
        <v>923</v>
      </c>
      <c r="AY28" s="486">
        <v>915</v>
      </c>
      <c r="AZ28" s="486">
        <v>990</v>
      </c>
      <c r="BA28" s="486">
        <v>1050</v>
      </c>
      <c r="BB28" s="486">
        <v>1035</v>
      </c>
      <c r="BC28" s="486">
        <v>1083</v>
      </c>
      <c r="BD28" s="486">
        <v>1290</v>
      </c>
      <c r="BE28" s="36" t="s">
        <v>307</v>
      </c>
      <c r="BF28" s="947">
        <f t="shared" si="15"/>
        <v>500.18011999999999</v>
      </c>
      <c r="BG28" s="482">
        <v>46.717600000000004</v>
      </c>
      <c r="BH28" s="482">
        <v>47.733349999999994</v>
      </c>
      <c r="BI28" s="482">
        <v>43.3444</v>
      </c>
      <c r="BJ28" s="482">
        <v>28.585000000000001</v>
      </c>
      <c r="BK28" s="482">
        <v>26.28115</v>
      </c>
      <c r="BL28" s="482">
        <v>37.014000000000003</v>
      </c>
      <c r="BM28" s="482">
        <v>38.179900000000004</v>
      </c>
      <c r="BN28" s="482">
        <v>41.1355</v>
      </c>
      <c r="BO28" s="482">
        <v>44.67</v>
      </c>
      <c r="BP28" s="482">
        <v>44.253900000000002</v>
      </c>
      <c r="BQ28" s="482">
        <v>46.388719999999999</v>
      </c>
      <c r="BR28" s="482">
        <v>55.876599999999996</v>
      </c>
      <c r="BS28" s="36" t="s">
        <v>307</v>
      </c>
      <c r="BT28" s="949">
        <f t="shared" si="22"/>
        <v>41.709482988659104</v>
      </c>
      <c r="BU28" s="478">
        <f t="shared" si="22"/>
        <v>41.600712377560114</v>
      </c>
      <c r="BV28" s="478">
        <f t="shared" si="22"/>
        <v>41.68851528384279</v>
      </c>
      <c r="BW28" s="478">
        <f t="shared" si="22"/>
        <v>41.280380952380952</v>
      </c>
      <c r="BX28" s="478">
        <f t="shared" si="22"/>
        <v>39.97902097902098</v>
      </c>
      <c r="BY28" s="478">
        <f t="shared" si="22"/>
        <v>39.050742942050519</v>
      </c>
      <c r="BZ28" s="478">
        <f t="shared" si="22"/>
        <v>40.101841820151684</v>
      </c>
      <c r="CA28" s="478">
        <f t="shared" si="22"/>
        <v>41.726666666666667</v>
      </c>
      <c r="CB28" s="478">
        <f t="shared" si="22"/>
        <v>41.5510101010101</v>
      </c>
      <c r="CC28" s="478">
        <f t="shared" si="22"/>
        <v>42.542857142857144</v>
      </c>
      <c r="CD28" s="478">
        <f t="shared" si="22"/>
        <v>42.757391304347827</v>
      </c>
      <c r="CE28" s="478">
        <f t="shared" si="22"/>
        <v>42.833536472760848</v>
      </c>
      <c r="CF28" s="478">
        <f t="shared" si="22"/>
        <v>43.315193798449606</v>
      </c>
      <c r="CG28" s="36" t="s">
        <v>307</v>
      </c>
      <c r="CH28" s="947">
        <f t="shared" si="16"/>
        <v>18848</v>
      </c>
      <c r="CI28" s="476">
        <v>1768</v>
      </c>
      <c r="CJ28" s="476">
        <v>1585</v>
      </c>
      <c r="CK28" s="476">
        <v>1515</v>
      </c>
      <c r="CL28" s="476">
        <v>1073</v>
      </c>
      <c r="CM28" s="476">
        <v>1130</v>
      </c>
      <c r="CN28" s="476">
        <v>1449</v>
      </c>
      <c r="CO28" s="476">
        <v>1510</v>
      </c>
      <c r="CP28" s="476">
        <v>1628</v>
      </c>
      <c r="CQ28" s="476">
        <v>1750</v>
      </c>
      <c r="CR28" s="476">
        <v>1740</v>
      </c>
      <c r="CS28" s="476">
        <v>1780</v>
      </c>
      <c r="CT28" s="476">
        <v>1920</v>
      </c>
      <c r="CU28" s="36" t="s">
        <v>307</v>
      </c>
      <c r="CV28" s="947">
        <f t="shared" si="17"/>
        <v>2167.1859399999998</v>
      </c>
      <c r="CW28" s="476">
        <v>206.56734999999998</v>
      </c>
      <c r="CX28" s="476">
        <v>182.6585</v>
      </c>
      <c r="CY28" s="476">
        <v>175.24850000000001</v>
      </c>
      <c r="CZ28" s="476">
        <v>123.04090000000001</v>
      </c>
      <c r="DA28" s="476">
        <v>129.44</v>
      </c>
      <c r="DB28" s="476">
        <v>167.37774999999999</v>
      </c>
      <c r="DC28" s="476">
        <v>172.02350000000001</v>
      </c>
      <c r="DD28" s="476">
        <v>186.41764000000001</v>
      </c>
      <c r="DE28" s="476">
        <v>199.74489999999997</v>
      </c>
      <c r="DF28" s="476">
        <v>199.23669999999998</v>
      </c>
      <c r="DG28" s="476">
        <v>203.9837</v>
      </c>
      <c r="DH28" s="476">
        <v>221.44650000000001</v>
      </c>
      <c r="DI28" s="36" t="s">
        <v>307</v>
      </c>
      <c r="DJ28" s="945">
        <f t="shared" ref="DJ28:DQ36" si="25">(CV28/CH28)*1000</f>
        <v>114.98227610356535</v>
      </c>
      <c r="DK28" s="474">
        <f t="shared" si="25"/>
        <v>116.83673642533935</v>
      </c>
      <c r="DL28" s="474">
        <f t="shared" si="25"/>
        <v>115.24195583596216</v>
      </c>
      <c r="DM28" s="474">
        <f t="shared" si="25"/>
        <v>115.67557755775577</v>
      </c>
      <c r="DN28" s="474">
        <f t="shared" si="25"/>
        <v>114.66999068033552</v>
      </c>
      <c r="DO28" s="474">
        <f t="shared" si="25"/>
        <v>114.54867256637168</v>
      </c>
      <c r="DP28" s="474">
        <f t="shared" si="25"/>
        <v>115.51259489302967</v>
      </c>
      <c r="DQ28" s="474">
        <f t="shared" si="25"/>
        <v>113.92284768211921</v>
      </c>
      <c r="DR28" s="474">
        <f t="shared" si="23"/>
        <v>114.50714987714989</v>
      </c>
      <c r="DS28" s="474">
        <f t="shared" si="23"/>
        <v>114.13994285714284</v>
      </c>
      <c r="DT28" s="474">
        <f t="shared" si="23"/>
        <v>114.50385057471263</v>
      </c>
      <c r="DU28" s="474">
        <f t="shared" si="23"/>
        <v>114.59758426966292</v>
      </c>
      <c r="DV28" s="474">
        <f t="shared" si="23"/>
        <v>115.33671875000002</v>
      </c>
    </row>
    <row r="29" spans="1:126" ht="12.3" customHeight="1" x14ac:dyDescent="0.15">
      <c r="A29" s="36" t="s">
        <v>308</v>
      </c>
      <c r="B29" s="947">
        <f t="shared" si="12"/>
        <v>4513</v>
      </c>
      <c r="C29" s="476">
        <v>380</v>
      </c>
      <c r="D29" s="476">
        <v>370</v>
      </c>
      <c r="E29" s="476">
        <v>330</v>
      </c>
      <c r="F29" s="476">
        <v>260</v>
      </c>
      <c r="G29" s="476">
        <v>320</v>
      </c>
      <c r="H29" s="476">
        <v>375</v>
      </c>
      <c r="I29" s="476">
        <v>420</v>
      </c>
      <c r="J29" s="476">
        <v>375</v>
      </c>
      <c r="K29" s="476">
        <v>410</v>
      </c>
      <c r="L29" s="476">
        <v>398</v>
      </c>
      <c r="M29" s="476">
        <v>405</v>
      </c>
      <c r="N29" s="476">
        <v>470</v>
      </c>
      <c r="O29" s="36" t="s">
        <v>308</v>
      </c>
      <c r="P29" s="958">
        <f t="shared" si="13"/>
        <v>56.433875</v>
      </c>
      <c r="Q29" s="489">
        <v>4.6139999999999999</v>
      </c>
      <c r="R29" s="489">
        <v>4.5299999999999994</v>
      </c>
      <c r="S29" s="489">
        <v>4.1340000000000003</v>
      </c>
      <c r="T29" s="489">
        <v>3.1871999999999998</v>
      </c>
      <c r="U29" s="489">
        <v>3.907</v>
      </c>
      <c r="V29" s="489">
        <v>4.6362500000000004</v>
      </c>
      <c r="W29" s="489">
        <v>5.306</v>
      </c>
      <c r="X29" s="489">
        <v>4.6827500000000004</v>
      </c>
      <c r="Y29" s="489">
        <v>5.0025999999999993</v>
      </c>
      <c r="Z29" s="489">
        <v>5.0054999999999996</v>
      </c>
      <c r="AA29" s="489">
        <v>5.2110750000000001</v>
      </c>
      <c r="AB29" s="489">
        <v>6.2174999999999994</v>
      </c>
      <c r="AC29" s="36" t="s">
        <v>308</v>
      </c>
      <c r="AD29" s="950">
        <f t="shared" si="24"/>
        <v>12.504736317305561</v>
      </c>
      <c r="AE29" s="479">
        <f t="shared" si="24"/>
        <v>12.142105263157895</v>
      </c>
      <c r="AF29" s="479">
        <f t="shared" si="24"/>
        <v>12.24324324324324</v>
      </c>
      <c r="AG29" s="479">
        <f t="shared" si="24"/>
        <v>12.527272727272729</v>
      </c>
      <c r="AH29" s="479">
        <f t="shared" si="24"/>
        <v>12.258461538461537</v>
      </c>
      <c r="AI29" s="479">
        <f t="shared" si="24"/>
        <v>12.209375</v>
      </c>
      <c r="AJ29" s="479">
        <f t="shared" si="24"/>
        <v>12.363333333333333</v>
      </c>
      <c r="AK29" s="479">
        <f t="shared" si="24"/>
        <v>12.633333333333333</v>
      </c>
      <c r="AL29" s="479">
        <f t="shared" si="24"/>
        <v>12.487333333333334</v>
      </c>
      <c r="AM29" s="479">
        <f t="shared" si="18"/>
        <v>12.201463414634144</v>
      </c>
      <c r="AN29" s="479">
        <f t="shared" si="19"/>
        <v>12.576633165829143</v>
      </c>
      <c r="AO29" s="479">
        <f t="shared" si="20"/>
        <v>12.866851851851852</v>
      </c>
      <c r="AP29" s="479">
        <f t="shared" si="21"/>
        <v>13.228723404255318</v>
      </c>
      <c r="AQ29" s="36" t="s">
        <v>308</v>
      </c>
      <c r="AR29" s="955">
        <f t="shared" si="14"/>
        <v>4913</v>
      </c>
      <c r="AS29" s="486">
        <v>485</v>
      </c>
      <c r="AT29" s="486">
        <v>505</v>
      </c>
      <c r="AU29" s="486">
        <v>450</v>
      </c>
      <c r="AV29" s="486">
        <v>330</v>
      </c>
      <c r="AW29" s="486">
        <v>295</v>
      </c>
      <c r="AX29" s="486">
        <v>388</v>
      </c>
      <c r="AY29" s="486">
        <v>355</v>
      </c>
      <c r="AZ29" s="486">
        <v>380</v>
      </c>
      <c r="BA29" s="486">
        <v>400</v>
      </c>
      <c r="BB29" s="486">
        <v>405</v>
      </c>
      <c r="BC29" s="486">
        <v>390</v>
      </c>
      <c r="BD29" s="486">
        <v>530</v>
      </c>
      <c r="BE29" s="36" t="s">
        <v>308</v>
      </c>
      <c r="BF29" s="947">
        <f t="shared" si="15"/>
        <v>202.93710000000002</v>
      </c>
      <c r="BG29" s="482">
        <v>19.950299999999999</v>
      </c>
      <c r="BH29" s="482">
        <v>21.061349999999997</v>
      </c>
      <c r="BI29" s="482">
        <v>18.744400000000002</v>
      </c>
      <c r="BJ29" s="482">
        <v>13.184999999999999</v>
      </c>
      <c r="BK29" s="482">
        <v>11.58365</v>
      </c>
      <c r="BL29" s="482">
        <v>15.614000000000001</v>
      </c>
      <c r="BM29" s="482">
        <v>14.559899999999999</v>
      </c>
      <c r="BN29" s="482">
        <v>15.573</v>
      </c>
      <c r="BO29" s="482">
        <v>16.624000000000002</v>
      </c>
      <c r="BP29" s="482">
        <v>17.021699999999999</v>
      </c>
      <c r="BQ29" s="482">
        <v>16.384800000000002</v>
      </c>
      <c r="BR29" s="482">
        <v>22.634999999999998</v>
      </c>
      <c r="BS29" s="36" t="s">
        <v>308</v>
      </c>
      <c r="BT29" s="949">
        <f t="shared" si="22"/>
        <v>41.306146957052725</v>
      </c>
      <c r="BU29" s="478">
        <f t="shared" si="22"/>
        <v>41.134639175257725</v>
      </c>
      <c r="BV29" s="478">
        <f t="shared" si="22"/>
        <v>41.705643564356428</v>
      </c>
      <c r="BW29" s="478">
        <f t="shared" si="22"/>
        <v>41.654222222222224</v>
      </c>
      <c r="BX29" s="478">
        <f t="shared" si="22"/>
        <v>39.954545454545453</v>
      </c>
      <c r="BY29" s="478">
        <f t="shared" si="22"/>
        <v>39.266610169491528</v>
      </c>
      <c r="BZ29" s="478">
        <f t="shared" si="22"/>
        <v>40.242268041237118</v>
      </c>
      <c r="CA29" s="478">
        <f t="shared" si="22"/>
        <v>41.013802816901404</v>
      </c>
      <c r="CB29" s="478">
        <f t="shared" si="22"/>
        <v>40.981578947368426</v>
      </c>
      <c r="CC29" s="478">
        <f t="shared" si="22"/>
        <v>41.560000000000009</v>
      </c>
      <c r="CD29" s="478">
        <f t="shared" si="22"/>
        <v>42.028888888888886</v>
      </c>
      <c r="CE29" s="478">
        <f t="shared" si="22"/>
        <v>42.012307692307694</v>
      </c>
      <c r="CF29" s="478">
        <f t="shared" si="22"/>
        <v>42.707547169811313</v>
      </c>
      <c r="CG29" s="36" t="s">
        <v>308</v>
      </c>
      <c r="CH29" s="947">
        <f t="shared" si="16"/>
        <v>8978</v>
      </c>
      <c r="CI29" s="476">
        <v>868</v>
      </c>
      <c r="CJ29" s="476">
        <v>780</v>
      </c>
      <c r="CK29" s="476">
        <v>725</v>
      </c>
      <c r="CL29" s="476">
        <v>480</v>
      </c>
      <c r="CM29" s="476">
        <v>540</v>
      </c>
      <c r="CN29" s="476">
        <v>685</v>
      </c>
      <c r="CO29" s="476">
        <v>700</v>
      </c>
      <c r="CP29" s="476">
        <v>800</v>
      </c>
      <c r="CQ29" s="476">
        <v>830</v>
      </c>
      <c r="CR29" s="476">
        <v>820</v>
      </c>
      <c r="CS29" s="476">
        <v>840</v>
      </c>
      <c r="CT29" s="476">
        <v>910</v>
      </c>
      <c r="CU29" s="36" t="s">
        <v>308</v>
      </c>
      <c r="CV29" s="947">
        <f t="shared" si="17"/>
        <v>1021.5914</v>
      </c>
      <c r="CW29" s="476">
        <v>99.874599999999987</v>
      </c>
      <c r="CX29" s="476">
        <v>88.897999999999996</v>
      </c>
      <c r="CY29" s="476">
        <v>83.208500000000001</v>
      </c>
      <c r="CZ29" s="476">
        <v>54.42</v>
      </c>
      <c r="DA29" s="476">
        <v>61.14</v>
      </c>
      <c r="DB29" s="476">
        <v>78.203499999999991</v>
      </c>
      <c r="DC29" s="476">
        <v>78.507499999999993</v>
      </c>
      <c r="DD29" s="476">
        <v>90.4</v>
      </c>
      <c r="DE29" s="476">
        <v>93.928899999999999</v>
      </c>
      <c r="DF29" s="476">
        <v>93.240700000000004</v>
      </c>
      <c r="DG29" s="476">
        <v>95.500699999999995</v>
      </c>
      <c r="DH29" s="476">
        <v>104.26900000000001</v>
      </c>
      <c r="DI29" s="36" t="s">
        <v>308</v>
      </c>
      <c r="DJ29" s="945">
        <f t="shared" si="25"/>
        <v>113.78830474493205</v>
      </c>
      <c r="DK29" s="474">
        <f t="shared" si="25"/>
        <v>115.06290322580644</v>
      </c>
      <c r="DL29" s="474">
        <f t="shared" si="25"/>
        <v>113.97179487179487</v>
      </c>
      <c r="DM29" s="474">
        <f t="shared" si="25"/>
        <v>114.7703448275862</v>
      </c>
      <c r="DN29" s="474">
        <f t="shared" si="25"/>
        <v>113.375</v>
      </c>
      <c r="DO29" s="474">
        <f t="shared" si="25"/>
        <v>113.22222222222223</v>
      </c>
      <c r="DP29" s="474">
        <f t="shared" si="25"/>
        <v>114.16569343065693</v>
      </c>
      <c r="DQ29" s="474">
        <f t="shared" si="25"/>
        <v>112.15357142857142</v>
      </c>
      <c r="DR29" s="474">
        <f t="shared" si="23"/>
        <v>113</v>
      </c>
      <c r="DS29" s="474">
        <f t="shared" si="23"/>
        <v>113.16734939759036</v>
      </c>
      <c r="DT29" s="474">
        <f t="shared" si="23"/>
        <v>113.70817073170731</v>
      </c>
      <c r="DU29" s="474">
        <f t="shared" si="23"/>
        <v>113.69130952380951</v>
      </c>
      <c r="DV29" s="474">
        <f t="shared" si="23"/>
        <v>114.58131868131868</v>
      </c>
    </row>
    <row r="30" spans="1:126" ht="12.3" customHeight="1" x14ac:dyDescent="0.15">
      <c r="A30" s="36" t="s">
        <v>309</v>
      </c>
      <c r="B30" s="947">
        <f t="shared" si="12"/>
        <v>5283</v>
      </c>
      <c r="C30" s="476">
        <v>405</v>
      </c>
      <c r="D30" s="476">
        <v>365</v>
      </c>
      <c r="E30" s="476">
        <v>355</v>
      </c>
      <c r="F30" s="476">
        <v>315</v>
      </c>
      <c r="G30" s="476">
        <v>378</v>
      </c>
      <c r="H30" s="476">
        <v>420</v>
      </c>
      <c r="I30" s="476">
        <v>480</v>
      </c>
      <c r="J30" s="476">
        <v>445</v>
      </c>
      <c r="K30" s="476">
        <v>510</v>
      </c>
      <c r="L30" s="476">
        <v>520</v>
      </c>
      <c r="M30" s="476">
        <v>510</v>
      </c>
      <c r="N30" s="476">
        <v>580</v>
      </c>
      <c r="O30" s="36" t="s">
        <v>309</v>
      </c>
      <c r="P30" s="958">
        <f t="shared" si="13"/>
        <v>70.009500000000003</v>
      </c>
      <c r="Q30" s="489">
        <v>4.9994999999999994</v>
      </c>
      <c r="R30" s="489">
        <v>4.8123500000000003</v>
      </c>
      <c r="S30" s="489">
        <v>4.7024999999999997</v>
      </c>
      <c r="T30" s="489">
        <v>4.0293000000000001</v>
      </c>
      <c r="U30" s="489">
        <v>4.8228</v>
      </c>
      <c r="V30" s="489">
        <v>5.6174999999999997</v>
      </c>
      <c r="W30" s="489">
        <v>6.5735000000000001</v>
      </c>
      <c r="X30" s="489">
        <v>5.7602500000000001</v>
      </c>
      <c r="Y30" s="489">
        <v>6.6841999999999997</v>
      </c>
      <c r="Z30" s="489">
        <v>6.9480000000000004</v>
      </c>
      <c r="AA30" s="489">
        <v>6.9336000000000002</v>
      </c>
      <c r="AB30" s="489">
        <v>8.1259999999999994</v>
      </c>
      <c r="AC30" s="36" t="s">
        <v>309</v>
      </c>
      <c r="AD30" s="950">
        <f t="shared" si="24"/>
        <v>13.25184554230551</v>
      </c>
      <c r="AE30" s="479">
        <f t="shared" si="24"/>
        <v>12.344444444444443</v>
      </c>
      <c r="AF30" s="479">
        <f t="shared" si="24"/>
        <v>13.184520547945207</v>
      </c>
      <c r="AG30" s="479">
        <f t="shared" si="24"/>
        <v>13.246478873239436</v>
      </c>
      <c r="AH30" s="479">
        <f t="shared" si="24"/>
        <v>12.791428571428572</v>
      </c>
      <c r="AI30" s="479">
        <f t="shared" si="24"/>
        <v>12.758730158730158</v>
      </c>
      <c r="AJ30" s="479">
        <f t="shared" si="24"/>
        <v>13.375</v>
      </c>
      <c r="AK30" s="479">
        <f t="shared" si="24"/>
        <v>13.694791666666667</v>
      </c>
      <c r="AL30" s="479">
        <f t="shared" si="24"/>
        <v>12.94438202247191</v>
      </c>
      <c r="AM30" s="479">
        <f t="shared" si="18"/>
        <v>13.106274509803921</v>
      </c>
      <c r="AN30" s="479">
        <f t="shared" si="19"/>
        <v>13.361538461538462</v>
      </c>
      <c r="AO30" s="479">
        <f t="shared" si="20"/>
        <v>13.595294117647059</v>
      </c>
      <c r="AP30" s="479">
        <f t="shared" si="21"/>
        <v>14.010344827586206</v>
      </c>
      <c r="AQ30" s="36" t="s">
        <v>309</v>
      </c>
      <c r="AR30" s="955">
        <f t="shared" si="14"/>
        <v>7079</v>
      </c>
      <c r="AS30" s="486">
        <v>638</v>
      </c>
      <c r="AT30" s="486">
        <v>640</v>
      </c>
      <c r="AU30" s="486">
        <v>600</v>
      </c>
      <c r="AV30" s="486">
        <v>385</v>
      </c>
      <c r="AW30" s="486">
        <v>378</v>
      </c>
      <c r="AX30" s="486">
        <v>535</v>
      </c>
      <c r="AY30" s="486">
        <v>560</v>
      </c>
      <c r="AZ30" s="486">
        <v>610</v>
      </c>
      <c r="BA30" s="486">
        <v>650</v>
      </c>
      <c r="BB30" s="486">
        <v>630</v>
      </c>
      <c r="BC30" s="486">
        <v>693</v>
      </c>
      <c r="BD30" s="486">
        <v>760</v>
      </c>
      <c r="BE30" s="36" t="s">
        <v>309</v>
      </c>
      <c r="BF30" s="947">
        <f t="shared" si="15"/>
        <v>297.24302</v>
      </c>
      <c r="BG30" s="482">
        <v>26.767300000000002</v>
      </c>
      <c r="BH30" s="482">
        <v>26.671999999999997</v>
      </c>
      <c r="BI30" s="482">
        <v>24.6</v>
      </c>
      <c r="BJ30" s="482">
        <v>15.399999999999999</v>
      </c>
      <c r="BK30" s="482">
        <v>14.6975</v>
      </c>
      <c r="BL30" s="482">
        <v>21.4</v>
      </c>
      <c r="BM30" s="482">
        <v>23.62</v>
      </c>
      <c r="BN30" s="482">
        <v>25.5625</v>
      </c>
      <c r="BO30" s="482">
        <v>28.045999999999999</v>
      </c>
      <c r="BP30" s="482">
        <v>27.232199999999999</v>
      </c>
      <c r="BQ30" s="482">
        <v>30.003920000000001</v>
      </c>
      <c r="BR30" s="482">
        <v>33.241599999999998</v>
      </c>
      <c r="BS30" s="36" t="s">
        <v>309</v>
      </c>
      <c r="BT30" s="949">
        <f t="shared" si="22"/>
        <v>41.989408108489897</v>
      </c>
      <c r="BU30" s="478">
        <f t="shared" si="22"/>
        <v>41.955015673981194</v>
      </c>
      <c r="BV30" s="478">
        <f t="shared" si="22"/>
        <v>41.674999999999997</v>
      </c>
      <c r="BW30" s="478">
        <f t="shared" si="22"/>
        <v>41</v>
      </c>
      <c r="BX30" s="478">
        <f t="shared" si="22"/>
        <v>39.999999999999993</v>
      </c>
      <c r="BY30" s="478">
        <f t="shared" si="22"/>
        <v>38.882275132275126</v>
      </c>
      <c r="BZ30" s="478">
        <f t="shared" si="22"/>
        <v>39.999999999999993</v>
      </c>
      <c r="CA30" s="478">
        <f t="shared" si="22"/>
        <v>42.178571428571431</v>
      </c>
      <c r="CB30" s="478">
        <f t="shared" si="22"/>
        <v>41.905737704918032</v>
      </c>
      <c r="CC30" s="478">
        <f t="shared" si="22"/>
        <v>43.147692307692303</v>
      </c>
      <c r="CD30" s="478">
        <f t="shared" si="22"/>
        <v>43.225714285714282</v>
      </c>
      <c r="CE30" s="478">
        <f t="shared" si="22"/>
        <v>43.295699855699858</v>
      </c>
      <c r="CF30" s="478">
        <f t="shared" si="22"/>
        <v>43.738947368421051</v>
      </c>
      <c r="CG30" s="36" t="s">
        <v>309</v>
      </c>
      <c r="CH30" s="947">
        <f t="shared" si="16"/>
        <v>9870</v>
      </c>
      <c r="CI30" s="476">
        <v>900</v>
      </c>
      <c r="CJ30" s="476">
        <v>805</v>
      </c>
      <c r="CK30" s="476">
        <v>790</v>
      </c>
      <c r="CL30" s="476">
        <v>593</v>
      </c>
      <c r="CM30" s="476">
        <v>590</v>
      </c>
      <c r="CN30" s="476">
        <v>764</v>
      </c>
      <c r="CO30" s="476">
        <v>810</v>
      </c>
      <c r="CP30" s="476">
        <v>828</v>
      </c>
      <c r="CQ30" s="476">
        <v>920</v>
      </c>
      <c r="CR30" s="476">
        <v>920</v>
      </c>
      <c r="CS30" s="476">
        <v>940</v>
      </c>
      <c r="CT30" s="476">
        <v>1010</v>
      </c>
      <c r="CU30" s="36" t="s">
        <v>309</v>
      </c>
      <c r="CV30" s="947">
        <f t="shared" si="17"/>
        <v>1145.17454</v>
      </c>
      <c r="CW30" s="476">
        <v>106.27275</v>
      </c>
      <c r="CX30" s="476">
        <v>93.760500000000008</v>
      </c>
      <c r="CY30" s="476">
        <v>92.039999999999992</v>
      </c>
      <c r="CZ30" s="476">
        <v>68.620900000000006</v>
      </c>
      <c r="DA30" s="476">
        <v>68.3</v>
      </c>
      <c r="DB30" s="476">
        <v>89.174250000000001</v>
      </c>
      <c r="DC30" s="476">
        <v>93.515999999999991</v>
      </c>
      <c r="DD30" s="476">
        <v>96.01764</v>
      </c>
      <c r="DE30" s="476">
        <v>105.816</v>
      </c>
      <c r="DF30" s="476">
        <v>105.99600000000001</v>
      </c>
      <c r="DG30" s="476">
        <v>108.483</v>
      </c>
      <c r="DH30" s="476">
        <v>117.17750000000001</v>
      </c>
      <c r="DI30" s="36" t="s">
        <v>309</v>
      </c>
      <c r="DJ30" s="945">
        <f t="shared" si="25"/>
        <v>116.02578926038501</v>
      </c>
      <c r="DK30" s="474">
        <f t="shared" si="25"/>
        <v>118.08083333333333</v>
      </c>
      <c r="DL30" s="474">
        <f t="shared" si="25"/>
        <v>116.47267080745343</v>
      </c>
      <c r="DM30" s="474">
        <f t="shared" si="25"/>
        <v>116.50632911392404</v>
      </c>
      <c r="DN30" s="474">
        <f t="shared" si="25"/>
        <v>115.71821247892075</v>
      </c>
      <c r="DO30" s="474">
        <f t="shared" si="25"/>
        <v>115.76271186440677</v>
      </c>
      <c r="DP30" s="474">
        <f t="shared" si="25"/>
        <v>116.720222513089</v>
      </c>
      <c r="DQ30" s="474">
        <f t="shared" si="25"/>
        <v>115.45185185185184</v>
      </c>
      <c r="DR30" s="474">
        <f t="shared" si="23"/>
        <v>115.96333333333334</v>
      </c>
      <c r="DS30" s="474">
        <f t="shared" si="23"/>
        <v>115.01739130434784</v>
      </c>
      <c r="DT30" s="474">
        <f t="shared" si="23"/>
        <v>115.21304347826087</v>
      </c>
      <c r="DU30" s="474">
        <f t="shared" si="23"/>
        <v>115.40744680851064</v>
      </c>
      <c r="DV30" s="474">
        <f t="shared" si="23"/>
        <v>116.01732673267327</v>
      </c>
    </row>
    <row r="31" spans="1:126" ht="12.3" customHeight="1" x14ac:dyDescent="0.15">
      <c r="A31" s="36" t="s">
        <v>310</v>
      </c>
      <c r="B31" s="947">
        <f t="shared" si="12"/>
        <v>5855</v>
      </c>
      <c r="C31" s="476">
        <v>520</v>
      </c>
      <c r="D31" s="476">
        <v>560</v>
      </c>
      <c r="E31" s="476">
        <v>580</v>
      </c>
      <c r="F31" s="476">
        <v>350</v>
      </c>
      <c r="G31" s="476">
        <v>350</v>
      </c>
      <c r="H31" s="476">
        <v>350</v>
      </c>
      <c r="I31" s="476">
        <v>395</v>
      </c>
      <c r="J31" s="476">
        <v>490</v>
      </c>
      <c r="K31" s="476">
        <v>550</v>
      </c>
      <c r="L31" s="476">
        <v>580</v>
      </c>
      <c r="M31" s="476">
        <v>550</v>
      </c>
      <c r="N31" s="476">
        <v>580</v>
      </c>
      <c r="O31" s="36" t="s">
        <v>310</v>
      </c>
      <c r="P31" s="958">
        <f t="shared" si="13"/>
        <v>90.001999999999995</v>
      </c>
      <c r="Q31" s="489">
        <v>7.46</v>
      </c>
      <c r="R31" s="489">
        <v>8.65</v>
      </c>
      <c r="S31" s="489">
        <v>8.370000000000001</v>
      </c>
      <c r="T31" s="489">
        <v>5.4</v>
      </c>
      <c r="U31" s="489">
        <v>5.4</v>
      </c>
      <c r="V31" s="489">
        <v>5.4</v>
      </c>
      <c r="W31" s="489">
        <v>5.9820000000000002</v>
      </c>
      <c r="X31" s="489">
        <v>7.32</v>
      </c>
      <c r="Y31" s="489">
        <v>8.75</v>
      </c>
      <c r="Z31" s="489">
        <v>9.2800000000000011</v>
      </c>
      <c r="AA31" s="489">
        <v>8.75</v>
      </c>
      <c r="AB31" s="489">
        <v>9.24</v>
      </c>
      <c r="AC31" s="36" t="s">
        <v>310</v>
      </c>
      <c r="AD31" s="950">
        <f t="shared" si="24"/>
        <v>15.371818958155423</v>
      </c>
      <c r="AE31" s="479">
        <f t="shared" si="24"/>
        <v>14.346153846153845</v>
      </c>
      <c r="AF31" s="479">
        <f t="shared" si="24"/>
        <v>15.446428571428573</v>
      </c>
      <c r="AG31" s="479">
        <f t="shared" si="24"/>
        <v>14.431034482758621</v>
      </c>
      <c r="AH31" s="479">
        <f t="shared" si="24"/>
        <v>15.428571428571431</v>
      </c>
      <c r="AI31" s="479">
        <f t="shared" si="24"/>
        <v>15.428571428571431</v>
      </c>
      <c r="AJ31" s="479">
        <f t="shared" si="24"/>
        <v>15.428571428571431</v>
      </c>
      <c r="AK31" s="479">
        <f t="shared" si="24"/>
        <v>15.144303797468355</v>
      </c>
      <c r="AL31" s="479">
        <f t="shared" si="24"/>
        <v>14.938775510204081</v>
      </c>
      <c r="AM31" s="479">
        <f t="shared" si="18"/>
        <v>15.909090909090908</v>
      </c>
      <c r="AN31" s="479">
        <f t="shared" si="19"/>
        <v>16</v>
      </c>
      <c r="AO31" s="479">
        <f t="shared" si="20"/>
        <v>15.909090909090908</v>
      </c>
      <c r="AP31" s="479">
        <f t="shared" si="21"/>
        <v>15.931034482758621</v>
      </c>
      <c r="AQ31" s="36" t="s">
        <v>310</v>
      </c>
      <c r="AR31" s="956" t="s">
        <v>389</v>
      </c>
      <c r="AS31" s="487">
        <v>0</v>
      </c>
      <c r="AT31" s="487">
        <v>0</v>
      </c>
      <c r="AU31" s="487">
        <v>0</v>
      </c>
      <c r="AV31" s="487">
        <v>0</v>
      </c>
      <c r="AW31" s="487">
        <v>0</v>
      </c>
      <c r="AX31" s="487">
        <v>0</v>
      </c>
      <c r="AY31" s="487">
        <v>0</v>
      </c>
      <c r="AZ31" s="487">
        <v>0</v>
      </c>
      <c r="BA31" s="487">
        <v>0</v>
      </c>
      <c r="BB31" s="487">
        <v>0</v>
      </c>
      <c r="BC31" s="487">
        <v>0</v>
      </c>
      <c r="BD31" s="487">
        <v>0</v>
      </c>
      <c r="BE31" s="36" t="s">
        <v>310</v>
      </c>
      <c r="BF31" s="953" t="s">
        <v>81</v>
      </c>
      <c r="BG31" s="483">
        <v>0</v>
      </c>
      <c r="BH31" s="483">
        <v>0</v>
      </c>
      <c r="BI31" s="483">
        <v>0</v>
      </c>
      <c r="BJ31" s="483">
        <v>0</v>
      </c>
      <c r="BK31" s="483">
        <v>0</v>
      </c>
      <c r="BL31" s="483">
        <v>0</v>
      </c>
      <c r="BM31" s="483">
        <v>0</v>
      </c>
      <c r="BN31" s="483">
        <v>0</v>
      </c>
      <c r="BO31" s="483">
        <v>0</v>
      </c>
      <c r="BP31" s="483">
        <v>0</v>
      </c>
      <c r="BQ31" s="483">
        <v>0</v>
      </c>
      <c r="BR31" s="483">
        <v>0</v>
      </c>
      <c r="BS31" s="36" t="s">
        <v>310</v>
      </c>
      <c r="BT31" s="950" t="s">
        <v>50</v>
      </c>
      <c r="BU31" s="479" t="s">
        <v>50</v>
      </c>
      <c r="BV31" s="479" t="s">
        <v>50</v>
      </c>
      <c r="BW31" s="479" t="s">
        <v>50</v>
      </c>
      <c r="BX31" s="479" t="s">
        <v>50</v>
      </c>
      <c r="BY31" s="479" t="s">
        <v>50</v>
      </c>
      <c r="BZ31" s="479" t="s">
        <v>50</v>
      </c>
      <c r="CA31" s="479" t="s">
        <v>50</v>
      </c>
      <c r="CB31" s="479" t="s">
        <v>50</v>
      </c>
      <c r="CC31" s="479" t="s">
        <v>50</v>
      </c>
      <c r="CD31" s="479" t="s">
        <v>50</v>
      </c>
      <c r="CE31" s="479" t="s">
        <v>50</v>
      </c>
      <c r="CF31" s="479" t="s">
        <v>50</v>
      </c>
      <c r="CG31" s="36" t="s">
        <v>310</v>
      </c>
      <c r="CH31" s="947">
        <f t="shared" si="16"/>
        <v>52036</v>
      </c>
      <c r="CI31" s="476">
        <v>5001</v>
      </c>
      <c r="CJ31" s="476">
        <v>5158</v>
      </c>
      <c r="CK31" s="476">
        <v>5154</v>
      </c>
      <c r="CL31" s="476">
        <v>4430</v>
      </c>
      <c r="CM31" s="476">
        <v>3905</v>
      </c>
      <c r="CN31" s="476">
        <v>3871</v>
      </c>
      <c r="CO31" s="476">
        <v>3984</v>
      </c>
      <c r="CP31" s="476">
        <v>4181</v>
      </c>
      <c r="CQ31" s="476">
        <v>4283</v>
      </c>
      <c r="CR31" s="476">
        <v>4459</v>
      </c>
      <c r="CS31" s="476">
        <v>4370</v>
      </c>
      <c r="CT31" s="476">
        <v>3240</v>
      </c>
      <c r="CU31" s="36" t="s">
        <v>310</v>
      </c>
      <c r="CV31" s="947">
        <f t="shared" si="17"/>
        <v>8620.5249999999996</v>
      </c>
      <c r="CW31" s="476">
        <v>809.99099999999999</v>
      </c>
      <c r="CX31" s="476">
        <v>823.85500000000002</v>
      </c>
      <c r="CY31" s="476">
        <v>854.71100000000001</v>
      </c>
      <c r="CZ31" s="476">
        <v>726.57299999999998</v>
      </c>
      <c r="DA31" s="476">
        <v>658.32799999999997</v>
      </c>
      <c r="DB31" s="476">
        <v>657.61500000000001</v>
      </c>
      <c r="DC31" s="476">
        <v>673.98500000000001</v>
      </c>
      <c r="DD31" s="476">
        <v>694.21499999999992</v>
      </c>
      <c r="DE31" s="476">
        <v>715.10599999999999</v>
      </c>
      <c r="DF31" s="476">
        <v>747.25199999999995</v>
      </c>
      <c r="DG31" s="476">
        <v>730.17099999999994</v>
      </c>
      <c r="DH31" s="476">
        <v>528.72299999999996</v>
      </c>
      <c r="DI31" s="36" t="s">
        <v>310</v>
      </c>
      <c r="DJ31" s="945">
        <f t="shared" si="25"/>
        <v>165.66463602121607</v>
      </c>
      <c r="DK31" s="474">
        <f t="shared" si="25"/>
        <v>161.96580683863226</v>
      </c>
      <c r="DL31" s="474">
        <f t="shared" si="25"/>
        <v>159.72373012795657</v>
      </c>
      <c r="DM31" s="474">
        <f t="shared" si="25"/>
        <v>165.83449747768725</v>
      </c>
      <c r="DN31" s="474">
        <f t="shared" si="25"/>
        <v>164.01196388261852</v>
      </c>
      <c r="DO31" s="474">
        <f t="shared" si="25"/>
        <v>168.58591549295772</v>
      </c>
      <c r="DP31" s="474">
        <f t="shared" si="25"/>
        <v>169.88245931283907</v>
      </c>
      <c r="DQ31" s="474">
        <f t="shared" si="25"/>
        <v>169.17294176706827</v>
      </c>
      <c r="DR31" s="474">
        <f t="shared" si="23"/>
        <v>166.04042095192537</v>
      </c>
      <c r="DS31" s="474">
        <f t="shared" si="23"/>
        <v>166.96381041326171</v>
      </c>
      <c r="DT31" s="474">
        <f t="shared" si="23"/>
        <v>167.58286611347833</v>
      </c>
      <c r="DU31" s="474">
        <f t="shared" si="23"/>
        <v>167.08718535469106</v>
      </c>
      <c r="DV31" s="474">
        <f t="shared" si="23"/>
        <v>163.18611111111107</v>
      </c>
    </row>
    <row r="32" spans="1:126" ht="12.3" customHeight="1" x14ac:dyDescent="0.15">
      <c r="A32" s="36" t="s">
        <v>311</v>
      </c>
      <c r="B32" s="947">
        <f t="shared" si="12"/>
        <v>35881</v>
      </c>
      <c r="C32" s="476">
        <v>4702</v>
      </c>
      <c r="D32" s="476">
        <v>4626</v>
      </c>
      <c r="E32" s="476">
        <v>3656</v>
      </c>
      <c r="F32" s="476">
        <v>3375</v>
      </c>
      <c r="G32" s="476">
        <v>2371</v>
      </c>
      <c r="H32" s="476">
        <v>3057</v>
      </c>
      <c r="I32" s="476">
        <v>2144</v>
      </c>
      <c r="J32" s="476">
        <v>2123</v>
      </c>
      <c r="K32" s="476">
        <v>2673</v>
      </c>
      <c r="L32" s="476">
        <v>2738</v>
      </c>
      <c r="M32" s="476">
        <v>2228</v>
      </c>
      <c r="N32" s="476">
        <v>2188</v>
      </c>
      <c r="O32" s="36" t="s">
        <v>311</v>
      </c>
      <c r="P32" s="958">
        <f t="shared" si="13"/>
        <v>513.02899999999988</v>
      </c>
      <c r="Q32" s="489">
        <v>66.08</v>
      </c>
      <c r="R32" s="489">
        <v>66.06</v>
      </c>
      <c r="S32" s="489">
        <v>51.739999999999995</v>
      </c>
      <c r="T32" s="489">
        <v>48.23</v>
      </c>
      <c r="U32" s="489">
        <v>33.738</v>
      </c>
      <c r="V32" s="489">
        <v>42.849999999999994</v>
      </c>
      <c r="W32" s="489">
        <v>30.25</v>
      </c>
      <c r="X32" s="489">
        <v>30.03</v>
      </c>
      <c r="Y32" s="489">
        <v>38.301000000000002</v>
      </c>
      <c r="Z32" s="489">
        <v>40.08</v>
      </c>
      <c r="AA32" s="489">
        <v>34.049999999999997</v>
      </c>
      <c r="AB32" s="489">
        <v>31.619999999999997</v>
      </c>
      <c r="AC32" s="36" t="s">
        <v>311</v>
      </c>
      <c r="AD32" s="950">
        <f t="shared" si="24"/>
        <v>14.298068615701899</v>
      </c>
      <c r="AE32" s="479">
        <f t="shared" si="24"/>
        <v>14.053594215227562</v>
      </c>
      <c r="AF32" s="479">
        <f t="shared" si="24"/>
        <v>14.280155642023347</v>
      </c>
      <c r="AG32" s="479">
        <f t="shared" si="24"/>
        <v>14.152078774617067</v>
      </c>
      <c r="AH32" s="479">
        <f t="shared" si="24"/>
        <v>14.29037037037037</v>
      </c>
      <c r="AI32" s="479">
        <f t="shared" si="24"/>
        <v>14.22943905525095</v>
      </c>
      <c r="AJ32" s="479">
        <f t="shared" si="24"/>
        <v>14.017010140660776</v>
      </c>
      <c r="AK32" s="479">
        <f t="shared" si="24"/>
        <v>14.109141791044777</v>
      </c>
      <c r="AL32" s="479">
        <f t="shared" si="24"/>
        <v>14.145077720207254</v>
      </c>
      <c r="AM32" s="479">
        <f t="shared" si="18"/>
        <v>14.328843995510663</v>
      </c>
      <c r="AN32" s="479">
        <f t="shared" si="19"/>
        <v>14.638422205989773</v>
      </c>
      <c r="AO32" s="479">
        <f t="shared" si="20"/>
        <v>15.282764811490123</v>
      </c>
      <c r="AP32" s="479">
        <f t="shared" si="21"/>
        <v>14.451553930530164</v>
      </c>
      <c r="AQ32" s="36" t="s">
        <v>311</v>
      </c>
      <c r="AR32" s="955">
        <f t="shared" si="14"/>
        <v>6002</v>
      </c>
      <c r="AS32" s="486">
        <v>630</v>
      </c>
      <c r="AT32" s="486">
        <v>648</v>
      </c>
      <c r="AU32" s="486">
        <v>456</v>
      </c>
      <c r="AV32" s="486">
        <v>418</v>
      </c>
      <c r="AW32" s="486">
        <v>557</v>
      </c>
      <c r="AX32" s="486">
        <v>665</v>
      </c>
      <c r="AY32" s="486">
        <v>439</v>
      </c>
      <c r="AZ32" s="486">
        <v>334</v>
      </c>
      <c r="BA32" s="486">
        <v>517</v>
      </c>
      <c r="BB32" s="486">
        <v>555</v>
      </c>
      <c r="BC32" s="486">
        <v>398</v>
      </c>
      <c r="BD32" s="486">
        <v>385</v>
      </c>
      <c r="BE32" s="36" t="s">
        <v>311</v>
      </c>
      <c r="BF32" s="947">
        <f t="shared" si="15"/>
        <v>203.601</v>
      </c>
      <c r="BG32" s="482">
        <v>23.3</v>
      </c>
      <c r="BH32" s="482">
        <v>19.600000000000001</v>
      </c>
      <c r="BI32" s="482">
        <v>15.469999999999999</v>
      </c>
      <c r="BJ32" s="482">
        <v>14.389999999999999</v>
      </c>
      <c r="BK32" s="482">
        <v>18.509999999999998</v>
      </c>
      <c r="BL32" s="482">
        <v>21.8</v>
      </c>
      <c r="BM32" s="482">
        <v>14.625</v>
      </c>
      <c r="BN32" s="482">
        <v>11.5</v>
      </c>
      <c r="BO32" s="482">
        <v>18.776</v>
      </c>
      <c r="BP32" s="482">
        <v>19.34</v>
      </c>
      <c r="BQ32" s="482">
        <v>13.56</v>
      </c>
      <c r="BR32" s="482">
        <v>12.73</v>
      </c>
      <c r="BS32" s="36" t="s">
        <v>311</v>
      </c>
      <c r="BT32" s="949">
        <f t="shared" si="22"/>
        <v>33.922192602465842</v>
      </c>
      <c r="BU32" s="478">
        <f t="shared" si="22"/>
        <v>36.984126984126988</v>
      </c>
      <c r="BV32" s="478">
        <f t="shared" si="22"/>
        <v>30.246913580246918</v>
      </c>
      <c r="BW32" s="478">
        <f t="shared" si="22"/>
        <v>33.925438596491226</v>
      </c>
      <c r="BX32" s="478">
        <f t="shared" si="22"/>
        <v>34.425837320574161</v>
      </c>
      <c r="BY32" s="478">
        <f t="shared" si="22"/>
        <v>33.231597845601428</v>
      </c>
      <c r="BZ32" s="478">
        <f t="shared" si="22"/>
        <v>32.781954887218042</v>
      </c>
      <c r="CA32" s="478">
        <f t="shared" si="22"/>
        <v>33.314350797266513</v>
      </c>
      <c r="CB32" s="478">
        <f t="shared" si="22"/>
        <v>34.431137724550901</v>
      </c>
      <c r="CC32" s="478">
        <f t="shared" si="22"/>
        <v>36.317214700193425</v>
      </c>
      <c r="CD32" s="478">
        <f t="shared" si="22"/>
        <v>34.846846846846844</v>
      </c>
      <c r="CE32" s="478">
        <f t="shared" si="22"/>
        <v>34.070351758793969</v>
      </c>
      <c r="CF32" s="478">
        <f t="shared" si="22"/>
        <v>33.064935064935071</v>
      </c>
      <c r="CG32" s="36" t="s">
        <v>311</v>
      </c>
      <c r="CH32" s="947">
        <f t="shared" si="16"/>
        <v>15686</v>
      </c>
      <c r="CI32" s="476">
        <v>1543</v>
      </c>
      <c r="CJ32" s="476">
        <v>1519</v>
      </c>
      <c r="CK32" s="476">
        <v>1606</v>
      </c>
      <c r="CL32" s="476">
        <v>1364</v>
      </c>
      <c r="CM32" s="476">
        <v>1402</v>
      </c>
      <c r="CN32" s="476">
        <v>1583</v>
      </c>
      <c r="CO32" s="476">
        <v>899</v>
      </c>
      <c r="CP32" s="476">
        <v>933</v>
      </c>
      <c r="CQ32" s="476">
        <v>1506</v>
      </c>
      <c r="CR32" s="476">
        <v>1437</v>
      </c>
      <c r="CS32" s="476">
        <v>941</v>
      </c>
      <c r="CT32" s="476">
        <v>953</v>
      </c>
      <c r="CU32" s="36" t="s">
        <v>311</v>
      </c>
      <c r="CV32" s="947">
        <f t="shared" si="17"/>
        <v>2331.3450000000003</v>
      </c>
      <c r="CW32" s="476">
        <v>231.39</v>
      </c>
      <c r="CX32" s="476">
        <v>231.41000000000003</v>
      </c>
      <c r="CY32" s="476">
        <v>240.9</v>
      </c>
      <c r="CZ32" s="476">
        <v>200.88</v>
      </c>
      <c r="DA32" s="476">
        <v>200.47</v>
      </c>
      <c r="DB32" s="476">
        <v>234.18</v>
      </c>
      <c r="DC32" s="476">
        <v>130.99</v>
      </c>
      <c r="DD32" s="476">
        <v>138.07</v>
      </c>
      <c r="DE32" s="476">
        <v>226.38</v>
      </c>
      <c r="DF32" s="476">
        <v>220.05</v>
      </c>
      <c r="DG32" s="476">
        <v>136.72</v>
      </c>
      <c r="DH32" s="476">
        <v>139.905</v>
      </c>
      <c r="DI32" s="36" t="s">
        <v>311</v>
      </c>
      <c r="DJ32" s="945">
        <f t="shared" si="25"/>
        <v>148.62584470228231</v>
      </c>
      <c r="DK32" s="474">
        <f t="shared" si="25"/>
        <v>149.96111471160074</v>
      </c>
      <c r="DL32" s="474">
        <f t="shared" si="25"/>
        <v>152.34364713627389</v>
      </c>
      <c r="DM32" s="474">
        <f t="shared" si="25"/>
        <v>150</v>
      </c>
      <c r="DN32" s="474">
        <f t="shared" si="25"/>
        <v>147.27272727272728</v>
      </c>
      <c r="DO32" s="474">
        <f t="shared" si="25"/>
        <v>142.98858773181169</v>
      </c>
      <c r="DP32" s="474">
        <f t="shared" si="25"/>
        <v>147.934301958307</v>
      </c>
      <c r="DQ32" s="474">
        <f t="shared" si="25"/>
        <v>145.70634037819801</v>
      </c>
      <c r="DR32" s="474">
        <f t="shared" si="23"/>
        <v>147.9849946409432</v>
      </c>
      <c r="DS32" s="474">
        <f t="shared" si="23"/>
        <v>150.31872509960158</v>
      </c>
      <c r="DT32" s="474">
        <f t="shared" si="23"/>
        <v>153.13152400835074</v>
      </c>
      <c r="DU32" s="474">
        <f t="shared" si="23"/>
        <v>145.29224229543038</v>
      </c>
      <c r="DV32" s="474">
        <f t="shared" si="23"/>
        <v>146.80482686253936</v>
      </c>
    </row>
    <row r="33" spans="1:127" ht="12.3" customHeight="1" x14ac:dyDescent="0.15">
      <c r="A33" s="36" t="s">
        <v>312</v>
      </c>
      <c r="B33" s="947">
        <f t="shared" si="12"/>
        <v>1197</v>
      </c>
      <c r="C33" s="476">
        <v>138</v>
      </c>
      <c r="D33" s="476">
        <v>135</v>
      </c>
      <c r="E33" s="476">
        <v>99</v>
      </c>
      <c r="F33" s="476">
        <v>92</v>
      </c>
      <c r="G33" s="476">
        <v>91</v>
      </c>
      <c r="H33" s="476">
        <v>90</v>
      </c>
      <c r="I33" s="476">
        <v>78</v>
      </c>
      <c r="J33" s="476">
        <v>94</v>
      </c>
      <c r="K33" s="476">
        <v>107</v>
      </c>
      <c r="L33" s="476">
        <v>102</v>
      </c>
      <c r="M33" s="476">
        <v>96</v>
      </c>
      <c r="N33" s="476">
        <v>75</v>
      </c>
      <c r="O33" s="36" t="s">
        <v>312</v>
      </c>
      <c r="P33" s="958">
        <f t="shared" si="13"/>
        <v>19.861499999999996</v>
      </c>
      <c r="Q33" s="489">
        <v>2.113</v>
      </c>
      <c r="R33" s="489">
        <v>2.173</v>
      </c>
      <c r="S33" s="489">
        <v>1.4969999999999999</v>
      </c>
      <c r="T33" s="489">
        <v>1.4570000000000001</v>
      </c>
      <c r="U33" s="489">
        <v>1.55</v>
      </c>
      <c r="V33" s="489">
        <v>1.5739999999999998</v>
      </c>
      <c r="W33" s="489">
        <v>1.325</v>
      </c>
      <c r="X33" s="489">
        <v>1.5249999999999999</v>
      </c>
      <c r="Y33" s="489">
        <v>1.9830000000000001</v>
      </c>
      <c r="Z33" s="489">
        <v>1.778</v>
      </c>
      <c r="AA33" s="489">
        <v>1.6880000000000002</v>
      </c>
      <c r="AB33" s="489">
        <v>1.1985000000000001</v>
      </c>
      <c r="AC33" s="36" t="s">
        <v>312</v>
      </c>
      <c r="AD33" s="950">
        <f t="shared" si="24"/>
        <v>16.592731829573928</v>
      </c>
      <c r="AE33" s="479">
        <f t="shared" si="24"/>
        <v>15.311594202898551</v>
      </c>
      <c r="AF33" s="479">
        <f t="shared" si="24"/>
        <v>16.096296296296295</v>
      </c>
      <c r="AG33" s="479">
        <f t="shared" si="24"/>
        <v>15.121212121212121</v>
      </c>
      <c r="AH33" s="479">
        <f t="shared" si="24"/>
        <v>15.836956521739131</v>
      </c>
      <c r="AI33" s="479">
        <f t="shared" si="24"/>
        <v>17.032967032967036</v>
      </c>
      <c r="AJ33" s="479">
        <f t="shared" si="24"/>
        <v>17.488888888888887</v>
      </c>
      <c r="AK33" s="479">
        <f t="shared" si="24"/>
        <v>16.987179487179485</v>
      </c>
      <c r="AL33" s="479">
        <f t="shared" si="24"/>
        <v>16.223404255319149</v>
      </c>
      <c r="AM33" s="479">
        <f t="shared" si="18"/>
        <v>18.532710280373834</v>
      </c>
      <c r="AN33" s="479">
        <f t="shared" si="19"/>
        <v>17.431372549019606</v>
      </c>
      <c r="AO33" s="479">
        <f t="shared" si="20"/>
        <v>17.583333333333336</v>
      </c>
      <c r="AP33" s="479">
        <f t="shared" si="21"/>
        <v>15.98</v>
      </c>
      <c r="AQ33" s="36" t="s">
        <v>312</v>
      </c>
      <c r="AR33" s="955">
        <f t="shared" si="14"/>
        <v>65631</v>
      </c>
      <c r="AS33" s="486">
        <v>5994</v>
      </c>
      <c r="AT33" s="486">
        <v>6204</v>
      </c>
      <c r="AU33" s="486">
        <v>5434</v>
      </c>
      <c r="AV33" s="486">
        <v>4373</v>
      </c>
      <c r="AW33" s="486">
        <v>5044</v>
      </c>
      <c r="AX33" s="486">
        <v>5437</v>
      </c>
      <c r="AY33" s="486">
        <v>4227</v>
      </c>
      <c r="AZ33" s="486">
        <v>3965</v>
      </c>
      <c r="BA33" s="486">
        <v>4357</v>
      </c>
      <c r="BB33" s="486">
        <v>5874</v>
      </c>
      <c r="BC33" s="486">
        <v>6258</v>
      </c>
      <c r="BD33" s="486">
        <v>8464</v>
      </c>
      <c r="BE33" s="36" t="s">
        <v>312</v>
      </c>
      <c r="BF33" s="947">
        <f t="shared" si="15"/>
        <v>3972.6394999999998</v>
      </c>
      <c r="BG33" s="482">
        <v>345.75009999999997</v>
      </c>
      <c r="BH33" s="482">
        <v>383.32470000000001</v>
      </c>
      <c r="BI33" s="482">
        <v>321.85399999999998</v>
      </c>
      <c r="BJ33" s="482">
        <v>258.38350000000003</v>
      </c>
      <c r="BK33" s="482">
        <v>288.13589999999999</v>
      </c>
      <c r="BL33" s="482">
        <v>334.04629999999997</v>
      </c>
      <c r="BM33" s="482">
        <v>257.16089999999997</v>
      </c>
      <c r="BN33" s="482">
        <v>248.33960000000002</v>
      </c>
      <c r="BO33" s="482">
        <v>255.89229999999998</v>
      </c>
      <c r="BP33" s="482">
        <v>382.61529999999999</v>
      </c>
      <c r="BQ33" s="482">
        <v>370.49099999999999</v>
      </c>
      <c r="BR33" s="482">
        <v>526.64589999999998</v>
      </c>
      <c r="BS33" s="36" t="s">
        <v>312</v>
      </c>
      <c r="BT33" s="949">
        <f t="shared" si="22"/>
        <v>60.529924883058307</v>
      </c>
      <c r="BU33" s="478">
        <f t="shared" si="22"/>
        <v>57.682699366032693</v>
      </c>
      <c r="BV33" s="478">
        <f t="shared" si="22"/>
        <v>61.786702127659574</v>
      </c>
      <c r="BW33" s="478">
        <f t="shared" si="22"/>
        <v>59.229665071770334</v>
      </c>
      <c r="BX33" s="478">
        <f t="shared" si="22"/>
        <v>59.086096501257721</v>
      </c>
      <c r="BY33" s="478">
        <f t="shared" si="22"/>
        <v>57.12448453608247</v>
      </c>
      <c r="BZ33" s="478">
        <f t="shared" si="22"/>
        <v>61.439451903623315</v>
      </c>
      <c r="CA33" s="478">
        <f t="shared" si="22"/>
        <v>60.837686302342078</v>
      </c>
      <c r="CB33" s="478">
        <f t="shared" si="22"/>
        <v>62.632938209331662</v>
      </c>
      <c r="CC33" s="478">
        <f t="shared" si="22"/>
        <v>58.731305944457191</v>
      </c>
      <c r="CD33" s="478">
        <f t="shared" si="22"/>
        <v>65.137095675859726</v>
      </c>
      <c r="CE33" s="478">
        <f t="shared" si="22"/>
        <v>59.202780441035479</v>
      </c>
      <c r="CF33" s="478">
        <f t="shared" si="22"/>
        <v>62.2218690926276</v>
      </c>
      <c r="CG33" s="36" t="s">
        <v>312</v>
      </c>
      <c r="CH33" s="947">
        <f t="shared" si="16"/>
        <v>19938</v>
      </c>
      <c r="CI33" s="476">
        <v>2208</v>
      </c>
      <c r="CJ33" s="476">
        <v>1969</v>
      </c>
      <c r="CK33" s="476">
        <v>1634</v>
      </c>
      <c r="CL33" s="476">
        <v>1532</v>
      </c>
      <c r="CM33" s="476">
        <v>1409</v>
      </c>
      <c r="CN33" s="476">
        <v>1365</v>
      </c>
      <c r="CO33" s="476">
        <v>1430</v>
      </c>
      <c r="CP33" s="476">
        <v>1666</v>
      </c>
      <c r="CQ33" s="476">
        <v>1396</v>
      </c>
      <c r="CR33" s="476">
        <v>1763</v>
      </c>
      <c r="CS33" s="476">
        <v>1689</v>
      </c>
      <c r="CT33" s="476">
        <v>1877</v>
      </c>
      <c r="CU33" s="36" t="s">
        <v>312</v>
      </c>
      <c r="CV33" s="947">
        <f t="shared" si="17"/>
        <v>2916.6901000000003</v>
      </c>
      <c r="CW33" s="476">
        <v>285.30039999999997</v>
      </c>
      <c r="CX33" s="476">
        <v>265.68090000000001</v>
      </c>
      <c r="CY33" s="476">
        <v>227.85050000000001</v>
      </c>
      <c r="CZ33" s="476">
        <v>257.14109999999999</v>
      </c>
      <c r="DA33" s="476">
        <v>240.03440000000001</v>
      </c>
      <c r="DB33" s="476">
        <v>220.23410000000001</v>
      </c>
      <c r="DC33" s="476">
        <v>224.3587</v>
      </c>
      <c r="DD33" s="476">
        <v>248.64879999999999</v>
      </c>
      <c r="DE33" s="476">
        <v>198.77030000000002</v>
      </c>
      <c r="DF33" s="476">
        <v>241.3227</v>
      </c>
      <c r="DG33" s="476">
        <v>226.84899999999999</v>
      </c>
      <c r="DH33" s="476">
        <v>280.49920000000003</v>
      </c>
      <c r="DI33" s="36" t="s">
        <v>312</v>
      </c>
      <c r="DJ33" s="945">
        <f t="shared" si="25"/>
        <v>146.28799779315878</v>
      </c>
      <c r="DK33" s="474">
        <f t="shared" si="25"/>
        <v>129.21213768115942</v>
      </c>
      <c r="DL33" s="474">
        <f t="shared" si="25"/>
        <v>134.93189436262062</v>
      </c>
      <c r="DM33" s="474">
        <f t="shared" si="25"/>
        <v>139.44339045287637</v>
      </c>
      <c r="DN33" s="474">
        <f t="shared" si="25"/>
        <v>167.84667101827677</v>
      </c>
      <c r="DO33" s="474">
        <f t="shared" si="25"/>
        <v>170.35798438608944</v>
      </c>
      <c r="DP33" s="474">
        <f t="shared" si="25"/>
        <v>161.34366300366301</v>
      </c>
      <c r="DQ33" s="474">
        <f t="shared" si="25"/>
        <v>156.89419580419582</v>
      </c>
      <c r="DR33" s="474">
        <f t="shared" si="23"/>
        <v>149.24897959183673</v>
      </c>
      <c r="DS33" s="474">
        <f t="shared" si="23"/>
        <v>142.38560171919772</v>
      </c>
      <c r="DT33" s="474">
        <f t="shared" si="23"/>
        <v>136.88184912081681</v>
      </c>
      <c r="DU33" s="474">
        <f t="shared" si="23"/>
        <v>134.30965068087625</v>
      </c>
      <c r="DV33" s="474">
        <f t="shared" si="23"/>
        <v>149.44017048481624</v>
      </c>
    </row>
    <row r="34" spans="1:127" ht="12.3" customHeight="1" x14ac:dyDescent="0.15">
      <c r="A34" s="36" t="s">
        <v>313</v>
      </c>
      <c r="B34" s="947">
        <f t="shared" si="12"/>
        <v>797</v>
      </c>
      <c r="C34" s="476">
        <v>119</v>
      </c>
      <c r="D34" s="476">
        <v>123</v>
      </c>
      <c r="E34" s="476">
        <v>104</v>
      </c>
      <c r="F34" s="476">
        <v>75</v>
      </c>
      <c r="G34" s="476">
        <v>29</v>
      </c>
      <c r="H34" s="476">
        <v>38</v>
      </c>
      <c r="I34" s="476">
        <v>53</v>
      </c>
      <c r="J34" s="476">
        <v>79</v>
      </c>
      <c r="K34" s="476">
        <v>95</v>
      </c>
      <c r="L34" s="476">
        <v>26</v>
      </c>
      <c r="M34" s="476">
        <v>25</v>
      </c>
      <c r="N34" s="476">
        <v>31</v>
      </c>
      <c r="O34" s="36" t="s">
        <v>313</v>
      </c>
      <c r="P34" s="958">
        <f t="shared" si="13"/>
        <v>16.803999999999998</v>
      </c>
      <c r="Q34" s="489">
        <v>2.6819999999999999</v>
      </c>
      <c r="R34" s="489">
        <v>2.911</v>
      </c>
      <c r="S34" s="489">
        <v>2.113</v>
      </c>
      <c r="T34" s="489">
        <v>1.1479999999999999</v>
      </c>
      <c r="U34" s="489">
        <v>0.85499999999999998</v>
      </c>
      <c r="V34" s="489">
        <v>0.92600000000000005</v>
      </c>
      <c r="W34" s="489">
        <v>1.139</v>
      </c>
      <c r="X34" s="489">
        <v>1.2349999999999999</v>
      </c>
      <c r="Y34" s="489">
        <v>1.42</v>
      </c>
      <c r="Z34" s="489">
        <v>0.80499999999999994</v>
      </c>
      <c r="AA34" s="489">
        <v>0.64100000000000001</v>
      </c>
      <c r="AB34" s="489">
        <v>0.92900000000000005</v>
      </c>
      <c r="AC34" s="36" t="s">
        <v>313</v>
      </c>
      <c r="AD34" s="950">
        <f t="shared" si="24"/>
        <v>21.084065244667499</v>
      </c>
      <c r="AE34" s="479">
        <f t="shared" si="24"/>
        <v>22.537815126050418</v>
      </c>
      <c r="AF34" s="479">
        <f t="shared" si="24"/>
        <v>23.666666666666664</v>
      </c>
      <c r="AG34" s="479">
        <f t="shared" si="24"/>
        <v>20.317307692307693</v>
      </c>
      <c r="AH34" s="479">
        <f t="shared" si="24"/>
        <v>15.306666666666665</v>
      </c>
      <c r="AI34" s="479">
        <f t="shared" si="24"/>
        <v>29.482758620689655</v>
      </c>
      <c r="AJ34" s="479">
        <f t="shared" si="24"/>
        <v>24.368421052631582</v>
      </c>
      <c r="AK34" s="479">
        <f t="shared" si="24"/>
        <v>21.490566037735849</v>
      </c>
      <c r="AL34" s="479">
        <f t="shared" si="24"/>
        <v>15.632911392405063</v>
      </c>
      <c r="AM34" s="479">
        <f t="shared" si="18"/>
        <v>14.947368421052632</v>
      </c>
      <c r="AN34" s="479">
        <f t="shared" si="19"/>
        <v>30.96153846153846</v>
      </c>
      <c r="AO34" s="479">
        <f t="shared" si="20"/>
        <v>25.64</v>
      </c>
      <c r="AP34" s="479">
        <f t="shared" si="21"/>
        <v>29.967741935483872</v>
      </c>
      <c r="AQ34" s="36" t="s">
        <v>313</v>
      </c>
      <c r="AR34" s="955">
        <f t="shared" si="14"/>
        <v>24419</v>
      </c>
      <c r="AS34" s="486">
        <v>2076</v>
      </c>
      <c r="AT34" s="486">
        <v>1767</v>
      </c>
      <c r="AU34" s="486">
        <v>1635</v>
      </c>
      <c r="AV34" s="486">
        <v>1359</v>
      </c>
      <c r="AW34" s="486">
        <v>1505</v>
      </c>
      <c r="AX34" s="486">
        <v>1938</v>
      </c>
      <c r="AY34" s="486">
        <v>1879</v>
      </c>
      <c r="AZ34" s="486">
        <v>2407</v>
      </c>
      <c r="BA34" s="486">
        <v>2439</v>
      </c>
      <c r="BB34" s="486">
        <v>2539</v>
      </c>
      <c r="BC34" s="486">
        <v>2293</v>
      </c>
      <c r="BD34" s="486">
        <v>2582</v>
      </c>
      <c r="BE34" s="36" t="s">
        <v>313</v>
      </c>
      <c r="BF34" s="947">
        <f t="shared" si="15"/>
        <v>1449.3809999999999</v>
      </c>
      <c r="BG34" s="482">
        <v>109.66200000000001</v>
      </c>
      <c r="BH34" s="482">
        <v>90.521999999999991</v>
      </c>
      <c r="BI34" s="482">
        <v>73.736999999999995</v>
      </c>
      <c r="BJ34" s="482">
        <v>75.700999999999993</v>
      </c>
      <c r="BK34" s="482">
        <v>91.221999999999994</v>
      </c>
      <c r="BL34" s="482">
        <v>130.35499999999999</v>
      </c>
      <c r="BM34" s="482">
        <v>118.875</v>
      </c>
      <c r="BN34" s="482">
        <v>163.91800000000001</v>
      </c>
      <c r="BO34" s="482">
        <v>164.93799999999999</v>
      </c>
      <c r="BP34" s="482">
        <v>139.03199999999998</v>
      </c>
      <c r="BQ34" s="482">
        <v>148.87899999999999</v>
      </c>
      <c r="BR34" s="482">
        <v>142.54</v>
      </c>
      <c r="BS34" s="36" t="s">
        <v>313</v>
      </c>
      <c r="BT34" s="949">
        <f t="shared" si="22"/>
        <v>59.35464187722674</v>
      </c>
      <c r="BU34" s="478">
        <f t="shared" si="22"/>
        <v>52.823699421965316</v>
      </c>
      <c r="BV34" s="478">
        <f t="shared" si="22"/>
        <v>51.229202037351435</v>
      </c>
      <c r="BW34" s="478">
        <f t="shared" si="22"/>
        <v>45.099082568807333</v>
      </c>
      <c r="BX34" s="478">
        <f t="shared" si="22"/>
        <v>55.703458425312725</v>
      </c>
      <c r="BY34" s="478">
        <f t="shared" si="22"/>
        <v>60.612624584717608</v>
      </c>
      <c r="BZ34" s="478">
        <f t="shared" si="22"/>
        <v>67.2626418988648</v>
      </c>
      <c r="CA34" s="478">
        <f t="shared" si="22"/>
        <v>63.265034592868545</v>
      </c>
      <c r="CB34" s="478">
        <f t="shared" si="22"/>
        <v>68.100540091400077</v>
      </c>
      <c r="CC34" s="478">
        <f t="shared" si="22"/>
        <v>67.625256252562522</v>
      </c>
      <c r="CD34" s="478">
        <f t="shared" si="22"/>
        <v>54.758566364710504</v>
      </c>
      <c r="CE34" s="478">
        <f t="shared" si="22"/>
        <v>64.927605756650678</v>
      </c>
      <c r="CF34" s="478">
        <f t="shared" si="22"/>
        <v>55.205267234701779</v>
      </c>
      <c r="CG34" s="36" t="s">
        <v>313</v>
      </c>
      <c r="CH34" s="947">
        <f t="shared" si="16"/>
        <v>12316</v>
      </c>
      <c r="CI34" s="476">
        <v>1349</v>
      </c>
      <c r="CJ34" s="476">
        <v>1180</v>
      </c>
      <c r="CK34" s="476">
        <v>1035</v>
      </c>
      <c r="CL34" s="476">
        <v>825</v>
      </c>
      <c r="CM34" s="476">
        <v>670</v>
      </c>
      <c r="CN34" s="476">
        <v>858</v>
      </c>
      <c r="CO34" s="476">
        <v>823</v>
      </c>
      <c r="CP34" s="476">
        <v>1054</v>
      </c>
      <c r="CQ34" s="476">
        <v>1101</v>
      </c>
      <c r="CR34" s="476">
        <v>1102</v>
      </c>
      <c r="CS34" s="476">
        <v>1083</v>
      </c>
      <c r="CT34" s="476">
        <v>1236</v>
      </c>
      <c r="CU34" s="36" t="s">
        <v>313</v>
      </c>
      <c r="CV34" s="947">
        <f t="shared" si="17"/>
        <v>1660.9199999999998</v>
      </c>
      <c r="CW34" s="476">
        <v>169.59899999999999</v>
      </c>
      <c r="CX34" s="476">
        <v>153.541</v>
      </c>
      <c r="CY34" s="476">
        <v>132.251</v>
      </c>
      <c r="CZ34" s="476">
        <v>108.045</v>
      </c>
      <c r="DA34" s="476">
        <v>98.646999999999991</v>
      </c>
      <c r="DB34" s="476">
        <v>117.05500000000001</v>
      </c>
      <c r="DC34" s="476">
        <v>106.062</v>
      </c>
      <c r="DD34" s="476">
        <v>153.71600000000001</v>
      </c>
      <c r="DE34" s="476">
        <v>144.48500000000001</v>
      </c>
      <c r="DF34" s="476">
        <v>151.75800000000001</v>
      </c>
      <c r="DG34" s="476">
        <v>154.32599999999999</v>
      </c>
      <c r="DH34" s="476">
        <v>171.435</v>
      </c>
      <c r="DI34" s="36" t="s">
        <v>313</v>
      </c>
      <c r="DJ34" s="945">
        <f t="shared" si="25"/>
        <v>134.85872036375446</v>
      </c>
      <c r="DK34" s="474">
        <f t="shared" si="25"/>
        <v>125.72201630837657</v>
      </c>
      <c r="DL34" s="474">
        <f t="shared" si="25"/>
        <v>130.11949152542374</v>
      </c>
      <c r="DM34" s="474">
        <f t="shared" si="25"/>
        <v>127.77874396135266</v>
      </c>
      <c r="DN34" s="474">
        <f t="shared" si="25"/>
        <v>130.96363636363637</v>
      </c>
      <c r="DO34" s="474">
        <f t="shared" si="25"/>
        <v>147.23432835820893</v>
      </c>
      <c r="DP34" s="474">
        <f t="shared" si="25"/>
        <v>136.42773892773894</v>
      </c>
      <c r="DQ34" s="474">
        <f t="shared" si="25"/>
        <v>128.87241798298908</v>
      </c>
      <c r="DR34" s="474">
        <f t="shared" si="23"/>
        <v>145.84060721062619</v>
      </c>
      <c r="DS34" s="474">
        <f t="shared" si="23"/>
        <v>131.23069936421436</v>
      </c>
      <c r="DT34" s="474">
        <f t="shared" si="23"/>
        <v>137.7114337568058</v>
      </c>
      <c r="DU34" s="474">
        <f t="shared" si="23"/>
        <v>142.49861495844877</v>
      </c>
      <c r="DV34" s="474">
        <f t="shared" si="23"/>
        <v>138.70145631067962</v>
      </c>
    </row>
    <row r="35" spans="1:127" ht="12.3" customHeight="1" x14ac:dyDescent="0.15">
      <c r="A35" s="36" t="s">
        <v>314</v>
      </c>
      <c r="B35" s="947">
        <f t="shared" si="12"/>
        <v>0</v>
      </c>
      <c r="C35" s="476">
        <v>0</v>
      </c>
      <c r="D35" s="476">
        <v>0</v>
      </c>
      <c r="E35" s="476">
        <v>0</v>
      </c>
      <c r="F35" s="476">
        <v>0</v>
      </c>
      <c r="G35" s="476">
        <v>0</v>
      </c>
      <c r="H35" s="476">
        <v>0</v>
      </c>
      <c r="I35" s="476">
        <v>0</v>
      </c>
      <c r="J35" s="476">
        <v>0</v>
      </c>
      <c r="K35" s="476">
        <v>0</v>
      </c>
      <c r="L35" s="476">
        <v>0</v>
      </c>
      <c r="M35" s="476">
        <v>0</v>
      </c>
      <c r="N35" s="476">
        <v>0</v>
      </c>
      <c r="O35" s="36" t="s">
        <v>314</v>
      </c>
      <c r="P35" s="958">
        <f t="shared" si="13"/>
        <v>0</v>
      </c>
      <c r="Q35" s="489">
        <v>0</v>
      </c>
      <c r="R35" s="489">
        <v>0</v>
      </c>
      <c r="S35" s="489">
        <v>0</v>
      </c>
      <c r="T35" s="489">
        <v>0</v>
      </c>
      <c r="U35" s="489">
        <v>0</v>
      </c>
      <c r="V35" s="489">
        <v>0</v>
      </c>
      <c r="W35" s="489">
        <v>0</v>
      </c>
      <c r="X35" s="489">
        <v>0</v>
      </c>
      <c r="Y35" s="489">
        <v>0</v>
      </c>
      <c r="Z35" s="489">
        <v>0</v>
      </c>
      <c r="AA35" s="489">
        <v>0</v>
      </c>
      <c r="AB35" s="489">
        <v>0</v>
      </c>
      <c r="AC35" s="36" t="s">
        <v>314</v>
      </c>
      <c r="AD35" s="950" t="s">
        <v>50</v>
      </c>
      <c r="AE35" s="479" t="s">
        <v>81</v>
      </c>
      <c r="AF35" s="479" t="s">
        <v>81</v>
      </c>
      <c r="AG35" s="479" t="s">
        <v>81</v>
      </c>
      <c r="AH35" s="479" t="s">
        <v>81</v>
      </c>
      <c r="AI35" s="479" t="s">
        <v>81</v>
      </c>
      <c r="AJ35" s="479" t="s">
        <v>81</v>
      </c>
      <c r="AK35" s="479" t="s">
        <v>81</v>
      </c>
      <c r="AL35" s="479" t="s">
        <v>81</v>
      </c>
      <c r="AM35" s="479" t="s">
        <v>81</v>
      </c>
      <c r="AN35" s="479" t="s">
        <v>81</v>
      </c>
      <c r="AO35" s="479" t="s">
        <v>81</v>
      </c>
      <c r="AP35" s="479" t="s">
        <v>81</v>
      </c>
      <c r="AQ35" s="36" t="s">
        <v>314</v>
      </c>
      <c r="AR35" s="955">
        <f t="shared" si="14"/>
        <v>11574</v>
      </c>
      <c r="AS35" s="486">
        <v>1332</v>
      </c>
      <c r="AT35" s="486">
        <v>758</v>
      </c>
      <c r="AU35" s="486">
        <v>1060</v>
      </c>
      <c r="AV35" s="486">
        <v>716</v>
      </c>
      <c r="AW35" s="486">
        <v>710</v>
      </c>
      <c r="AX35" s="486">
        <v>695</v>
      </c>
      <c r="AY35" s="486">
        <v>1104</v>
      </c>
      <c r="AZ35" s="486">
        <v>1080</v>
      </c>
      <c r="BA35" s="486">
        <v>990</v>
      </c>
      <c r="BB35" s="486">
        <v>750</v>
      </c>
      <c r="BC35" s="486">
        <v>995</v>
      </c>
      <c r="BD35" s="486">
        <v>1384</v>
      </c>
      <c r="BE35" s="36" t="s">
        <v>314</v>
      </c>
      <c r="BF35" s="947">
        <f t="shared" si="15"/>
        <v>778.36184999999989</v>
      </c>
      <c r="BG35" s="482">
        <v>78.625900000000001</v>
      </c>
      <c r="BH35" s="482">
        <v>55.011600000000001</v>
      </c>
      <c r="BI35" s="482">
        <v>68.932099999999991</v>
      </c>
      <c r="BJ35" s="482">
        <v>44.098999999999997</v>
      </c>
      <c r="BK35" s="482">
        <v>44.45599</v>
      </c>
      <c r="BL35" s="482">
        <v>43.735299999999995</v>
      </c>
      <c r="BM35" s="482">
        <v>77.964799999999997</v>
      </c>
      <c r="BN35" s="482">
        <v>77.439499999999995</v>
      </c>
      <c r="BO35" s="482">
        <v>66.425870000000003</v>
      </c>
      <c r="BP35" s="482">
        <v>55.297499999999999</v>
      </c>
      <c r="BQ35" s="482">
        <v>70.542190000000005</v>
      </c>
      <c r="BR35" s="482">
        <v>95.832100000000011</v>
      </c>
      <c r="BS35" s="36" t="s">
        <v>314</v>
      </c>
      <c r="BT35" s="949">
        <f t="shared" si="22"/>
        <v>67.250894245723174</v>
      </c>
      <c r="BU35" s="478">
        <f t="shared" si="22"/>
        <v>59.028453453453459</v>
      </c>
      <c r="BV35" s="478">
        <f t="shared" si="22"/>
        <v>72.574670184696572</v>
      </c>
      <c r="BW35" s="478">
        <f t="shared" si="22"/>
        <v>65.03028301886792</v>
      </c>
      <c r="BX35" s="478">
        <f t="shared" si="22"/>
        <v>61.590782122905026</v>
      </c>
      <c r="BY35" s="478">
        <f t="shared" si="22"/>
        <v>62.614070422535207</v>
      </c>
      <c r="BZ35" s="478">
        <f t="shared" si="22"/>
        <v>62.928489208633088</v>
      </c>
      <c r="CA35" s="478">
        <f t="shared" si="22"/>
        <v>70.620289855072457</v>
      </c>
      <c r="CB35" s="478">
        <f t="shared" si="22"/>
        <v>71.703240740740739</v>
      </c>
      <c r="CC35" s="478">
        <f t="shared" si="22"/>
        <v>67.096838383838389</v>
      </c>
      <c r="CD35" s="478">
        <f t="shared" si="22"/>
        <v>73.73</v>
      </c>
      <c r="CE35" s="478">
        <f t="shared" si="22"/>
        <v>70.896673366834179</v>
      </c>
      <c r="CF35" s="478">
        <f t="shared" si="22"/>
        <v>69.242846820809248</v>
      </c>
      <c r="CG35" s="36" t="s">
        <v>314</v>
      </c>
      <c r="CH35" s="947">
        <f t="shared" si="16"/>
        <v>9045</v>
      </c>
      <c r="CI35" s="476">
        <v>797</v>
      </c>
      <c r="CJ35" s="476">
        <v>784</v>
      </c>
      <c r="CK35" s="476">
        <v>784</v>
      </c>
      <c r="CL35" s="476">
        <v>437</v>
      </c>
      <c r="CM35" s="476">
        <v>509</v>
      </c>
      <c r="CN35" s="476">
        <v>642</v>
      </c>
      <c r="CO35" s="476">
        <v>855</v>
      </c>
      <c r="CP35" s="476">
        <v>793</v>
      </c>
      <c r="CQ35" s="476">
        <v>950</v>
      </c>
      <c r="CR35" s="476">
        <v>836</v>
      </c>
      <c r="CS35" s="476">
        <v>836</v>
      </c>
      <c r="CT35" s="476">
        <v>822</v>
      </c>
      <c r="CU35" s="36" t="s">
        <v>314</v>
      </c>
      <c r="CV35" s="947">
        <f t="shared" si="17"/>
        <v>1500.8250699999999</v>
      </c>
      <c r="CW35" s="476">
        <v>116.28731999999998</v>
      </c>
      <c r="CX35" s="476">
        <v>130.672</v>
      </c>
      <c r="CY35" s="476">
        <v>132.036</v>
      </c>
      <c r="CZ35" s="476">
        <v>67.072000000000003</v>
      </c>
      <c r="DA35" s="476">
        <v>87.600500000000011</v>
      </c>
      <c r="DB35" s="476">
        <v>112.0883</v>
      </c>
      <c r="DC35" s="476">
        <v>147.35149999999999</v>
      </c>
      <c r="DD35" s="476">
        <v>133.38139999999999</v>
      </c>
      <c r="DE35" s="476">
        <v>162.68859999999998</v>
      </c>
      <c r="DF35" s="476">
        <v>135.60069999999999</v>
      </c>
      <c r="DG35" s="476">
        <v>138.63470000000001</v>
      </c>
      <c r="DH35" s="476">
        <v>137.41204999999999</v>
      </c>
      <c r="DI35" s="36" t="s">
        <v>314</v>
      </c>
      <c r="DJ35" s="945">
        <f t="shared" si="25"/>
        <v>165.92869762299611</v>
      </c>
      <c r="DK35" s="474">
        <f t="shared" si="25"/>
        <v>145.90629861982433</v>
      </c>
      <c r="DL35" s="474">
        <f t="shared" si="25"/>
        <v>166.67346938775509</v>
      </c>
      <c r="DM35" s="474">
        <f t="shared" si="25"/>
        <v>168.41326530612244</v>
      </c>
      <c r="DN35" s="474">
        <f t="shared" si="25"/>
        <v>153.48283752860411</v>
      </c>
      <c r="DO35" s="474">
        <f t="shared" si="25"/>
        <v>172.1031434184676</v>
      </c>
      <c r="DP35" s="474">
        <f t="shared" si="25"/>
        <v>174.59236760124611</v>
      </c>
      <c r="DQ35" s="474">
        <f t="shared" si="25"/>
        <v>172.3409356725146</v>
      </c>
      <c r="DR35" s="474">
        <f t="shared" si="23"/>
        <v>168.19848675914247</v>
      </c>
      <c r="DS35" s="474">
        <f t="shared" si="23"/>
        <v>171.25115789473682</v>
      </c>
      <c r="DT35" s="474">
        <f t="shared" si="23"/>
        <v>162.20179425837318</v>
      </c>
      <c r="DU35" s="474">
        <f t="shared" si="23"/>
        <v>165.83098086124403</v>
      </c>
      <c r="DV35" s="474">
        <f t="shared" si="23"/>
        <v>167.16794403892942</v>
      </c>
    </row>
    <row r="36" spans="1:127" ht="12.3" customHeight="1" thickBot="1" x14ac:dyDescent="0.2">
      <c r="A36" s="459" t="s">
        <v>315</v>
      </c>
      <c r="B36" s="952">
        <v>0</v>
      </c>
      <c r="C36" s="484">
        <v>0</v>
      </c>
      <c r="D36" s="484">
        <v>0</v>
      </c>
      <c r="E36" s="484">
        <v>0</v>
      </c>
      <c r="F36" s="484">
        <v>0</v>
      </c>
      <c r="G36" s="484">
        <v>0</v>
      </c>
      <c r="H36" s="484">
        <v>0</v>
      </c>
      <c r="I36" s="484">
        <v>0</v>
      </c>
      <c r="J36" s="484">
        <v>0</v>
      </c>
      <c r="K36" s="484">
        <v>0</v>
      </c>
      <c r="L36" s="484">
        <v>0</v>
      </c>
      <c r="M36" s="484">
        <v>0</v>
      </c>
      <c r="N36" s="484">
        <v>0</v>
      </c>
      <c r="O36" s="459" t="s">
        <v>315</v>
      </c>
      <c r="P36" s="959">
        <v>0</v>
      </c>
      <c r="Q36" s="490">
        <v>0</v>
      </c>
      <c r="R36" s="490">
        <v>0</v>
      </c>
      <c r="S36" s="490">
        <v>0</v>
      </c>
      <c r="T36" s="490">
        <v>0</v>
      </c>
      <c r="U36" s="490">
        <v>0</v>
      </c>
      <c r="V36" s="490">
        <v>0</v>
      </c>
      <c r="W36" s="490">
        <v>0</v>
      </c>
      <c r="X36" s="490">
        <v>0</v>
      </c>
      <c r="Y36" s="490">
        <v>0</v>
      </c>
      <c r="Z36" s="490">
        <v>0</v>
      </c>
      <c r="AA36" s="490">
        <v>0</v>
      </c>
      <c r="AB36" s="490">
        <v>0</v>
      </c>
      <c r="AC36" s="459" t="s">
        <v>315</v>
      </c>
      <c r="AD36" s="951" t="s">
        <v>50</v>
      </c>
      <c r="AE36" s="480" t="s">
        <v>81</v>
      </c>
      <c r="AF36" s="480" t="s">
        <v>81</v>
      </c>
      <c r="AG36" s="480" t="s">
        <v>81</v>
      </c>
      <c r="AH36" s="480" t="s">
        <v>81</v>
      </c>
      <c r="AI36" s="480" t="s">
        <v>81</v>
      </c>
      <c r="AJ36" s="480" t="s">
        <v>81</v>
      </c>
      <c r="AK36" s="480" t="s">
        <v>81</v>
      </c>
      <c r="AL36" s="480" t="s">
        <v>81</v>
      </c>
      <c r="AM36" s="480" t="s">
        <v>81</v>
      </c>
      <c r="AN36" s="480" t="s">
        <v>81</v>
      </c>
      <c r="AO36" s="480" t="s">
        <v>81</v>
      </c>
      <c r="AP36" s="480" t="s">
        <v>81</v>
      </c>
      <c r="AQ36" s="459" t="s">
        <v>315</v>
      </c>
      <c r="AR36" s="957" t="s">
        <v>389</v>
      </c>
      <c r="AS36" s="488">
        <v>0</v>
      </c>
      <c r="AT36" s="488">
        <v>0</v>
      </c>
      <c r="AU36" s="488">
        <v>0</v>
      </c>
      <c r="AV36" s="488">
        <v>0</v>
      </c>
      <c r="AW36" s="488">
        <v>0</v>
      </c>
      <c r="AX36" s="488">
        <v>0</v>
      </c>
      <c r="AY36" s="488">
        <v>0</v>
      </c>
      <c r="AZ36" s="488">
        <v>0</v>
      </c>
      <c r="BA36" s="488">
        <v>0</v>
      </c>
      <c r="BB36" s="488">
        <v>0</v>
      </c>
      <c r="BC36" s="488">
        <v>0</v>
      </c>
      <c r="BD36" s="488">
        <v>0</v>
      </c>
      <c r="BE36" s="459" t="s">
        <v>315</v>
      </c>
      <c r="BF36" s="954" t="s">
        <v>81</v>
      </c>
      <c r="BG36" s="484">
        <v>0</v>
      </c>
      <c r="BH36" s="484">
        <v>0</v>
      </c>
      <c r="BI36" s="484">
        <v>0</v>
      </c>
      <c r="BJ36" s="484">
        <v>0</v>
      </c>
      <c r="BK36" s="484">
        <v>0</v>
      </c>
      <c r="BL36" s="484">
        <v>0</v>
      </c>
      <c r="BM36" s="484">
        <v>0</v>
      </c>
      <c r="BN36" s="484">
        <v>0</v>
      </c>
      <c r="BO36" s="484">
        <v>0</v>
      </c>
      <c r="BP36" s="484">
        <v>0</v>
      </c>
      <c r="BQ36" s="484">
        <v>0</v>
      </c>
      <c r="BR36" s="484">
        <v>0</v>
      </c>
      <c r="BS36" s="459" t="s">
        <v>315</v>
      </c>
      <c r="BT36" s="951" t="s">
        <v>81</v>
      </c>
      <c r="BU36" s="480" t="s">
        <v>81</v>
      </c>
      <c r="BV36" s="480" t="s">
        <v>81</v>
      </c>
      <c r="BW36" s="480" t="s">
        <v>81</v>
      </c>
      <c r="BX36" s="480" t="s">
        <v>81</v>
      </c>
      <c r="BY36" s="480" t="s">
        <v>81</v>
      </c>
      <c r="BZ36" s="480" t="s">
        <v>81</v>
      </c>
      <c r="CA36" s="480" t="s">
        <v>81</v>
      </c>
      <c r="CB36" s="480" t="s">
        <v>81</v>
      </c>
      <c r="CC36" s="480" t="s">
        <v>81</v>
      </c>
      <c r="CD36" s="480" t="s">
        <v>81</v>
      </c>
      <c r="CE36" s="480" t="s">
        <v>81</v>
      </c>
      <c r="CF36" s="480" t="s">
        <v>81</v>
      </c>
      <c r="CG36" s="459" t="s">
        <v>315</v>
      </c>
      <c r="CH36" s="948">
        <f t="shared" si="16"/>
        <v>11142</v>
      </c>
      <c r="CI36" s="477">
        <v>1278</v>
      </c>
      <c r="CJ36" s="477">
        <v>1302</v>
      </c>
      <c r="CK36" s="477">
        <v>948</v>
      </c>
      <c r="CL36" s="477">
        <v>521</v>
      </c>
      <c r="CM36" s="477">
        <v>746</v>
      </c>
      <c r="CN36" s="477">
        <v>612</v>
      </c>
      <c r="CO36" s="477">
        <v>848</v>
      </c>
      <c r="CP36" s="477">
        <v>916</v>
      </c>
      <c r="CQ36" s="477">
        <v>844</v>
      </c>
      <c r="CR36" s="477">
        <v>1004</v>
      </c>
      <c r="CS36" s="477">
        <v>1045</v>
      </c>
      <c r="CT36" s="477">
        <v>1078</v>
      </c>
      <c r="CU36" s="459" t="s">
        <v>315</v>
      </c>
      <c r="CV36" s="948">
        <f t="shared" si="17"/>
        <v>1818.5400000000002</v>
      </c>
      <c r="CW36" s="477">
        <v>209.41000000000003</v>
      </c>
      <c r="CX36" s="477">
        <v>210.45999999999998</v>
      </c>
      <c r="CY36" s="477">
        <v>154.07999999999998</v>
      </c>
      <c r="CZ36" s="477">
        <v>85.27</v>
      </c>
      <c r="DA36" s="477">
        <v>122.19999999999999</v>
      </c>
      <c r="DB36" s="477">
        <v>101.99</v>
      </c>
      <c r="DC36" s="477">
        <v>138.03</v>
      </c>
      <c r="DD36" s="477">
        <v>150.36000000000001</v>
      </c>
      <c r="DE36" s="477">
        <v>137.72</v>
      </c>
      <c r="DF36" s="477">
        <v>162.04000000000002</v>
      </c>
      <c r="DG36" s="477">
        <v>172.31</v>
      </c>
      <c r="DH36" s="477">
        <v>174.67000000000002</v>
      </c>
      <c r="DI36" s="459" t="s">
        <v>315</v>
      </c>
      <c r="DJ36" s="946">
        <f t="shared" si="25"/>
        <v>163.21486268174476</v>
      </c>
      <c r="DK36" s="475">
        <f t="shared" si="25"/>
        <v>163.85758998435057</v>
      </c>
      <c r="DL36" s="475">
        <f t="shared" si="25"/>
        <v>161.64362519201228</v>
      </c>
      <c r="DM36" s="475">
        <f t="shared" si="25"/>
        <v>162.53164556962025</v>
      </c>
      <c r="DN36" s="475">
        <f t="shared" si="25"/>
        <v>163.66602687140113</v>
      </c>
      <c r="DO36" s="475">
        <f t="shared" si="25"/>
        <v>163.80697050938338</v>
      </c>
      <c r="DP36" s="475">
        <f t="shared" si="25"/>
        <v>166.65032679738562</v>
      </c>
      <c r="DQ36" s="475">
        <f t="shared" si="25"/>
        <v>162.77122641509433</v>
      </c>
      <c r="DR36" s="475">
        <f t="shared" si="23"/>
        <v>164.14847161572055</v>
      </c>
      <c r="DS36" s="475">
        <f t="shared" si="23"/>
        <v>163.17535545023696</v>
      </c>
      <c r="DT36" s="475">
        <f t="shared" si="23"/>
        <v>161.39442231075699</v>
      </c>
      <c r="DU36" s="475">
        <f t="shared" si="23"/>
        <v>164.88995215311004</v>
      </c>
      <c r="DV36" s="475">
        <f t="shared" si="23"/>
        <v>162.03153988868277</v>
      </c>
    </row>
    <row r="37" spans="1:127" ht="10.95" customHeight="1" x14ac:dyDescent="0.15">
      <c r="A37" s="28" t="s">
        <v>544</v>
      </c>
      <c r="B37" s="426"/>
      <c r="C37" s="426"/>
      <c r="D37" s="426"/>
      <c r="E37" s="426"/>
      <c r="F37" s="426"/>
      <c r="G37" s="426"/>
      <c r="H37" s="426"/>
      <c r="I37" s="426"/>
      <c r="J37" s="460"/>
      <c r="K37" s="460"/>
      <c r="L37" s="460"/>
      <c r="M37" s="460"/>
      <c r="N37" s="460"/>
      <c r="O37" s="28" t="s">
        <v>544</v>
      </c>
      <c r="P37" s="426"/>
      <c r="Q37" s="426"/>
      <c r="R37" s="426"/>
      <c r="S37" s="426"/>
      <c r="T37" s="426"/>
      <c r="U37" s="426"/>
      <c r="V37" s="426"/>
      <c r="W37" s="426"/>
      <c r="X37" s="461"/>
      <c r="Y37" s="461"/>
      <c r="Z37" s="461"/>
      <c r="AA37" s="461"/>
      <c r="AB37" s="461"/>
      <c r="AC37" s="28" t="s">
        <v>544</v>
      </c>
      <c r="AD37" s="426"/>
      <c r="AE37" s="426"/>
      <c r="AF37" s="426"/>
      <c r="AG37" s="426"/>
      <c r="AH37" s="426"/>
      <c r="AI37" s="426"/>
      <c r="AJ37" s="426"/>
      <c r="AK37" s="426"/>
      <c r="AL37" s="462"/>
      <c r="AM37" s="462"/>
      <c r="AN37" s="462"/>
      <c r="AO37" s="462"/>
      <c r="AP37" s="462"/>
      <c r="AQ37" s="28" t="s">
        <v>544</v>
      </c>
      <c r="AR37" s="426"/>
      <c r="AS37" s="426"/>
      <c r="AT37" s="426"/>
      <c r="AU37" s="426"/>
      <c r="AV37" s="426"/>
      <c r="AW37" s="426"/>
      <c r="AX37" s="426"/>
      <c r="AY37" s="426"/>
      <c r="AZ37" s="460"/>
      <c r="BA37" s="460"/>
      <c r="BB37" s="460"/>
      <c r="BC37" s="460"/>
      <c r="BD37" s="460"/>
      <c r="BE37" s="28" t="s">
        <v>544</v>
      </c>
      <c r="BF37" s="426"/>
      <c r="BG37" s="426"/>
      <c r="BH37" s="426"/>
      <c r="BI37" s="426"/>
      <c r="BJ37" s="426"/>
      <c r="BK37" s="426"/>
      <c r="BL37" s="426"/>
      <c r="BM37" s="426"/>
      <c r="BN37" s="461"/>
      <c r="BO37" s="461"/>
      <c r="BP37" s="461"/>
      <c r="BQ37" s="461"/>
      <c r="BR37" s="461"/>
      <c r="BS37" s="28" t="s">
        <v>544</v>
      </c>
      <c r="BT37" s="426"/>
      <c r="BU37" s="426"/>
      <c r="BV37" s="426"/>
      <c r="BW37" s="426"/>
      <c r="BX37" s="426"/>
      <c r="BY37" s="426"/>
      <c r="BZ37" s="426"/>
      <c r="CA37" s="426"/>
      <c r="CB37" s="461"/>
      <c r="CC37" s="461"/>
      <c r="CD37" s="461"/>
      <c r="CE37" s="461"/>
      <c r="CF37" s="461"/>
      <c r="CG37" s="28" t="s">
        <v>544</v>
      </c>
      <c r="CH37" s="426"/>
      <c r="CI37" s="426"/>
      <c r="CJ37" s="426"/>
      <c r="CK37" s="426"/>
      <c r="CL37" s="426"/>
      <c r="CM37" s="426"/>
      <c r="CN37" s="426"/>
      <c r="CO37" s="426"/>
      <c r="CP37" s="460"/>
      <c r="CQ37" s="460"/>
      <c r="CR37" s="460"/>
      <c r="CS37" s="460"/>
      <c r="CT37" s="460"/>
      <c r="CU37" s="28" t="s">
        <v>544</v>
      </c>
      <c r="CV37" s="426"/>
      <c r="CW37" s="426"/>
      <c r="CX37" s="426"/>
      <c r="CY37" s="426"/>
      <c r="CZ37" s="426"/>
      <c r="DA37" s="426"/>
      <c r="DB37" s="426"/>
      <c r="DC37" s="426"/>
      <c r="DD37" s="461"/>
      <c r="DE37" s="461"/>
      <c r="DF37" s="461"/>
      <c r="DG37" s="461"/>
      <c r="DH37" s="461"/>
      <c r="DI37" s="28" t="s">
        <v>544</v>
      </c>
      <c r="DJ37" s="426"/>
      <c r="DK37" s="426"/>
      <c r="DL37" s="426"/>
      <c r="DM37" s="426"/>
      <c r="DN37" s="426"/>
      <c r="DO37" s="426"/>
      <c r="DP37" s="426"/>
      <c r="DQ37" s="426"/>
      <c r="DR37" s="461"/>
      <c r="DS37" s="461"/>
      <c r="DT37" s="461"/>
      <c r="DU37" s="461"/>
      <c r="DV37" s="461"/>
      <c r="DW37" s="40"/>
    </row>
    <row r="38" spans="1:127" ht="9" customHeight="1" x14ac:dyDescent="0.15">
      <c r="A38" s="28" t="s">
        <v>428</v>
      </c>
      <c r="B38" s="426"/>
      <c r="C38" s="426"/>
      <c r="D38" s="426"/>
      <c r="E38" s="426"/>
      <c r="F38" s="426"/>
      <c r="G38" s="426"/>
      <c r="H38" s="426"/>
      <c r="I38" s="426"/>
      <c r="J38" s="460"/>
      <c r="K38" s="460"/>
      <c r="L38" s="463"/>
      <c r="M38" s="464"/>
      <c r="N38" s="460"/>
      <c r="O38" s="28" t="s">
        <v>428</v>
      </c>
      <c r="P38" s="426"/>
      <c r="Q38" s="426"/>
      <c r="R38" s="426"/>
      <c r="S38" s="426"/>
      <c r="T38" s="426"/>
      <c r="U38" s="426"/>
      <c r="V38" s="426"/>
      <c r="W38" s="426"/>
      <c r="X38" s="460"/>
      <c r="Y38" s="460"/>
      <c r="Z38" s="463"/>
      <c r="AA38" s="464"/>
      <c r="AB38" s="460"/>
      <c r="AC38" s="28" t="s">
        <v>428</v>
      </c>
      <c r="AD38" s="426"/>
      <c r="AE38" s="426"/>
      <c r="AF38" s="426"/>
      <c r="AG38" s="426"/>
      <c r="AH38" s="426"/>
      <c r="AI38" s="426"/>
      <c r="AJ38" s="426"/>
      <c r="AK38" s="426"/>
      <c r="AL38" s="462"/>
      <c r="AM38" s="462"/>
      <c r="AN38" s="462"/>
      <c r="AO38" s="462"/>
      <c r="AP38" s="462"/>
      <c r="AQ38" s="28" t="s">
        <v>428</v>
      </c>
      <c r="AR38" s="426"/>
      <c r="AS38" s="426"/>
      <c r="AT38" s="426"/>
      <c r="AU38" s="426"/>
      <c r="AV38" s="426"/>
      <c r="AW38" s="426"/>
      <c r="AX38" s="426"/>
      <c r="AY38" s="426"/>
      <c r="AZ38" s="465"/>
      <c r="BA38" s="460"/>
      <c r="BB38" s="463"/>
      <c r="BC38" s="464"/>
      <c r="BD38" s="460"/>
      <c r="BE38" s="28" t="s">
        <v>428</v>
      </c>
      <c r="BF38" s="426"/>
      <c r="BG38" s="426"/>
      <c r="BH38" s="426"/>
      <c r="BI38" s="426"/>
      <c r="BJ38" s="426"/>
      <c r="BK38" s="426"/>
      <c r="BL38" s="426"/>
      <c r="BM38" s="426"/>
      <c r="BN38" s="465"/>
      <c r="BO38" s="460"/>
      <c r="BP38" s="463"/>
      <c r="BQ38" s="464"/>
      <c r="BR38" s="460"/>
      <c r="BS38" s="28" t="s">
        <v>428</v>
      </c>
      <c r="BT38" s="426"/>
      <c r="BU38" s="426"/>
      <c r="BV38" s="426"/>
      <c r="BW38" s="426"/>
      <c r="BX38" s="426"/>
      <c r="BY38" s="426"/>
      <c r="BZ38" s="426"/>
      <c r="CA38" s="426"/>
      <c r="CB38" s="465"/>
      <c r="CC38" s="460"/>
      <c r="CD38" s="463"/>
      <c r="CE38" s="464"/>
      <c r="CF38" s="460"/>
      <c r="CG38" s="28" t="s">
        <v>428</v>
      </c>
      <c r="CH38" s="426"/>
      <c r="CI38" s="426"/>
      <c r="CJ38" s="426"/>
      <c r="CK38" s="426"/>
      <c r="CL38" s="426"/>
      <c r="CM38" s="426"/>
      <c r="CN38" s="426"/>
      <c r="CO38" s="426"/>
      <c r="CP38" s="460"/>
      <c r="CQ38" s="460"/>
      <c r="CR38" s="463"/>
      <c r="CS38" s="464"/>
      <c r="CT38" s="460"/>
      <c r="CU38" s="28" t="s">
        <v>428</v>
      </c>
      <c r="CV38" s="426"/>
      <c r="CW38" s="426"/>
      <c r="CX38" s="426"/>
      <c r="CY38" s="426"/>
      <c r="CZ38" s="426"/>
      <c r="DA38" s="426"/>
      <c r="DB38" s="426"/>
      <c r="DC38" s="426"/>
      <c r="DD38" s="460"/>
      <c r="DE38" s="460"/>
      <c r="DF38" s="463"/>
      <c r="DG38" s="464"/>
      <c r="DH38" s="460"/>
      <c r="DI38" s="28" t="s">
        <v>428</v>
      </c>
      <c r="DJ38" s="426"/>
      <c r="DK38" s="426"/>
      <c r="DL38" s="426"/>
      <c r="DM38" s="426"/>
      <c r="DN38" s="426"/>
      <c r="DO38" s="426"/>
      <c r="DP38" s="426"/>
      <c r="DQ38" s="426"/>
      <c r="DR38" s="460"/>
      <c r="DS38" s="460"/>
      <c r="DT38" s="463"/>
      <c r="DU38" s="464"/>
      <c r="DV38" s="460"/>
      <c r="DW38" s="40"/>
    </row>
    <row r="39" spans="1:127" s="34" customFormat="1" ht="9" customHeight="1" x14ac:dyDescent="0.15">
      <c r="A39" s="40" t="s">
        <v>427</v>
      </c>
      <c r="B39" s="426"/>
      <c r="C39" s="426"/>
      <c r="D39" s="426"/>
      <c r="E39" s="426"/>
      <c r="F39" s="426"/>
      <c r="G39" s="426"/>
      <c r="H39" s="426"/>
      <c r="I39" s="426"/>
      <c r="J39" s="463"/>
      <c r="K39" s="463"/>
      <c r="L39" s="463"/>
      <c r="M39" s="466"/>
      <c r="N39" s="463"/>
      <c r="O39" s="40" t="s">
        <v>427</v>
      </c>
      <c r="P39" s="426"/>
      <c r="Q39" s="426"/>
      <c r="R39" s="426"/>
      <c r="S39" s="426"/>
      <c r="T39" s="426"/>
      <c r="U39" s="426"/>
      <c r="V39" s="426"/>
      <c r="W39" s="426"/>
      <c r="X39" s="463"/>
      <c r="Y39" s="463"/>
      <c r="Z39" s="463"/>
      <c r="AA39" s="466"/>
      <c r="AB39" s="463"/>
      <c r="AC39" s="40" t="s">
        <v>427</v>
      </c>
      <c r="AD39" s="426"/>
      <c r="AE39" s="426"/>
      <c r="AF39" s="426"/>
      <c r="AG39" s="426"/>
      <c r="AH39" s="426"/>
      <c r="AI39" s="426"/>
      <c r="AJ39" s="426"/>
      <c r="AK39" s="426"/>
      <c r="AL39" s="467"/>
      <c r="AM39" s="467"/>
      <c r="AN39" s="467"/>
      <c r="AO39" s="467"/>
      <c r="AP39" s="467"/>
      <c r="AQ39" s="40" t="s">
        <v>427</v>
      </c>
      <c r="AR39" s="426"/>
      <c r="AS39" s="426"/>
      <c r="AT39" s="426"/>
      <c r="AU39" s="426"/>
      <c r="AV39" s="426"/>
      <c r="AW39" s="426"/>
      <c r="AX39" s="426"/>
      <c r="AY39" s="426"/>
      <c r="AZ39" s="463"/>
      <c r="BA39" s="463"/>
      <c r="BB39" s="463"/>
      <c r="BC39" s="466"/>
      <c r="BD39" s="463"/>
      <c r="BE39" s="40" t="s">
        <v>427</v>
      </c>
      <c r="BF39" s="426"/>
      <c r="BG39" s="426"/>
      <c r="BH39" s="426"/>
      <c r="BI39" s="426"/>
      <c r="BJ39" s="426"/>
      <c r="BK39" s="426"/>
      <c r="BL39" s="426"/>
      <c r="BM39" s="426"/>
      <c r="BN39" s="463"/>
      <c r="BO39" s="463"/>
      <c r="BP39" s="463"/>
      <c r="BQ39" s="466"/>
      <c r="BR39" s="463"/>
      <c r="BS39" s="40" t="s">
        <v>427</v>
      </c>
      <c r="BT39" s="426"/>
      <c r="BU39" s="426"/>
      <c r="BV39" s="426"/>
      <c r="BW39" s="426"/>
      <c r="BX39" s="426"/>
      <c r="BY39" s="426"/>
      <c r="BZ39" s="426"/>
      <c r="CA39" s="426"/>
      <c r="CB39" s="463"/>
      <c r="CC39" s="463"/>
      <c r="CD39" s="463"/>
      <c r="CE39" s="466"/>
      <c r="CF39" s="463"/>
      <c r="CG39" s="40" t="s">
        <v>427</v>
      </c>
      <c r="CH39" s="426"/>
      <c r="CI39" s="426"/>
      <c r="CJ39" s="426"/>
      <c r="CK39" s="426"/>
      <c r="CL39" s="426"/>
      <c r="CM39" s="426"/>
      <c r="CN39" s="426"/>
      <c r="CO39" s="426"/>
      <c r="CP39" s="463"/>
      <c r="CQ39" s="463"/>
      <c r="CR39" s="463"/>
      <c r="CS39" s="466"/>
      <c r="CT39" s="463"/>
      <c r="CU39" s="40" t="s">
        <v>427</v>
      </c>
      <c r="CV39" s="426"/>
      <c r="CW39" s="426"/>
      <c r="CX39" s="426"/>
      <c r="CY39" s="426"/>
      <c r="CZ39" s="426"/>
      <c r="DA39" s="426"/>
      <c r="DB39" s="426"/>
      <c r="DC39" s="426"/>
      <c r="DD39" s="463"/>
      <c r="DE39" s="463"/>
      <c r="DF39" s="463"/>
      <c r="DG39" s="466"/>
      <c r="DH39" s="463"/>
      <c r="DI39" s="40" t="s">
        <v>427</v>
      </c>
      <c r="DJ39" s="426"/>
      <c r="DK39" s="426"/>
      <c r="DL39" s="426"/>
      <c r="DM39" s="426"/>
      <c r="DN39" s="426"/>
      <c r="DO39" s="426"/>
      <c r="DP39" s="426"/>
      <c r="DQ39" s="426"/>
      <c r="DR39" s="463"/>
      <c r="DS39" s="463"/>
      <c r="DT39" s="463"/>
      <c r="DU39" s="466"/>
      <c r="DV39" s="463"/>
      <c r="DW39" s="468"/>
    </row>
    <row r="40" spans="1:127" s="34" customFormat="1" ht="13.05" customHeight="1" x14ac:dyDescent="0.15">
      <c r="A40" s="12"/>
      <c r="B40" s="190"/>
      <c r="C40" s="190"/>
      <c r="D40" s="190"/>
      <c r="E40" s="190"/>
      <c r="F40" s="190"/>
      <c r="G40" s="190"/>
      <c r="H40" s="190"/>
      <c r="I40" s="190"/>
      <c r="J40" s="99"/>
      <c r="K40" s="99"/>
      <c r="L40" s="99"/>
      <c r="M40" s="99"/>
      <c r="N40" s="99"/>
      <c r="O40" s="12"/>
      <c r="P40" s="190"/>
      <c r="Q40" s="190"/>
      <c r="R40" s="190"/>
      <c r="S40" s="190"/>
      <c r="T40" s="190"/>
      <c r="U40" s="190"/>
      <c r="V40" s="190"/>
      <c r="W40" s="190"/>
      <c r="X40" s="100"/>
      <c r="Y40" s="100"/>
      <c r="Z40" s="100"/>
      <c r="AA40" s="100"/>
      <c r="AB40" s="100"/>
      <c r="AC40" s="12"/>
      <c r="AD40" s="190"/>
      <c r="AE40" s="190"/>
      <c r="AF40" s="190"/>
      <c r="AG40" s="190"/>
      <c r="AH40" s="190"/>
      <c r="AI40" s="190"/>
      <c r="AJ40" s="190"/>
      <c r="AK40" s="190"/>
      <c r="AL40" s="101"/>
      <c r="AM40" s="101"/>
      <c r="AN40" s="101"/>
      <c r="AO40" s="101"/>
      <c r="AP40" s="101"/>
      <c r="AQ40" s="12"/>
      <c r="AR40" s="190"/>
      <c r="AS40" s="190"/>
      <c r="AT40" s="190"/>
      <c r="AU40" s="190"/>
      <c r="AV40" s="190"/>
      <c r="AW40" s="190"/>
      <c r="AX40" s="190"/>
      <c r="AY40" s="190"/>
      <c r="AZ40" s="99"/>
      <c r="BA40" s="99"/>
      <c r="BB40" s="99"/>
      <c r="BC40" s="99"/>
      <c r="BD40" s="99"/>
      <c r="BE40" s="12"/>
      <c r="BF40" s="190"/>
      <c r="BG40" s="190"/>
      <c r="BH40" s="190"/>
      <c r="BI40" s="190"/>
      <c r="BJ40" s="190"/>
      <c r="BK40" s="190"/>
      <c r="BL40" s="190"/>
      <c r="BM40" s="190"/>
      <c r="BN40" s="100"/>
      <c r="BO40" s="100"/>
      <c r="BP40" s="100"/>
      <c r="BQ40" s="100"/>
      <c r="BR40" s="100"/>
      <c r="BS40" s="12"/>
      <c r="BT40" s="190"/>
      <c r="BU40" s="190"/>
      <c r="BV40" s="190"/>
      <c r="BW40" s="190"/>
      <c r="BX40" s="190"/>
      <c r="BY40" s="190"/>
      <c r="BZ40" s="190"/>
      <c r="CA40" s="190"/>
      <c r="CB40" s="100"/>
      <c r="CC40" s="100"/>
      <c r="CD40" s="100"/>
      <c r="CE40" s="100"/>
      <c r="CF40" s="100"/>
      <c r="CG40" s="12"/>
      <c r="CH40" s="190"/>
      <c r="CI40" s="190"/>
      <c r="CJ40" s="190"/>
      <c r="CK40" s="190"/>
      <c r="CL40" s="190"/>
      <c r="CM40" s="190"/>
      <c r="CN40" s="190"/>
      <c r="CO40" s="190"/>
      <c r="CP40" s="223"/>
      <c r="CQ40" s="223"/>
      <c r="CR40" s="223"/>
      <c r="CS40" s="223"/>
      <c r="CT40" s="223"/>
      <c r="CU40" s="12"/>
      <c r="CV40" s="190"/>
      <c r="CW40" s="190"/>
      <c r="CX40" s="190"/>
      <c r="CY40" s="190"/>
      <c r="CZ40" s="190"/>
      <c r="DA40" s="190"/>
      <c r="DB40" s="190"/>
      <c r="DC40" s="190"/>
      <c r="DD40" s="223"/>
      <c r="DE40" s="223"/>
      <c r="DF40" s="223"/>
      <c r="DG40" s="223"/>
      <c r="DH40" s="223"/>
      <c r="DI40" s="12"/>
      <c r="DJ40" s="190"/>
      <c r="DK40" s="190"/>
      <c r="DL40" s="190"/>
      <c r="DM40" s="190"/>
      <c r="DN40" s="190"/>
      <c r="DO40" s="190"/>
      <c r="DP40" s="190"/>
      <c r="DQ40" s="190"/>
      <c r="DR40" s="223"/>
      <c r="DS40" s="223"/>
      <c r="DT40" s="223"/>
      <c r="DU40" s="223"/>
      <c r="DV40" s="223"/>
    </row>
    <row r="41" spans="1:127" ht="13.05" customHeight="1" x14ac:dyDescent="0.15">
      <c r="A41" s="119"/>
      <c r="B41" s="190"/>
      <c r="C41" s="190"/>
      <c r="D41" s="190"/>
      <c r="E41" s="190"/>
      <c r="F41" s="190"/>
      <c r="G41" s="190"/>
      <c r="H41" s="190"/>
      <c r="I41" s="190"/>
      <c r="J41" s="38"/>
      <c r="K41" s="38"/>
      <c r="L41" s="38"/>
      <c r="M41" s="38"/>
      <c r="N41" s="38"/>
      <c r="O41" s="119"/>
      <c r="P41" s="190"/>
      <c r="Q41" s="190"/>
      <c r="R41" s="190"/>
      <c r="S41" s="190"/>
      <c r="T41" s="190"/>
      <c r="U41" s="190"/>
      <c r="V41" s="190"/>
      <c r="W41" s="190"/>
      <c r="X41" s="39"/>
      <c r="Y41" s="39"/>
      <c r="Z41" s="39"/>
      <c r="AA41" s="39"/>
      <c r="AB41" s="39"/>
      <c r="AC41" s="119"/>
      <c r="AD41" s="190"/>
      <c r="AE41" s="190"/>
      <c r="AF41" s="190"/>
      <c r="AG41" s="190"/>
      <c r="AH41" s="190"/>
      <c r="AI41" s="190"/>
      <c r="AJ41" s="190"/>
      <c r="AK41" s="190"/>
      <c r="AL41" s="41"/>
      <c r="AM41" s="41"/>
      <c r="AN41" s="41"/>
      <c r="AO41" s="41"/>
      <c r="AP41" s="41"/>
      <c r="AQ41" s="119"/>
      <c r="AR41" s="190"/>
      <c r="AS41" s="190"/>
      <c r="AT41" s="190"/>
      <c r="AU41" s="190"/>
      <c r="AV41" s="190"/>
      <c r="AW41" s="190"/>
      <c r="AX41" s="190"/>
      <c r="AY41" s="190"/>
      <c r="AZ41" s="42"/>
      <c r="BA41" s="42"/>
      <c r="BB41" s="42"/>
      <c r="BC41" s="42"/>
      <c r="BD41" s="42"/>
      <c r="BE41" s="119"/>
      <c r="BF41" s="190"/>
      <c r="BG41" s="190"/>
      <c r="BH41" s="190"/>
      <c r="BI41" s="190"/>
      <c r="BJ41" s="190"/>
      <c r="BK41" s="190"/>
      <c r="BL41" s="190"/>
      <c r="BM41" s="190"/>
      <c r="BN41" s="43"/>
      <c r="BO41" s="43"/>
      <c r="BP41" s="43"/>
      <c r="BQ41" s="43"/>
      <c r="BR41" s="43"/>
      <c r="BS41" s="119"/>
      <c r="BT41" s="190"/>
      <c r="BU41" s="190"/>
      <c r="BV41" s="190"/>
      <c r="BW41" s="190"/>
      <c r="BX41" s="190"/>
      <c r="BY41" s="190"/>
      <c r="BZ41" s="190"/>
      <c r="CA41" s="190"/>
      <c r="CB41" s="43"/>
      <c r="CC41" s="43"/>
      <c r="CD41" s="43"/>
      <c r="CE41" s="43"/>
      <c r="CF41" s="43"/>
      <c r="CG41" s="119"/>
      <c r="CH41" s="190"/>
      <c r="CI41" s="190"/>
      <c r="CJ41" s="190"/>
      <c r="CK41" s="190"/>
      <c r="CL41" s="190"/>
      <c r="CM41" s="190"/>
      <c r="CN41" s="190"/>
      <c r="CO41" s="190"/>
      <c r="CP41" s="38"/>
      <c r="CQ41" s="38"/>
      <c r="CR41" s="38"/>
      <c r="CS41" s="38"/>
      <c r="CT41" s="38"/>
      <c r="CU41" s="119"/>
      <c r="CV41" s="190"/>
      <c r="CW41" s="190"/>
      <c r="CX41" s="190"/>
      <c r="CY41" s="190"/>
      <c r="CZ41" s="190"/>
      <c r="DA41" s="190"/>
      <c r="DB41" s="190"/>
      <c r="DC41" s="190"/>
      <c r="DD41" s="38"/>
      <c r="DE41" s="38"/>
      <c r="DF41" s="38"/>
      <c r="DG41" s="38"/>
      <c r="DH41" s="38"/>
      <c r="DI41" s="119"/>
      <c r="DJ41" s="190"/>
      <c r="DK41" s="190"/>
      <c r="DL41" s="190"/>
      <c r="DM41" s="190"/>
      <c r="DN41" s="190"/>
      <c r="DO41" s="190"/>
      <c r="DP41" s="190"/>
      <c r="DQ41" s="190"/>
      <c r="DR41" s="100"/>
      <c r="DS41" s="100"/>
      <c r="DT41" s="100"/>
      <c r="DU41" s="100"/>
      <c r="DV41" s="100"/>
    </row>
    <row r="42" spans="1:127" ht="13.05" customHeight="1" x14ac:dyDescent="0.15">
      <c r="A42" s="168"/>
      <c r="B42" s="190"/>
      <c r="C42" s="190"/>
      <c r="D42" s="190"/>
      <c r="E42" s="190"/>
      <c r="F42" s="190"/>
      <c r="G42" s="190"/>
      <c r="H42" s="190"/>
      <c r="I42" s="190"/>
      <c r="J42" s="38"/>
      <c r="K42" s="38"/>
      <c r="L42" s="38"/>
      <c r="M42" s="38"/>
      <c r="N42" s="38"/>
      <c r="O42" s="168"/>
      <c r="P42" s="190"/>
      <c r="Q42" s="190"/>
      <c r="R42" s="190"/>
      <c r="S42" s="190"/>
      <c r="T42" s="190"/>
      <c r="U42" s="190"/>
      <c r="V42" s="190"/>
      <c r="W42" s="190"/>
      <c r="X42" s="39"/>
      <c r="Y42" s="39"/>
      <c r="Z42" s="39"/>
      <c r="AA42" s="39"/>
      <c r="AB42" s="39"/>
      <c r="AC42" s="168"/>
      <c r="AD42" s="190"/>
      <c r="AE42" s="190"/>
      <c r="AF42" s="190"/>
      <c r="AG42" s="190"/>
      <c r="AH42" s="190"/>
      <c r="AI42" s="190"/>
      <c r="AJ42" s="190"/>
      <c r="AK42" s="190"/>
      <c r="AL42" s="41"/>
      <c r="AM42" s="41"/>
      <c r="AN42" s="41"/>
      <c r="AO42" s="41"/>
      <c r="AP42" s="41"/>
      <c r="AQ42" s="168"/>
      <c r="AR42" s="190"/>
      <c r="AS42" s="190"/>
      <c r="AT42" s="190"/>
      <c r="AU42" s="190"/>
      <c r="AV42" s="190"/>
      <c r="AW42" s="190"/>
      <c r="AX42" s="190"/>
      <c r="AY42" s="190"/>
      <c r="AZ42" s="42"/>
      <c r="BA42" s="42"/>
      <c r="BB42" s="42"/>
      <c r="BC42" s="42"/>
      <c r="BD42" s="42"/>
      <c r="BE42" s="168"/>
      <c r="BF42" s="190"/>
      <c r="BG42" s="190"/>
      <c r="BH42" s="190"/>
      <c r="BI42" s="190"/>
      <c r="BJ42" s="190"/>
      <c r="BK42" s="190"/>
      <c r="BL42" s="190"/>
      <c r="BM42" s="190"/>
      <c r="BN42" s="43"/>
      <c r="BO42" s="43"/>
      <c r="BP42" s="43"/>
      <c r="BQ42" s="43"/>
      <c r="BR42" s="43"/>
      <c r="BS42" s="168"/>
      <c r="BT42" s="190"/>
      <c r="BU42" s="190"/>
      <c r="BV42" s="190"/>
      <c r="BW42" s="190"/>
      <c r="BX42" s="190"/>
      <c r="BY42" s="190"/>
      <c r="BZ42" s="190"/>
      <c r="CA42" s="190"/>
      <c r="CB42" s="43"/>
      <c r="CC42" s="43"/>
      <c r="CD42" s="43"/>
      <c r="CE42" s="43"/>
      <c r="CF42" s="43"/>
      <c r="CG42" s="168"/>
      <c r="CH42" s="190"/>
      <c r="CI42" s="190"/>
      <c r="CJ42" s="190"/>
      <c r="CK42" s="190"/>
      <c r="CL42" s="190"/>
      <c r="CM42" s="190"/>
      <c r="CN42" s="190"/>
      <c r="CO42" s="190"/>
      <c r="CP42" s="38"/>
      <c r="CQ42" s="38"/>
      <c r="CR42" s="38"/>
      <c r="CS42" s="38"/>
      <c r="CT42" s="38"/>
      <c r="CU42" s="168"/>
      <c r="CV42" s="190"/>
      <c r="CW42" s="190"/>
      <c r="CX42" s="190"/>
      <c r="CY42" s="190"/>
      <c r="CZ42" s="190"/>
      <c r="DA42" s="190"/>
      <c r="DB42" s="190"/>
      <c r="DC42" s="190"/>
      <c r="DD42" s="38"/>
      <c r="DE42" s="38"/>
      <c r="DF42" s="38"/>
      <c r="DG42" s="38"/>
      <c r="DH42" s="38"/>
      <c r="DI42" s="168"/>
      <c r="DJ42" s="190"/>
      <c r="DK42" s="190"/>
      <c r="DL42" s="190"/>
      <c r="DM42" s="190"/>
      <c r="DN42" s="190"/>
      <c r="DO42" s="190"/>
      <c r="DP42" s="190"/>
      <c r="DQ42" s="190"/>
      <c r="DR42" s="39"/>
      <c r="DS42" s="39"/>
      <c r="DT42" s="39"/>
      <c r="DU42" s="39"/>
      <c r="DV42" s="39"/>
    </row>
    <row r="43" spans="1:127" ht="13.05" customHeight="1" x14ac:dyDescent="0.15">
      <c r="A43" s="31"/>
      <c r="B43" s="190"/>
      <c r="C43" s="190"/>
      <c r="D43" s="190"/>
      <c r="E43" s="190"/>
      <c r="F43" s="190"/>
      <c r="G43" s="190"/>
      <c r="H43" s="190"/>
      <c r="I43" s="190"/>
      <c r="J43" s="35"/>
      <c r="K43" s="35"/>
      <c r="L43" s="35"/>
      <c r="M43" s="35"/>
      <c r="N43" s="35"/>
      <c r="O43" s="31"/>
      <c r="P43" s="190"/>
      <c r="Q43" s="190"/>
      <c r="R43" s="190"/>
      <c r="S43" s="190"/>
      <c r="T43" s="190"/>
      <c r="U43" s="190"/>
      <c r="V43" s="190"/>
      <c r="W43" s="190"/>
      <c r="X43" s="35"/>
      <c r="Y43" s="35"/>
      <c r="Z43" s="35"/>
      <c r="AA43" s="35"/>
      <c r="AB43" s="35"/>
      <c r="AC43" s="31"/>
      <c r="AD43" s="190"/>
      <c r="AE43" s="190"/>
      <c r="AF43" s="190"/>
      <c r="AG43" s="190"/>
      <c r="AH43" s="190"/>
      <c r="AI43" s="190"/>
      <c r="AJ43" s="190"/>
      <c r="AK43" s="190"/>
      <c r="AL43" s="101"/>
      <c r="AM43" s="101"/>
      <c r="AN43" s="101"/>
      <c r="AO43" s="101"/>
      <c r="AP43" s="101"/>
      <c r="AQ43" s="31"/>
      <c r="AR43" s="190"/>
      <c r="AS43" s="190"/>
      <c r="AT43" s="190"/>
      <c r="AU43" s="190"/>
      <c r="AV43" s="190"/>
      <c r="AW43" s="190"/>
      <c r="AX43" s="190"/>
      <c r="AY43" s="190"/>
      <c r="AZ43" s="35"/>
      <c r="BA43" s="35"/>
      <c r="BB43" s="35"/>
      <c r="BC43" s="35"/>
      <c r="BD43" s="35"/>
      <c r="BE43" s="31"/>
      <c r="BF43" s="190"/>
      <c r="BG43" s="190"/>
      <c r="BH43" s="190"/>
      <c r="BI43" s="190"/>
      <c r="BJ43" s="190"/>
      <c r="BK43" s="190"/>
      <c r="BL43" s="190"/>
      <c r="BM43" s="190"/>
      <c r="BN43" s="35"/>
      <c r="BO43" s="35"/>
      <c r="BP43" s="35"/>
      <c r="BQ43" s="35"/>
      <c r="BR43" s="35"/>
      <c r="BS43" s="31"/>
      <c r="BT43" s="190"/>
      <c r="BU43" s="190"/>
      <c r="BV43" s="190"/>
      <c r="BW43" s="190"/>
      <c r="BX43" s="190"/>
      <c r="BY43" s="190"/>
      <c r="BZ43" s="190"/>
      <c r="CA43" s="190"/>
      <c r="CB43" s="100"/>
      <c r="CC43" s="100"/>
      <c r="CD43" s="100"/>
      <c r="CE43" s="100"/>
      <c r="CF43" s="100"/>
      <c r="CG43" s="31"/>
      <c r="CH43" s="190"/>
      <c r="CI43" s="190"/>
      <c r="CJ43" s="190"/>
      <c r="CK43" s="190"/>
      <c r="CL43" s="190"/>
      <c r="CM43" s="190"/>
      <c r="CN43" s="190"/>
      <c r="CO43" s="190"/>
      <c r="CP43" s="35"/>
      <c r="CQ43" s="35"/>
      <c r="CR43" s="35"/>
      <c r="CS43" s="35"/>
      <c r="CT43" s="35"/>
      <c r="CU43" s="31"/>
      <c r="CV43" s="190"/>
      <c r="CW43" s="190"/>
      <c r="CX43" s="190"/>
      <c r="CY43" s="190"/>
      <c r="CZ43" s="190"/>
      <c r="DA43" s="190"/>
      <c r="DB43" s="190"/>
      <c r="DC43" s="190"/>
      <c r="DD43" s="35"/>
      <c r="DE43" s="35"/>
      <c r="DF43" s="35"/>
      <c r="DG43" s="35"/>
      <c r="DH43" s="35"/>
      <c r="DI43" s="31"/>
      <c r="DJ43" s="190"/>
      <c r="DK43" s="190"/>
      <c r="DL43" s="190"/>
      <c r="DM43" s="190"/>
      <c r="DN43" s="190"/>
      <c r="DO43" s="190"/>
      <c r="DP43" s="190"/>
      <c r="DQ43" s="190"/>
      <c r="DR43" s="100"/>
      <c r="DS43" s="100"/>
      <c r="DT43" s="100"/>
      <c r="DU43" s="100"/>
      <c r="DV43" s="100"/>
    </row>
    <row r="44" spans="1:127" ht="13.05" customHeight="1" x14ac:dyDescent="0.15">
      <c r="A44" s="58"/>
      <c r="B44" s="190"/>
      <c r="C44" s="190"/>
      <c r="D44" s="190"/>
      <c r="E44" s="190"/>
      <c r="F44" s="190"/>
      <c r="G44" s="190"/>
      <c r="H44" s="190"/>
      <c r="I44" s="190"/>
      <c r="J44" s="35"/>
      <c r="K44" s="35"/>
      <c r="L44" s="35"/>
      <c r="M44" s="35"/>
      <c r="N44" s="35"/>
      <c r="O44" s="58"/>
      <c r="P44" s="190"/>
      <c r="Q44" s="190"/>
      <c r="R44" s="190"/>
      <c r="S44" s="190"/>
      <c r="T44" s="190"/>
      <c r="U44" s="190"/>
      <c r="V44" s="190"/>
      <c r="W44" s="190"/>
      <c r="X44" s="35"/>
      <c r="Y44" s="35"/>
      <c r="Z44" s="35"/>
      <c r="AA44" s="35"/>
      <c r="AB44" s="35"/>
      <c r="AC44" s="58"/>
      <c r="AD44" s="190"/>
      <c r="AE44" s="190"/>
      <c r="AF44" s="190"/>
      <c r="AG44" s="190"/>
      <c r="AH44" s="190"/>
      <c r="AI44" s="190"/>
      <c r="AJ44" s="190"/>
      <c r="AK44" s="190"/>
      <c r="AL44" s="102"/>
      <c r="AM44" s="102"/>
      <c r="AN44" s="102"/>
      <c r="AO44" s="102"/>
      <c r="AP44" s="102"/>
      <c r="AQ44" s="58"/>
      <c r="AR44" s="190"/>
      <c r="AS44" s="190"/>
      <c r="AT44" s="190"/>
      <c r="AU44" s="190"/>
      <c r="AV44" s="190"/>
      <c r="AW44" s="190"/>
      <c r="AX44" s="190"/>
      <c r="AY44" s="190"/>
      <c r="AZ44" s="35"/>
      <c r="BA44" s="35"/>
      <c r="BB44" s="35"/>
      <c r="BC44" s="35"/>
      <c r="BD44" s="35"/>
      <c r="BE44" s="58"/>
      <c r="BF44" s="190"/>
      <c r="BG44" s="190"/>
      <c r="BH44" s="190"/>
      <c r="BI44" s="190"/>
      <c r="BJ44" s="190"/>
      <c r="BK44" s="190"/>
      <c r="BL44" s="190"/>
      <c r="BM44" s="190"/>
      <c r="BN44" s="35"/>
      <c r="BO44" s="35"/>
      <c r="BP44" s="35"/>
      <c r="BQ44" s="35"/>
      <c r="BR44" s="35"/>
      <c r="BS44" s="58"/>
      <c r="BT44" s="190"/>
      <c r="BU44" s="190"/>
      <c r="BV44" s="190"/>
      <c r="BW44" s="190"/>
      <c r="BX44" s="190"/>
      <c r="BY44" s="190"/>
      <c r="BZ44" s="190"/>
      <c r="CA44" s="190"/>
      <c r="CB44" s="100"/>
      <c r="CC44" s="100"/>
      <c r="CD44" s="100"/>
      <c r="CE44" s="100"/>
      <c r="CF44" s="100"/>
      <c r="CG44" s="58"/>
      <c r="CH44" s="190"/>
      <c r="CI44" s="190"/>
      <c r="CJ44" s="190"/>
      <c r="CK44" s="190"/>
      <c r="CL44" s="190"/>
      <c r="CM44" s="190"/>
      <c r="CN44" s="190"/>
      <c r="CO44" s="190"/>
      <c r="CP44" s="35"/>
      <c r="CQ44" s="35"/>
      <c r="CR44" s="35"/>
      <c r="CS44" s="35"/>
      <c r="CT44" s="35"/>
      <c r="CU44" s="58"/>
      <c r="CV44" s="190"/>
      <c r="CW44" s="190"/>
      <c r="CX44" s="190"/>
      <c r="CY44" s="190"/>
      <c r="CZ44" s="190"/>
      <c r="DA44" s="190"/>
      <c r="DB44" s="190"/>
      <c r="DC44" s="190"/>
      <c r="DD44" s="35"/>
      <c r="DE44" s="35"/>
      <c r="DF44" s="35"/>
      <c r="DG44" s="35"/>
      <c r="DH44" s="35"/>
      <c r="DI44" s="58"/>
      <c r="DJ44" s="190"/>
      <c r="DK44" s="190"/>
      <c r="DL44" s="190"/>
      <c r="DM44" s="190"/>
      <c r="DN44" s="190"/>
      <c r="DO44" s="190"/>
      <c r="DP44" s="190"/>
      <c r="DQ44" s="190"/>
      <c r="DR44" s="100"/>
      <c r="DS44" s="100"/>
      <c r="DT44" s="100"/>
      <c r="DU44" s="100"/>
      <c r="DV44" s="100"/>
    </row>
    <row r="45" spans="1:127" ht="13.05" customHeight="1" x14ac:dyDescent="0.15">
      <c r="A45" s="31"/>
      <c r="B45" s="190"/>
      <c r="C45" s="190"/>
      <c r="D45" s="190"/>
      <c r="E45" s="190"/>
      <c r="F45" s="190"/>
      <c r="G45" s="190"/>
      <c r="H45" s="190"/>
      <c r="I45" s="190"/>
      <c r="J45" s="35"/>
      <c r="K45" s="35"/>
      <c r="L45" s="35"/>
      <c r="M45" s="35"/>
      <c r="N45" s="35"/>
      <c r="O45" s="31"/>
      <c r="P45" s="190"/>
      <c r="Q45" s="190"/>
      <c r="R45" s="190"/>
      <c r="S45" s="190"/>
      <c r="T45" s="190"/>
      <c r="U45" s="190"/>
      <c r="V45" s="190"/>
      <c r="W45" s="190"/>
      <c r="X45" s="35"/>
      <c r="Y45" s="35"/>
      <c r="Z45" s="35"/>
      <c r="AA45" s="35"/>
      <c r="AB45" s="35"/>
      <c r="AC45" s="31"/>
      <c r="AD45" s="190"/>
      <c r="AE45" s="190"/>
      <c r="AF45" s="190"/>
      <c r="AG45" s="190"/>
      <c r="AH45" s="190"/>
      <c r="AI45" s="190"/>
      <c r="AJ45" s="190"/>
      <c r="AK45" s="190"/>
      <c r="AL45" s="101"/>
      <c r="AM45" s="101"/>
      <c r="AN45" s="101"/>
      <c r="AO45" s="101"/>
      <c r="AP45" s="101"/>
      <c r="AQ45" s="31"/>
      <c r="AR45" s="190"/>
      <c r="AS45" s="190"/>
      <c r="AT45" s="190"/>
      <c r="AU45" s="190"/>
      <c r="AV45" s="190"/>
      <c r="AW45" s="190"/>
      <c r="AX45" s="190"/>
      <c r="AY45" s="190"/>
      <c r="AZ45" s="35"/>
      <c r="BA45" s="35"/>
      <c r="BB45" s="35"/>
      <c r="BC45" s="35"/>
      <c r="BD45" s="35"/>
      <c r="BE45" s="31"/>
      <c r="BF45" s="190"/>
      <c r="BG45" s="190"/>
      <c r="BH45" s="190"/>
      <c r="BI45" s="190"/>
      <c r="BJ45" s="190"/>
      <c r="BK45" s="190"/>
      <c r="BL45" s="190"/>
      <c r="BM45" s="190"/>
      <c r="BN45" s="35"/>
      <c r="BO45" s="35"/>
      <c r="BP45" s="35"/>
      <c r="BQ45" s="35"/>
      <c r="BR45" s="35"/>
      <c r="BS45" s="31"/>
      <c r="BT45" s="190"/>
      <c r="BU45" s="190"/>
      <c r="BV45" s="190"/>
      <c r="BW45" s="190"/>
      <c r="BX45" s="190"/>
      <c r="BY45" s="190"/>
      <c r="BZ45" s="190"/>
      <c r="CA45" s="190"/>
      <c r="CB45" s="100"/>
      <c r="CC45" s="100"/>
      <c r="CD45" s="100"/>
      <c r="CE45" s="100"/>
      <c r="CF45" s="100"/>
      <c r="CG45" s="31"/>
      <c r="CH45" s="190"/>
      <c r="CI45" s="190"/>
      <c r="CJ45" s="190"/>
      <c r="CK45" s="190"/>
      <c r="CL45" s="190"/>
      <c r="CM45" s="190"/>
      <c r="CN45" s="190"/>
      <c r="CO45" s="190"/>
      <c r="CP45" s="35"/>
      <c r="CQ45" s="35"/>
      <c r="CR45" s="35"/>
      <c r="CS45" s="35"/>
      <c r="CT45" s="35"/>
      <c r="CU45" s="31"/>
      <c r="CV45" s="190"/>
      <c r="CW45" s="190"/>
      <c r="CX45" s="190"/>
      <c r="CY45" s="190"/>
      <c r="CZ45" s="190"/>
      <c r="DA45" s="190"/>
      <c r="DB45" s="190"/>
      <c r="DC45" s="190"/>
      <c r="DD45" s="35"/>
      <c r="DE45" s="35"/>
      <c r="DF45" s="35"/>
      <c r="DG45" s="35"/>
      <c r="DH45" s="35"/>
      <c r="DI45" s="31"/>
      <c r="DJ45" s="190"/>
      <c r="DK45" s="190"/>
      <c r="DL45" s="190"/>
      <c r="DM45" s="190"/>
      <c r="DN45" s="190"/>
      <c r="DO45" s="190"/>
      <c r="DP45" s="190"/>
      <c r="DQ45" s="190"/>
      <c r="DR45" s="100"/>
      <c r="DS45" s="100"/>
      <c r="DT45" s="100"/>
      <c r="DU45" s="100"/>
      <c r="DV45" s="100"/>
    </row>
    <row r="46" spans="1:127" ht="13.05" customHeight="1" x14ac:dyDescent="0.15">
      <c r="A46" s="119"/>
      <c r="B46" s="190"/>
      <c r="C46" s="190"/>
      <c r="D46" s="190"/>
      <c r="E46" s="190"/>
      <c r="F46" s="190"/>
      <c r="G46" s="190"/>
      <c r="H46" s="190"/>
      <c r="I46" s="190"/>
      <c r="J46" s="35"/>
      <c r="K46" s="35"/>
      <c r="L46" s="35"/>
      <c r="M46" s="35"/>
      <c r="N46" s="35"/>
      <c r="O46" s="119"/>
      <c r="P46" s="190"/>
      <c r="Q46" s="190"/>
      <c r="R46" s="190"/>
      <c r="S46" s="190"/>
      <c r="T46" s="190"/>
      <c r="U46" s="190"/>
      <c r="V46" s="190"/>
      <c r="W46" s="190"/>
      <c r="X46" s="35"/>
      <c r="Y46" s="35"/>
      <c r="Z46" s="35"/>
      <c r="AA46" s="35"/>
      <c r="AB46" s="35"/>
      <c r="AC46" s="119"/>
      <c r="AD46" s="190"/>
      <c r="AE46" s="190"/>
      <c r="AF46" s="190"/>
      <c r="AG46" s="190"/>
      <c r="AH46" s="190"/>
      <c r="AI46" s="190"/>
      <c r="AJ46" s="190"/>
      <c r="AK46" s="190"/>
      <c r="AL46" s="49"/>
      <c r="AM46" s="49"/>
      <c r="AN46" s="49"/>
      <c r="AO46" s="49"/>
      <c r="AP46" s="49"/>
      <c r="AQ46" s="119"/>
      <c r="AR46" s="190"/>
      <c r="AS46" s="190"/>
      <c r="AT46" s="190"/>
      <c r="AU46" s="190"/>
      <c r="AV46" s="190"/>
      <c r="AW46" s="190"/>
      <c r="AX46" s="190"/>
      <c r="AY46" s="190"/>
      <c r="AZ46" s="35"/>
      <c r="BA46" s="35"/>
      <c r="BB46" s="35"/>
      <c r="BC46" s="35"/>
      <c r="BD46" s="35"/>
      <c r="BE46" s="119"/>
      <c r="BF46" s="190"/>
      <c r="BG46" s="190"/>
      <c r="BH46" s="190"/>
      <c r="BI46" s="190"/>
      <c r="BJ46" s="190"/>
      <c r="BK46" s="190"/>
      <c r="BL46" s="190"/>
      <c r="BM46" s="190"/>
      <c r="BN46" s="35"/>
      <c r="BO46" s="35"/>
      <c r="BP46" s="35"/>
      <c r="BQ46" s="35"/>
      <c r="BR46" s="35"/>
      <c r="BS46" s="119"/>
      <c r="BT46" s="190"/>
      <c r="BU46" s="190"/>
      <c r="BV46" s="190"/>
      <c r="BW46" s="190"/>
      <c r="BX46" s="190"/>
      <c r="BY46" s="190"/>
      <c r="BZ46" s="190"/>
      <c r="CA46" s="190"/>
      <c r="CB46" s="50"/>
      <c r="CC46" s="50"/>
      <c r="CD46" s="50"/>
      <c r="CE46" s="50"/>
      <c r="CF46" s="50"/>
      <c r="CG46" s="119"/>
      <c r="CH46" s="190"/>
      <c r="CI46" s="190"/>
      <c r="CJ46" s="190"/>
      <c r="CK46" s="190"/>
      <c r="CL46" s="190"/>
      <c r="CM46" s="190"/>
      <c r="CN46" s="190"/>
      <c r="CO46" s="190"/>
      <c r="CP46" s="35"/>
      <c r="CQ46" s="35"/>
      <c r="CR46" s="35"/>
      <c r="CS46" s="35"/>
      <c r="CT46" s="35"/>
      <c r="CU46" s="119"/>
      <c r="CV46" s="190"/>
      <c r="CW46" s="190"/>
      <c r="CX46" s="190"/>
      <c r="CY46" s="190"/>
      <c r="CZ46" s="190"/>
      <c r="DA46" s="190"/>
      <c r="DB46" s="190"/>
      <c r="DC46" s="190"/>
      <c r="DD46" s="35"/>
      <c r="DE46" s="35"/>
      <c r="DF46" s="35"/>
      <c r="DG46" s="35"/>
      <c r="DH46" s="35"/>
      <c r="DI46" s="119"/>
      <c r="DJ46" s="190"/>
      <c r="DK46" s="190"/>
      <c r="DL46" s="190"/>
      <c r="DM46" s="190"/>
      <c r="DN46" s="190"/>
      <c r="DO46" s="190"/>
      <c r="DP46" s="190"/>
      <c r="DQ46" s="190"/>
      <c r="DR46" s="50"/>
      <c r="DS46" s="50"/>
      <c r="DT46" s="50"/>
      <c r="DU46" s="50"/>
      <c r="DV46" s="50"/>
    </row>
    <row r="47" spans="1:127" ht="13.05" customHeight="1" x14ac:dyDescent="0.15">
      <c r="A47" s="119"/>
      <c r="B47" s="190"/>
      <c r="C47" s="190"/>
      <c r="D47" s="190"/>
      <c r="E47" s="190"/>
      <c r="F47" s="190"/>
      <c r="G47" s="190"/>
      <c r="H47" s="190"/>
      <c r="I47" s="190"/>
      <c r="J47" s="35"/>
      <c r="K47" s="35"/>
      <c r="L47" s="35"/>
      <c r="M47" s="35"/>
      <c r="N47" s="35"/>
      <c r="O47" s="119"/>
      <c r="P47" s="190"/>
      <c r="Q47" s="190"/>
      <c r="R47" s="190"/>
      <c r="S47" s="190"/>
      <c r="T47" s="190"/>
      <c r="U47" s="190"/>
      <c r="V47" s="190"/>
      <c r="W47" s="190"/>
      <c r="X47" s="35"/>
      <c r="Y47" s="35"/>
      <c r="Z47" s="35"/>
      <c r="AA47" s="35"/>
      <c r="AB47" s="35"/>
      <c r="AC47" s="119"/>
      <c r="AD47" s="190"/>
      <c r="AE47" s="190"/>
      <c r="AF47" s="190"/>
      <c r="AG47" s="190"/>
      <c r="AH47" s="190"/>
      <c r="AI47" s="190"/>
      <c r="AJ47" s="190"/>
      <c r="AK47" s="190"/>
      <c r="AL47" s="44"/>
      <c r="AM47" s="44"/>
      <c r="AN47" s="44"/>
      <c r="AO47" s="44"/>
      <c r="AP47" s="44"/>
      <c r="AQ47" s="119"/>
      <c r="AR47" s="190"/>
      <c r="AS47" s="190"/>
      <c r="AT47" s="190"/>
      <c r="AU47" s="190"/>
      <c r="AV47" s="190"/>
      <c r="AW47" s="190"/>
      <c r="AX47" s="190"/>
      <c r="AY47" s="190"/>
      <c r="AZ47" s="35"/>
      <c r="BA47" s="35"/>
      <c r="BB47" s="35"/>
      <c r="BC47" s="35"/>
      <c r="BD47" s="35"/>
      <c r="BE47" s="119"/>
      <c r="BF47" s="190"/>
      <c r="BG47" s="190"/>
      <c r="BH47" s="190"/>
      <c r="BI47" s="190"/>
      <c r="BJ47" s="190"/>
      <c r="BK47" s="190"/>
      <c r="BL47" s="190"/>
      <c r="BM47" s="190"/>
      <c r="BN47" s="35"/>
      <c r="BO47" s="35"/>
      <c r="BP47" s="35"/>
      <c r="BQ47" s="35"/>
      <c r="BR47" s="35"/>
      <c r="BS47" s="119"/>
      <c r="BT47" s="190"/>
      <c r="BU47" s="190"/>
      <c r="BV47" s="190"/>
      <c r="BW47" s="190"/>
      <c r="BX47" s="190"/>
      <c r="BY47" s="190"/>
      <c r="BZ47" s="190"/>
      <c r="CA47" s="190"/>
      <c r="CB47" s="45"/>
      <c r="CC47" s="45"/>
      <c r="CD47" s="45"/>
      <c r="CE47" s="45"/>
      <c r="CF47" s="45"/>
      <c r="CG47" s="119"/>
      <c r="CH47" s="190"/>
      <c r="CI47" s="190"/>
      <c r="CJ47" s="190"/>
      <c r="CK47" s="190"/>
      <c r="CL47" s="190"/>
      <c r="CM47" s="190"/>
      <c r="CN47" s="190"/>
      <c r="CO47" s="190"/>
      <c r="CP47" s="35"/>
      <c r="CQ47" s="35"/>
      <c r="CR47" s="35"/>
      <c r="CS47" s="35"/>
      <c r="CT47" s="35"/>
      <c r="CU47" s="119"/>
      <c r="CV47" s="190"/>
      <c r="CW47" s="190"/>
      <c r="CX47" s="190"/>
      <c r="CY47" s="190"/>
      <c r="CZ47" s="190"/>
      <c r="DA47" s="190"/>
      <c r="DB47" s="190"/>
      <c r="DC47" s="190"/>
      <c r="DD47" s="35"/>
      <c r="DE47" s="35"/>
      <c r="DF47" s="35"/>
      <c r="DG47" s="35"/>
      <c r="DH47" s="35"/>
      <c r="DI47" s="119"/>
      <c r="DJ47" s="190"/>
      <c r="DK47" s="190"/>
      <c r="DL47" s="190"/>
      <c r="DM47" s="190"/>
      <c r="DN47" s="190"/>
      <c r="DO47" s="190"/>
      <c r="DP47" s="190"/>
      <c r="DQ47" s="190"/>
      <c r="DR47" s="46"/>
      <c r="DS47" s="46"/>
      <c r="DT47" s="46"/>
      <c r="DU47" s="46"/>
      <c r="DV47" s="45"/>
    </row>
    <row r="48" spans="1:127" ht="13.05" customHeight="1" x14ac:dyDescent="0.15">
      <c r="A48" s="37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7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37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7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37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7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51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</row>
    <row r="49" spans="1:126" ht="13.05" customHeight="1" x14ac:dyDescent="0.15">
      <c r="A49" s="37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7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222"/>
      <c r="AD49" s="222"/>
      <c r="AE49" s="222"/>
      <c r="AF49" s="222"/>
      <c r="AG49" s="222"/>
      <c r="AH49" s="222"/>
      <c r="AI49" s="222"/>
      <c r="AJ49" s="222"/>
      <c r="AK49" s="222"/>
      <c r="AL49" s="222"/>
      <c r="AM49" s="222"/>
      <c r="AN49" s="222"/>
      <c r="AO49" s="222"/>
      <c r="AP49" s="222"/>
      <c r="AQ49" s="37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7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224"/>
      <c r="BT49" s="224"/>
      <c r="BU49" s="224"/>
      <c r="BV49" s="224"/>
      <c r="BW49" s="224"/>
      <c r="BX49" s="224"/>
      <c r="BY49" s="224"/>
      <c r="BZ49" s="224"/>
      <c r="CA49" s="224"/>
      <c r="CB49" s="224"/>
      <c r="CC49" s="224"/>
      <c r="CD49" s="224"/>
      <c r="CE49" s="224"/>
      <c r="CF49" s="224"/>
      <c r="CG49" s="37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7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47"/>
      <c r="DJ49" s="224"/>
      <c r="DK49" s="224"/>
      <c r="DL49" s="224"/>
      <c r="DM49" s="224"/>
      <c r="DN49" s="224"/>
      <c r="DO49" s="224"/>
      <c r="DP49" s="224"/>
      <c r="DQ49" s="224"/>
      <c r="DR49" s="224"/>
      <c r="DS49" s="224"/>
      <c r="DT49" s="224"/>
      <c r="DU49" s="224"/>
      <c r="DV49" s="224"/>
    </row>
    <row r="50" spans="1:126" ht="13.05" customHeight="1" x14ac:dyDescent="0.15">
      <c r="A50" s="37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7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222"/>
      <c r="AD50" s="222"/>
      <c r="AE50" s="222"/>
      <c r="AF50" s="222"/>
      <c r="AG50" s="222"/>
      <c r="AH50" s="222"/>
      <c r="AI50" s="222"/>
      <c r="AJ50" s="222"/>
      <c r="AK50" s="222"/>
      <c r="AL50" s="222"/>
      <c r="AM50" s="222"/>
      <c r="AN50" s="222"/>
      <c r="AO50" s="222"/>
      <c r="AP50" s="222"/>
      <c r="AQ50" s="37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7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224"/>
      <c r="BT50" s="224"/>
      <c r="BU50" s="224"/>
      <c r="BV50" s="224"/>
      <c r="BW50" s="224"/>
      <c r="BX50" s="224"/>
      <c r="BY50" s="224"/>
      <c r="BZ50" s="224"/>
      <c r="CA50" s="224"/>
      <c r="CB50" s="224"/>
      <c r="CC50" s="224"/>
      <c r="CD50" s="224"/>
      <c r="CE50" s="224"/>
      <c r="CF50" s="224"/>
      <c r="CG50" s="37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7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224"/>
      <c r="DK50" s="224"/>
      <c r="DL50" s="224"/>
      <c r="DM50" s="224"/>
      <c r="DN50" s="224"/>
      <c r="DO50" s="224"/>
      <c r="DP50" s="224"/>
      <c r="DQ50" s="224"/>
      <c r="DR50" s="224"/>
      <c r="DS50" s="224"/>
      <c r="DT50" s="224"/>
      <c r="DU50" s="224"/>
      <c r="DV50" s="224"/>
    </row>
    <row r="51" spans="1:126" ht="13.05" customHeight="1" x14ac:dyDescent="0.15">
      <c r="A51" s="37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7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22"/>
      <c r="AQ51" s="37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7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43"/>
      <c r="BT51" s="43"/>
      <c r="BU51" s="43"/>
      <c r="BV51" s="43"/>
      <c r="BW51" s="43"/>
      <c r="BX51" s="43"/>
      <c r="BY51" s="43"/>
      <c r="BZ51" s="43"/>
      <c r="CA51" s="43"/>
      <c r="CB51" s="43"/>
      <c r="CC51" s="43"/>
      <c r="CD51" s="43"/>
      <c r="CE51" s="43"/>
      <c r="CF51" s="43"/>
      <c r="CG51" s="37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7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9"/>
      <c r="DK51" s="43"/>
      <c r="DL51" s="43"/>
      <c r="DM51" s="43"/>
      <c r="DN51" s="43"/>
      <c r="DO51" s="43"/>
      <c r="DP51" s="43"/>
      <c r="DQ51" s="43"/>
      <c r="DR51" s="43"/>
      <c r="DS51" s="43"/>
      <c r="DT51" s="43"/>
      <c r="DU51" s="43"/>
      <c r="DV51" s="43"/>
    </row>
    <row r="52" spans="1:126" ht="13.05" customHeight="1" x14ac:dyDescent="0.15">
      <c r="A52" s="37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7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222"/>
      <c r="AD52" s="222"/>
      <c r="AE52" s="222"/>
      <c r="AF52" s="222"/>
      <c r="AG52" s="222"/>
      <c r="AH52" s="222"/>
      <c r="AI52" s="222"/>
      <c r="AJ52" s="222"/>
      <c r="AK52" s="222"/>
      <c r="AL52" s="222"/>
      <c r="AM52" s="222"/>
      <c r="AN52" s="222"/>
      <c r="AO52" s="222"/>
      <c r="AP52" s="222"/>
      <c r="AQ52" s="37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7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43"/>
      <c r="BT52" s="43"/>
      <c r="BU52" s="43"/>
      <c r="BV52" s="43"/>
      <c r="BW52" s="43"/>
      <c r="BX52" s="43"/>
      <c r="BY52" s="43"/>
      <c r="BZ52" s="43"/>
      <c r="CA52" s="43"/>
      <c r="CB52" s="43"/>
      <c r="CC52" s="43"/>
      <c r="CD52" s="43"/>
      <c r="CE52" s="43"/>
      <c r="CF52" s="43"/>
      <c r="CG52" s="37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7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9"/>
      <c r="DK52" s="43"/>
      <c r="DL52" s="43"/>
      <c r="DM52" s="43"/>
      <c r="DN52" s="43"/>
      <c r="DO52" s="43"/>
      <c r="DP52" s="43"/>
      <c r="DQ52" s="43"/>
      <c r="DR52" s="43"/>
      <c r="DS52" s="43"/>
      <c r="DT52" s="43"/>
      <c r="DU52" s="43"/>
      <c r="DV52" s="43"/>
    </row>
    <row r="53" spans="1:126" ht="13.05" customHeight="1" x14ac:dyDescent="0.15">
      <c r="A53" s="37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7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221"/>
      <c r="AD53" s="221"/>
      <c r="AE53" s="221"/>
      <c r="AF53" s="221"/>
      <c r="AG53" s="221"/>
      <c r="AH53" s="221"/>
      <c r="AI53" s="221"/>
      <c r="AJ53" s="221"/>
      <c r="AK53" s="221"/>
      <c r="AL53" s="221"/>
      <c r="AM53" s="221"/>
      <c r="AN53" s="221"/>
      <c r="AO53" s="221"/>
      <c r="AP53" s="221"/>
      <c r="AQ53" s="37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7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  <c r="CG53" s="37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7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55"/>
      <c r="DJ53" s="43"/>
      <c r="DK53" s="39"/>
      <c r="DL53" s="39"/>
      <c r="DM53" s="39"/>
      <c r="DN53" s="39"/>
      <c r="DO53" s="39"/>
      <c r="DP53" s="39"/>
      <c r="DQ53" s="39"/>
      <c r="DR53" s="39"/>
      <c r="DS53" s="39"/>
      <c r="DT53" s="39"/>
      <c r="DU53" s="39"/>
      <c r="DV53" s="39"/>
    </row>
    <row r="54" spans="1:126" ht="13.05" customHeight="1" x14ac:dyDescent="0.15">
      <c r="A54" s="37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7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221"/>
      <c r="AD54" s="221"/>
      <c r="AE54" s="221"/>
      <c r="AF54" s="221"/>
      <c r="AG54" s="221"/>
      <c r="AH54" s="221"/>
      <c r="AI54" s="221"/>
      <c r="AJ54" s="221"/>
      <c r="AK54" s="221"/>
      <c r="AL54" s="221"/>
      <c r="AM54" s="221"/>
      <c r="AN54" s="221"/>
      <c r="AO54" s="221"/>
      <c r="AP54" s="221"/>
      <c r="AQ54" s="37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7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9"/>
      <c r="BT54" s="39"/>
      <c r="BU54" s="39"/>
      <c r="BV54" s="39"/>
      <c r="BW54" s="39"/>
      <c r="BX54" s="39"/>
      <c r="BY54" s="39"/>
      <c r="BZ54" s="39"/>
      <c r="CA54" s="39"/>
      <c r="CB54" s="39"/>
      <c r="CC54" s="39"/>
      <c r="CD54" s="39"/>
      <c r="CE54" s="39"/>
      <c r="CF54" s="39"/>
      <c r="CG54" s="37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7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55"/>
      <c r="DJ54" s="43"/>
      <c r="DK54" s="39"/>
      <c r="DL54" s="39"/>
      <c r="DM54" s="39"/>
      <c r="DN54" s="39"/>
      <c r="DO54" s="39"/>
      <c r="DP54" s="39"/>
      <c r="DQ54" s="39"/>
      <c r="DR54" s="39"/>
      <c r="DS54" s="39"/>
      <c r="DT54" s="39"/>
      <c r="DU54" s="39"/>
      <c r="DV54" s="39"/>
    </row>
    <row r="55" spans="1:126" ht="13.05" customHeight="1" x14ac:dyDescent="0.15">
      <c r="A55" s="37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7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221"/>
      <c r="AD55" s="221"/>
      <c r="AE55" s="221"/>
      <c r="AF55" s="221"/>
      <c r="AG55" s="221"/>
      <c r="AH55" s="221"/>
      <c r="AI55" s="221"/>
      <c r="AJ55" s="221"/>
      <c r="AK55" s="221"/>
      <c r="AL55" s="221"/>
      <c r="AM55" s="221"/>
      <c r="AN55" s="221"/>
      <c r="AO55" s="221"/>
      <c r="AP55" s="221"/>
      <c r="AQ55" s="37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7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7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7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55"/>
      <c r="DJ55" s="43"/>
      <c r="DK55" s="39"/>
      <c r="DL55" s="39"/>
      <c r="DM55" s="39"/>
      <c r="DN55" s="39"/>
      <c r="DO55" s="39"/>
      <c r="DP55" s="39"/>
      <c r="DQ55" s="39"/>
      <c r="DR55" s="39"/>
      <c r="DS55" s="39"/>
      <c r="DT55" s="39"/>
      <c r="DU55" s="39"/>
      <c r="DV55" s="39"/>
    </row>
    <row r="56" spans="1:126" ht="13.05" customHeight="1" x14ac:dyDescent="0.15">
      <c r="A56" s="37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7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221"/>
      <c r="AD56" s="221"/>
      <c r="AE56" s="221"/>
      <c r="AF56" s="221"/>
      <c r="AG56" s="221"/>
      <c r="AH56" s="221"/>
      <c r="AI56" s="221"/>
      <c r="AJ56" s="221"/>
      <c r="AK56" s="221"/>
      <c r="AL56" s="221"/>
      <c r="AM56" s="221"/>
      <c r="AN56" s="221"/>
      <c r="AO56" s="221"/>
      <c r="AP56" s="221"/>
      <c r="AQ56" s="37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7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7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7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55"/>
      <c r="DJ56" s="43"/>
      <c r="DK56" s="39"/>
      <c r="DL56" s="39"/>
      <c r="DM56" s="39"/>
      <c r="DN56" s="39"/>
      <c r="DO56" s="39"/>
      <c r="DP56" s="39"/>
      <c r="DQ56" s="39"/>
      <c r="DR56" s="39"/>
      <c r="DS56" s="39"/>
      <c r="DT56" s="39"/>
      <c r="DU56" s="39"/>
      <c r="DV56" s="39"/>
    </row>
    <row r="57" spans="1:126" ht="13.05" customHeight="1" x14ac:dyDescent="0.15">
      <c r="A57" s="37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7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221"/>
      <c r="AD57" s="221"/>
      <c r="AE57" s="221"/>
      <c r="AF57" s="221"/>
      <c r="AG57" s="221"/>
      <c r="AH57" s="221"/>
      <c r="AI57" s="221"/>
      <c r="AJ57" s="221"/>
      <c r="AK57" s="221"/>
      <c r="AL57" s="221"/>
      <c r="AM57" s="221"/>
      <c r="AN57" s="221"/>
      <c r="AO57" s="221"/>
      <c r="AP57" s="221"/>
      <c r="AQ57" s="37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7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9"/>
      <c r="CF57" s="39"/>
      <c r="CG57" s="37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7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55"/>
      <c r="DJ57" s="43"/>
      <c r="DK57" s="39"/>
      <c r="DL57" s="39"/>
      <c r="DM57" s="39"/>
      <c r="DN57" s="39"/>
      <c r="DO57" s="39"/>
      <c r="DP57" s="39"/>
      <c r="DQ57" s="39"/>
      <c r="DR57" s="39"/>
      <c r="DS57" s="39"/>
      <c r="DT57" s="39"/>
      <c r="DU57" s="39"/>
      <c r="DV57" s="39"/>
    </row>
    <row r="58" spans="1:126" ht="13.05" customHeight="1" x14ac:dyDescent="0.15">
      <c r="A58" s="37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7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221"/>
      <c r="AD58" s="221"/>
      <c r="AE58" s="221"/>
      <c r="AF58" s="221"/>
      <c r="AG58" s="221"/>
      <c r="AH58" s="221"/>
      <c r="AI58" s="221"/>
      <c r="AJ58" s="221"/>
      <c r="AK58" s="221"/>
      <c r="AL58" s="221"/>
      <c r="AM58" s="221"/>
      <c r="AN58" s="221"/>
      <c r="AO58" s="221"/>
      <c r="AP58" s="221"/>
      <c r="AQ58" s="37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7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9"/>
      <c r="CF58" s="39"/>
      <c r="CG58" s="37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7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55"/>
      <c r="DJ58" s="43"/>
      <c r="DK58" s="39"/>
      <c r="DL58" s="39"/>
      <c r="DM58" s="39"/>
      <c r="DN58" s="39"/>
      <c r="DO58" s="39"/>
      <c r="DP58" s="39"/>
      <c r="DQ58" s="39"/>
      <c r="DR58" s="39"/>
      <c r="DS58" s="39"/>
      <c r="DT58" s="39"/>
      <c r="DU58" s="39"/>
      <c r="DV58" s="39"/>
    </row>
    <row r="59" spans="1:126" ht="13.05" customHeight="1" x14ac:dyDescent="0.15">
      <c r="A59" s="37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7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221"/>
      <c r="AD59" s="221"/>
      <c r="AE59" s="221"/>
      <c r="AF59" s="221"/>
      <c r="AG59" s="221"/>
      <c r="AH59" s="221"/>
      <c r="AI59" s="221"/>
      <c r="AJ59" s="221"/>
      <c r="AK59" s="221"/>
      <c r="AL59" s="221"/>
      <c r="AM59" s="221"/>
      <c r="AN59" s="221"/>
      <c r="AO59" s="221"/>
      <c r="AP59" s="221"/>
      <c r="AQ59" s="37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7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  <c r="CG59" s="37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7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55"/>
      <c r="DJ59" s="43"/>
      <c r="DK59" s="39"/>
      <c r="DL59" s="39"/>
      <c r="DM59" s="39"/>
      <c r="DN59" s="39"/>
      <c r="DO59" s="39"/>
      <c r="DP59" s="39"/>
      <c r="DQ59" s="39"/>
      <c r="DR59" s="39"/>
      <c r="DS59" s="39"/>
      <c r="DT59" s="39"/>
      <c r="DU59" s="39"/>
      <c r="DV59" s="39"/>
    </row>
    <row r="60" spans="1:126" ht="13.05" customHeight="1" x14ac:dyDescent="0.15">
      <c r="A60" s="37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7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221"/>
      <c r="AD60" s="221"/>
      <c r="AE60" s="221"/>
      <c r="AF60" s="221"/>
      <c r="AG60" s="221"/>
      <c r="AH60" s="221"/>
      <c r="AI60" s="221"/>
      <c r="AJ60" s="221"/>
      <c r="AK60" s="221"/>
      <c r="AL60" s="221"/>
      <c r="AM60" s="221"/>
      <c r="AN60" s="221"/>
      <c r="AO60" s="221"/>
      <c r="AP60" s="221"/>
      <c r="AQ60" s="37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7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9"/>
      <c r="CF60" s="39"/>
      <c r="CG60" s="37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7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55"/>
      <c r="DJ60" s="43"/>
      <c r="DK60" s="39"/>
      <c r="DL60" s="39"/>
      <c r="DM60" s="39"/>
      <c r="DN60" s="39"/>
      <c r="DO60" s="39"/>
      <c r="DP60" s="39"/>
      <c r="DQ60" s="39"/>
      <c r="DR60" s="39"/>
      <c r="DS60" s="39"/>
      <c r="DT60" s="39"/>
      <c r="DU60" s="39"/>
      <c r="DV60" s="39"/>
    </row>
    <row r="61" spans="1:126" ht="13.05" customHeight="1" x14ac:dyDescent="0.15">
      <c r="A61" s="37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7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221"/>
      <c r="AD61" s="221"/>
      <c r="AE61" s="221"/>
      <c r="AF61" s="221"/>
      <c r="AG61" s="221"/>
      <c r="AH61" s="221"/>
      <c r="AI61" s="221"/>
      <c r="AJ61" s="221"/>
      <c r="AK61" s="221"/>
      <c r="AL61" s="221"/>
      <c r="AM61" s="221"/>
      <c r="AN61" s="221"/>
      <c r="AO61" s="221"/>
      <c r="AP61" s="221"/>
      <c r="AQ61" s="37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7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43"/>
      <c r="BT61" s="43"/>
      <c r="BU61" s="43"/>
      <c r="BV61" s="43"/>
      <c r="BW61" s="43"/>
      <c r="BX61" s="43"/>
      <c r="BY61" s="43"/>
      <c r="BZ61" s="43"/>
      <c r="CA61" s="43"/>
      <c r="CB61" s="43"/>
      <c r="CC61" s="43"/>
      <c r="CD61" s="43"/>
      <c r="CE61" s="43"/>
      <c r="CF61" s="43"/>
      <c r="CG61" s="37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7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43"/>
      <c r="DK61" s="43"/>
      <c r="DL61" s="43"/>
      <c r="DM61" s="43"/>
      <c r="DN61" s="43"/>
      <c r="DO61" s="43"/>
      <c r="DP61" s="43"/>
      <c r="DQ61" s="43"/>
      <c r="DR61" s="43"/>
      <c r="DS61" s="43"/>
      <c r="DT61" s="43"/>
      <c r="DU61" s="43"/>
      <c r="DV61" s="43"/>
    </row>
    <row r="62" spans="1:126" ht="13.05" customHeight="1" x14ac:dyDescent="0.15">
      <c r="A62" s="37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7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221"/>
      <c r="AD62" s="221"/>
      <c r="AE62" s="221"/>
      <c r="AF62" s="221"/>
      <c r="AG62" s="221"/>
      <c r="AH62" s="221"/>
      <c r="AI62" s="221"/>
      <c r="AJ62" s="221"/>
      <c r="AK62" s="221"/>
      <c r="AL62" s="221"/>
      <c r="AM62" s="221"/>
      <c r="AN62" s="221"/>
      <c r="AO62" s="221"/>
      <c r="AP62" s="221"/>
      <c r="AQ62" s="37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7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43"/>
      <c r="BT62" s="43"/>
      <c r="BU62" s="43"/>
      <c r="BV62" s="43"/>
      <c r="BW62" s="43"/>
      <c r="BX62" s="43"/>
      <c r="BY62" s="43"/>
      <c r="BZ62" s="43"/>
      <c r="CA62" s="43"/>
      <c r="CB62" s="43"/>
      <c r="CC62" s="43"/>
      <c r="CD62" s="43"/>
      <c r="CE62" s="43"/>
      <c r="CF62" s="43"/>
      <c r="CG62" s="37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7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43"/>
      <c r="DK62" s="43"/>
      <c r="DL62" s="43"/>
      <c r="DM62" s="43"/>
      <c r="DN62" s="43"/>
      <c r="DO62" s="43"/>
      <c r="DP62" s="43"/>
      <c r="DQ62" s="43"/>
      <c r="DR62" s="43"/>
      <c r="DS62" s="43"/>
      <c r="DT62" s="43"/>
      <c r="DU62" s="43"/>
      <c r="DV62" s="43"/>
    </row>
    <row r="63" spans="1:126" ht="13.05" customHeight="1" x14ac:dyDescent="0.15">
      <c r="A63" s="37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7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221"/>
      <c r="AD63" s="221"/>
      <c r="AE63" s="221"/>
      <c r="AF63" s="221"/>
      <c r="AG63" s="221"/>
      <c r="AH63" s="221"/>
      <c r="AI63" s="221"/>
      <c r="AJ63" s="221"/>
      <c r="AK63" s="221"/>
      <c r="AL63" s="221"/>
      <c r="AM63" s="221"/>
      <c r="AN63" s="221"/>
      <c r="AO63" s="221"/>
      <c r="AP63" s="221"/>
      <c r="AQ63" s="37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7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  <c r="CE63" s="39"/>
      <c r="CF63" s="39"/>
      <c r="CG63" s="37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7"/>
      <c r="CV63" s="35"/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55"/>
      <c r="DJ63" s="43"/>
      <c r="DK63" s="39"/>
      <c r="DL63" s="39"/>
      <c r="DM63" s="39"/>
      <c r="DN63" s="39"/>
      <c r="DO63" s="39"/>
      <c r="DP63" s="39"/>
      <c r="DQ63" s="39"/>
      <c r="DR63" s="39"/>
      <c r="DS63" s="39"/>
      <c r="DT63" s="39"/>
      <c r="DU63" s="39"/>
      <c r="DV63" s="39"/>
    </row>
    <row r="64" spans="1:126" ht="13.05" customHeight="1" x14ac:dyDescent="0.15">
      <c r="A64" s="37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7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221"/>
      <c r="AD64" s="221"/>
      <c r="AE64" s="221"/>
      <c r="AF64" s="221"/>
      <c r="AG64" s="221"/>
      <c r="AH64" s="221"/>
      <c r="AI64" s="221"/>
      <c r="AJ64" s="221"/>
      <c r="AK64" s="221"/>
      <c r="AL64" s="221"/>
      <c r="AM64" s="221"/>
      <c r="AN64" s="221"/>
      <c r="AO64" s="221"/>
      <c r="AP64" s="221"/>
      <c r="AQ64" s="37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7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9"/>
      <c r="BT64" s="39"/>
      <c r="BU64" s="39"/>
      <c r="BV64" s="39"/>
      <c r="BW64" s="39"/>
      <c r="BX64" s="39"/>
      <c r="BY64" s="39"/>
      <c r="BZ64" s="39"/>
      <c r="CA64" s="39"/>
      <c r="CB64" s="39"/>
      <c r="CC64" s="39"/>
      <c r="CD64" s="39"/>
      <c r="CE64" s="39"/>
      <c r="CF64" s="39"/>
      <c r="CG64" s="37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7"/>
      <c r="CV64" s="35"/>
      <c r="CW64" s="35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55"/>
      <c r="DJ64" s="43"/>
      <c r="DK64" s="39"/>
      <c r="DL64" s="39"/>
      <c r="DM64" s="39"/>
      <c r="DN64" s="39"/>
      <c r="DO64" s="39"/>
      <c r="DP64" s="39"/>
      <c r="DQ64" s="39"/>
      <c r="DR64" s="39"/>
      <c r="DS64" s="39"/>
      <c r="DT64" s="39"/>
      <c r="DU64" s="39"/>
      <c r="DV64" s="39"/>
    </row>
    <row r="65" spans="1:126" ht="13.05" customHeight="1" x14ac:dyDescent="0.15">
      <c r="A65" s="37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7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221"/>
      <c r="AD65" s="221"/>
      <c r="AE65" s="221"/>
      <c r="AF65" s="221"/>
      <c r="AG65" s="221"/>
      <c r="AH65" s="221"/>
      <c r="AI65" s="221"/>
      <c r="AJ65" s="221"/>
      <c r="AK65" s="221"/>
      <c r="AL65" s="221"/>
      <c r="AM65" s="221"/>
      <c r="AN65" s="221"/>
      <c r="AO65" s="221"/>
      <c r="AP65" s="221"/>
      <c r="AQ65" s="37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7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9"/>
      <c r="BT65" s="39"/>
      <c r="BU65" s="39"/>
      <c r="BV65" s="39"/>
      <c r="BW65" s="39"/>
      <c r="BX65" s="39"/>
      <c r="BY65" s="39"/>
      <c r="BZ65" s="39"/>
      <c r="CA65" s="39"/>
      <c r="CB65" s="39"/>
      <c r="CC65" s="39"/>
      <c r="CD65" s="39"/>
      <c r="CE65" s="39"/>
      <c r="CF65" s="39"/>
      <c r="CG65" s="37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7"/>
      <c r="CV65" s="35"/>
      <c r="CW65" s="35"/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55"/>
      <c r="DJ65" s="43"/>
      <c r="DK65" s="39"/>
      <c r="DL65" s="39"/>
      <c r="DM65" s="39"/>
      <c r="DN65" s="39"/>
      <c r="DO65" s="39"/>
      <c r="DP65" s="39"/>
      <c r="DQ65" s="39"/>
      <c r="DR65" s="39"/>
      <c r="DS65" s="39"/>
      <c r="DT65" s="39"/>
      <c r="DU65" s="39"/>
      <c r="DV65" s="39"/>
    </row>
    <row r="66" spans="1:126" ht="13.05" customHeight="1" x14ac:dyDescent="0.15">
      <c r="A66" s="37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7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221"/>
      <c r="AD66" s="221"/>
      <c r="AE66" s="221"/>
      <c r="AF66" s="221"/>
      <c r="AG66" s="221"/>
      <c r="AH66" s="221"/>
      <c r="AI66" s="221"/>
      <c r="AJ66" s="221"/>
      <c r="AK66" s="221"/>
      <c r="AL66" s="221"/>
      <c r="AM66" s="221"/>
      <c r="AN66" s="221"/>
      <c r="AO66" s="221"/>
      <c r="AP66" s="221"/>
      <c r="AQ66" s="37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7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9"/>
      <c r="BT66" s="39"/>
      <c r="BU66" s="39"/>
      <c r="BV66" s="39"/>
      <c r="BW66" s="39"/>
      <c r="BX66" s="39"/>
      <c r="BY66" s="39"/>
      <c r="BZ66" s="39"/>
      <c r="CA66" s="39"/>
      <c r="CB66" s="39"/>
      <c r="CC66" s="39"/>
      <c r="CD66" s="39"/>
      <c r="CE66" s="39"/>
      <c r="CF66" s="39"/>
      <c r="CG66" s="37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7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55"/>
      <c r="DJ66" s="43"/>
      <c r="DK66" s="39"/>
      <c r="DL66" s="39"/>
      <c r="DM66" s="39"/>
      <c r="DN66" s="39"/>
      <c r="DO66" s="39"/>
      <c r="DP66" s="39"/>
      <c r="DQ66" s="39"/>
      <c r="DR66" s="39"/>
      <c r="DS66" s="39"/>
      <c r="DT66" s="39"/>
      <c r="DU66" s="39"/>
      <c r="DV66" s="39"/>
    </row>
    <row r="67" spans="1:126" ht="13.05" customHeight="1" x14ac:dyDescent="0.15">
      <c r="A67" s="37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7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221"/>
      <c r="AD67" s="221"/>
      <c r="AE67" s="221"/>
      <c r="AF67" s="221"/>
      <c r="AG67" s="221"/>
      <c r="AH67" s="221"/>
      <c r="AI67" s="221"/>
      <c r="AJ67" s="221"/>
      <c r="AK67" s="221"/>
      <c r="AL67" s="221"/>
      <c r="AM67" s="221"/>
      <c r="AN67" s="221"/>
      <c r="AO67" s="221"/>
      <c r="AP67" s="221"/>
      <c r="AQ67" s="37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7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9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  <c r="CE67" s="39"/>
      <c r="CF67" s="39"/>
      <c r="CG67" s="37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7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55"/>
      <c r="DJ67" s="43"/>
      <c r="DK67" s="39"/>
      <c r="DL67" s="39"/>
      <c r="DM67" s="39"/>
      <c r="DN67" s="39"/>
      <c r="DO67" s="39"/>
      <c r="DP67" s="39"/>
      <c r="DQ67" s="39"/>
      <c r="DR67" s="39"/>
      <c r="DS67" s="39"/>
      <c r="DT67" s="39"/>
      <c r="DU67" s="39"/>
      <c r="DV67" s="39"/>
    </row>
    <row r="68" spans="1:126" ht="13.05" customHeight="1" x14ac:dyDescent="0.15">
      <c r="A68" s="37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7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221"/>
      <c r="AD68" s="221"/>
      <c r="AE68" s="221"/>
      <c r="AF68" s="221"/>
      <c r="AG68" s="221"/>
      <c r="AH68" s="221"/>
      <c r="AI68" s="221"/>
      <c r="AJ68" s="221"/>
      <c r="AK68" s="221"/>
      <c r="AL68" s="221"/>
      <c r="AM68" s="221"/>
      <c r="AN68" s="221"/>
      <c r="AO68" s="221"/>
      <c r="AP68" s="221"/>
      <c r="AQ68" s="37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7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9"/>
      <c r="BT68" s="39"/>
      <c r="BU68" s="39"/>
      <c r="BV68" s="39"/>
      <c r="BW68" s="39"/>
      <c r="BX68" s="39"/>
      <c r="BY68" s="39"/>
      <c r="BZ68" s="39"/>
      <c r="CA68" s="39"/>
      <c r="CB68" s="39"/>
      <c r="CC68" s="39"/>
      <c r="CD68" s="39"/>
      <c r="CE68" s="39"/>
      <c r="CF68" s="39"/>
      <c r="CG68" s="37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7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55"/>
      <c r="DJ68" s="43"/>
      <c r="DK68" s="39"/>
      <c r="DL68" s="39"/>
      <c r="DM68" s="39"/>
      <c r="DN68" s="39"/>
      <c r="DO68" s="39"/>
      <c r="DP68" s="39"/>
      <c r="DQ68" s="39"/>
      <c r="DR68" s="39"/>
      <c r="DS68" s="39"/>
      <c r="DT68" s="39"/>
      <c r="DU68" s="39"/>
      <c r="DV68" s="39"/>
    </row>
    <row r="69" spans="1:126" ht="13.05" customHeight="1" x14ac:dyDescent="0.15">
      <c r="A69" s="36"/>
      <c r="O69" s="36"/>
      <c r="AC69" s="221"/>
      <c r="AD69" s="221"/>
      <c r="AE69" s="221"/>
      <c r="AF69" s="221"/>
      <c r="AG69" s="221"/>
      <c r="AH69" s="221"/>
      <c r="AI69" s="221"/>
      <c r="AJ69" s="221"/>
      <c r="AK69" s="221"/>
      <c r="AL69" s="221"/>
      <c r="AM69" s="221"/>
      <c r="AN69" s="221"/>
      <c r="AO69" s="221"/>
      <c r="AP69" s="221"/>
      <c r="AQ69" s="36"/>
      <c r="BE69" s="36"/>
      <c r="BS69" s="39"/>
      <c r="BT69" s="39"/>
      <c r="BU69" s="39"/>
      <c r="BV69" s="39"/>
      <c r="BW69" s="39"/>
      <c r="BX69" s="39"/>
      <c r="BY69" s="39"/>
      <c r="BZ69" s="39"/>
      <c r="CA69" s="39"/>
      <c r="CB69" s="39"/>
      <c r="CC69" s="39"/>
      <c r="CD69" s="39"/>
      <c r="CE69" s="39"/>
      <c r="CF69" s="39"/>
      <c r="CG69" s="36"/>
      <c r="CU69" s="36"/>
      <c r="DI69" s="55"/>
      <c r="DJ69" s="43"/>
      <c r="DK69" s="39"/>
      <c r="DL69" s="39"/>
      <c r="DM69" s="39"/>
      <c r="DN69" s="39"/>
      <c r="DO69" s="39"/>
      <c r="DP69" s="39"/>
      <c r="DQ69" s="39"/>
      <c r="DR69" s="39"/>
      <c r="DS69" s="39"/>
      <c r="DT69" s="39"/>
      <c r="DU69" s="39"/>
      <c r="DV69" s="39"/>
    </row>
    <row r="70" spans="1:126" ht="13.05" customHeight="1" x14ac:dyDescent="0.15">
      <c r="A70" s="36"/>
      <c r="O70" s="36"/>
      <c r="AC70" s="221"/>
      <c r="AD70" s="221"/>
      <c r="AE70" s="221"/>
      <c r="AF70" s="221"/>
      <c r="AG70" s="221"/>
      <c r="AH70" s="221"/>
      <c r="AI70" s="221"/>
      <c r="AJ70" s="221"/>
      <c r="AK70" s="221"/>
      <c r="AL70" s="221"/>
      <c r="AM70" s="221"/>
      <c r="AN70" s="221"/>
      <c r="AO70" s="221"/>
      <c r="AP70" s="221"/>
      <c r="AQ70" s="36"/>
      <c r="BE70" s="36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  <c r="CE70" s="39"/>
      <c r="CF70" s="39"/>
      <c r="CG70" s="36"/>
      <c r="CU70" s="36"/>
      <c r="DI70" s="55"/>
      <c r="DJ70" s="43"/>
      <c r="DK70" s="39"/>
      <c r="DL70" s="39"/>
      <c r="DM70" s="39"/>
      <c r="DN70" s="39"/>
      <c r="DO70" s="39"/>
      <c r="DP70" s="39"/>
      <c r="DQ70" s="39"/>
      <c r="DR70" s="39"/>
      <c r="DS70" s="39"/>
      <c r="DT70" s="39"/>
      <c r="DU70" s="39"/>
      <c r="DV70" s="39"/>
    </row>
    <row r="71" spans="1:126" ht="13.05" customHeight="1" x14ac:dyDescent="0.15">
      <c r="A71" s="36"/>
      <c r="O71" s="36"/>
      <c r="AC71" s="221"/>
      <c r="AD71" s="221"/>
      <c r="AE71" s="221"/>
      <c r="AF71" s="221"/>
      <c r="AG71" s="221"/>
      <c r="AH71" s="221"/>
      <c r="AI71" s="221"/>
      <c r="AJ71" s="221"/>
      <c r="AK71" s="221"/>
      <c r="AL71" s="221"/>
      <c r="AM71" s="221"/>
      <c r="AN71" s="221"/>
      <c r="AO71" s="221"/>
      <c r="AP71" s="221"/>
      <c r="AQ71" s="36"/>
      <c r="BE71" s="36"/>
      <c r="BS71" s="39"/>
      <c r="BT71" s="39"/>
      <c r="BU71" s="39"/>
      <c r="BV71" s="39"/>
      <c r="BW71" s="39"/>
      <c r="BX71" s="39"/>
      <c r="BY71" s="39"/>
      <c r="BZ71" s="39"/>
      <c r="CA71" s="39"/>
      <c r="CB71" s="39"/>
      <c r="CC71" s="39"/>
      <c r="CD71" s="39"/>
      <c r="CE71" s="39"/>
      <c r="CF71" s="39"/>
      <c r="CG71" s="36"/>
      <c r="CU71" s="36"/>
      <c r="DI71" s="55"/>
      <c r="DJ71" s="43"/>
      <c r="DK71" s="39"/>
      <c r="DL71" s="39"/>
      <c r="DM71" s="39"/>
      <c r="DN71" s="39"/>
      <c r="DO71" s="39"/>
      <c r="DP71" s="39"/>
      <c r="DQ71" s="39"/>
      <c r="DR71" s="39"/>
      <c r="DS71" s="39"/>
      <c r="DT71" s="39"/>
      <c r="DU71" s="39"/>
      <c r="DV71" s="39"/>
    </row>
    <row r="72" spans="1:126" ht="13.05" customHeight="1" x14ac:dyDescent="0.15">
      <c r="A72" s="36"/>
      <c r="O72" s="36"/>
      <c r="AC72" s="221"/>
      <c r="AD72" s="221"/>
      <c r="AE72" s="221"/>
      <c r="AF72" s="221"/>
      <c r="AG72" s="221"/>
      <c r="AH72" s="221"/>
      <c r="AI72" s="221"/>
      <c r="AJ72" s="221"/>
      <c r="AK72" s="221"/>
      <c r="AL72" s="221"/>
      <c r="AM72" s="221"/>
      <c r="AN72" s="221"/>
      <c r="AO72" s="221"/>
      <c r="AP72" s="221"/>
      <c r="AQ72" s="36"/>
      <c r="BE72" s="36"/>
      <c r="BS72" s="39"/>
      <c r="BT72" s="39"/>
      <c r="BU72" s="39"/>
      <c r="BV72" s="39"/>
      <c r="BW72" s="39"/>
      <c r="BX72" s="39"/>
      <c r="BY72" s="39"/>
      <c r="BZ72" s="39"/>
      <c r="CA72" s="39"/>
      <c r="CB72" s="39"/>
      <c r="CC72" s="39"/>
      <c r="CD72" s="39"/>
      <c r="CE72" s="39"/>
      <c r="CF72" s="39"/>
      <c r="CG72" s="36"/>
      <c r="CU72" s="36"/>
      <c r="DI72" s="55"/>
      <c r="DJ72" s="43"/>
      <c r="DK72" s="39"/>
      <c r="DL72" s="39"/>
      <c r="DM72" s="39"/>
      <c r="DN72" s="39"/>
      <c r="DO72" s="39"/>
      <c r="DP72" s="39"/>
      <c r="DQ72" s="39"/>
      <c r="DR72" s="39"/>
      <c r="DS72" s="39"/>
      <c r="DT72" s="39"/>
      <c r="DU72" s="39"/>
      <c r="DV72" s="39"/>
    </row>
    <row r="73" spans="1:126" ht="13.05" customHeight="1" x14ac:dyDescent="0.15">
      <c r="A73" s="36"/>
      <c r="O73" s="36"/>
      <c r="AC73" s="221"/>
      <c r="AD73" s="221"/>
      <c r="AE73" s="221"/>
      <c r="AF73" s="221"/>
      <c r="AG73" s="221"/>
      <c r="AH73" s="221"/>
      <c r="AI73" s="221"/>
      <c r="AJ73" s="221"/>
      <c r="AK73" s="221"/>
      <c r="AL73" s="221"/>
      <c r="AM73" s="221"/>
      <c r="AN73" s="221"/>
      <c r="AO73" s="221"/>
      <c r="AP73" s="221"/>
      <c r="AQ73" s="36"/>
      <c r="BE73" s="36"/>
      <c r="BS73" s="39"/>
      <c r="BT73" s="39"/>
      <c r="BU73" s="39"/>
      <c r="BV73" s="39"/>
      <c r="BW73" s="39"/>
      <c r="BX73" s="39"/>
      <c r="BY73" s="39"/>
      <c r="BZ73" s="39"/>
      <c r="CA73" s="39"/>
      <c r="CB73" s="39"/>
      <c r="CC73" s="39"/>
      <c r="CD73" s="39"/>
      <c r="CE73" s="39"/>
      <c r="CF73" s="39"/>
      <c r="CG73" s="36"/>
      <c r="CU73" s="36"/>
      <c r="DI73" s="55"/>
      <c r="DJ73" s="43"/>
      <c r="DK73" s="39"/>
      <c r="DL73" s="39"/>
      <c r="DM73" s="39"/>
      <c r="DN73" s="39"/>
      <c r="DO73" s="39"/>
      <c r="DP73" s="39"/>
      <c r="DQ73" s="39"/>
      <c r="DR73" s="39"/>
      <c r="DS73" s="39"/>
      <c r="DT73" s="39"/>
      <c r="DU73" s="39"/>
      <c r="DV73" s="39"/>
    </row>
    <row r="74" spans="1:126" ht="13.05" customHeight="1" x14ac:dyDescent="0.15">
      <c r="A74" s="36"/>
      <c r="O74" s="36"/>
      <c r="AC74" s="221"/>
      <c r="AD74" s="221"/>
      <c r="AE74" s="221"/>
      <c r="AF74" s="221"/>
      <c r="AG74" s="221"/>
      <c r="AH74" s="221"/>
      <c r="AI74" s="221"/>
      <c r="AJ74" s="221"/>
      <c r="AK74" s="221"/>
      <c r="AL74" s="221"/>
      <c r="AM74" s="221"/>
      <c r="AN74" s="221"/>
      <c r="AO74" s="221"/>
      <c r="AP74" s="221"/>
      <c r="AQ74" s="36"/>
      <c r="BE74" s="36"/>
      <c r="BS74" s="39"/>
      <c r="BT74" s="39"/>
      <c r="BU74" s="39"/>
      <c r="BV74" s="39"/>
      <c r="BW74" s="39"/>
      <c r="BX74" s="39"/>
      <c r="BY74" s="39"/>
      <c r="BZ74" s="39"/>
      <c r="CA74" s="39"/>
      <c r="CB74" s="39"/>
      <c r="CC74" s="39"/>
      <c r="CD74" s="39"/>
      <c r="CE74" s="39"/>
      <c r="CF74" s="39"/>
      <c r="CG74" s="36"/>
      <c r="CU74" s="36"/>
      <c r="DI74" s="55"/>
      <c r="DJ74" s="43"/>
      <c r="DK74" s="39"/>
      <c r="DL74" s="39"/>
      <c r="DM74" s="39"/>
      <c r="DN74" s="39"/>
      <c r="DO74" s="39"/>
      <c r="DP74" s="39"/>
      <c r="DQ74" s="39"/>
      <c r="DR74" s="39"/>
      <c r="DS74" s="39"/>
      <c r="DT74" s="39"/>
      <c r="DU74" s="39"/>
      <c r="DV74" s="39"/>
    </row>
    <row r="75" spans="1:126" ht="13.05" customHeight="1" x14ac:dyDescent="0.15">
      <c r="A75" s="36"/>
      <c r="O75" s="36"/>
      <c r="AC75" s="221"/>
      <c r="AD75" s="221"/>
      <c r="AE75" s="221"/>
      <c r="AF75" s="221"/>
      <c r="AG75" s="221"/>
      <c r="AH75" s="221"/>
      <c r="AI75" s="221"/>
      <c r="AJ75" s="221"/>
      <c r="AK75" s="221"/>
      <c r="AL75" s="221"/>
      <c r="AM75" s="221"/>
      <c r="AN75" s="221"/>
      <c r="AO75" s="221"/>
      <c r="AP75" s="221"/>
      <c r="AQ75" s="36"/>
      <c r="BE75" s="36"/>
      <c r="BS75" s="39"/>
      <c r="BT75" s="39"/>
      <c r="BU75" s="39"/>
      <c r="BV75" s="39"/>
      <c r="BW75" s="39"/>
      <c r="BX75" s="39"/>
      <c r="BY75" s="39"/>
      <c r="BZ75" s="39"/>
      <c r="CA75" s="39"/>
      <c r="CB75" s="39"/>
      <c r="CC75" s="39"/>
      <c r="CD75" s="39"/>
      <c r="CE75" s="39"/>
      <c r="CF75" s="39"/>
      <c r="CG75" s="36"/>
      <c r="CU75" s="36"/>
      <c r="DI75" s="55"/>
      <c r="DJ75" s="43"/>
      <c r="DK75" s="39"/>
      <c r="DL75" s="39"/>
      <c r="DM75" s="39"/>
      <c r="DN75" s="39"/>
      <c r="DO75" s="39"/>
      <c r="DP75" s="39"/>
      <c r="DQ75" s="39"/>
      <c r="DR75" s="39"/>
      <c r="DS75" s="39"/>
      <c r="DT75" s="39"/>
      <c r="DU75" s="39"/>
      <c r="DV75" s="39"/>
    </row>
    <row r="76" spans="1:126" ht="13.05" customHeight="1" x14ac:dyDescent="0.15">
      <c r="A76" s="36"/>
      <c r="O76" s="36"/>
      <c r="AC76" s="221"/>
      <c r="AD76" s="221"/>
      <c r="AE76" s="221"/>
      <c r="AF76" s="221"/>
      <c r="AG76" s="221"/>
      <c r="AH76" s="221"/>
      <c r="AI76" s="221"/>
      <c r="AJ76" s="221"/>
      <c r="AK76" s="221"/>
      <c r="AL76" s="221"/>
      <c r="AM76" s="221"/>
      <c r="AN76" s="221"/>
      <c r="AO76" s="221"/>
      <c r="AP76" s="221"/>
      <c r="AQ76" s="36"/>
      <c r="BE76" s="36"/>
      <c r="BS76" s="39"/>
      <c r="BT76" s="39"/>
      <c r="BU76" s="39"/>
      <c r="BV76" s="39"/>
      <c r="BW76" s="39"/>
      <c r="BX76" s="39"/>
      <c r="BY76" s="39"/>
      <c r="BZ76" s="39"/>
      <c r="CA76" s="39"/>
      <c r="CB76" s="39"/>
      <c r="CC76" s="39"/>
      <c r="CD76" s="39"/>
      <c r="CE76" s="39"/>
      <c r="CF76" s="39"/>
      <c r="CG76" s="36"/>
      <c r="CU76" s="36"/>
      <c r="DI76" s="55"/>
      <c r="DJ76" s="43"/>
      <c r="DK76" s="39"/>
      <c r="DL76" s="39"/>
      <c r="DM76" s="39"/>
      <c r="DN76" s="39"/>
      <c r="DO76" s="39"/>
      <c r="DP76" s="39"/>
      <c r="DQ76" s="39"/>
      <c r="DR76" s="39"/>
      <c r="DS76" s="39"/>
      <c r="DT76" s="39"/>
      <c r="DU76" s="39"/>
      <c r="DV76" s="39"/>
    </row>
    <row r="77" spans="1:126" ht="13.05" customHeight="1" x14ac:dyDescent="0.15">
      <c r="A77" s="36"/>
      <c r="O77" s="36"/>
      <c r="AC77" s="221"/>
      <c r="AD77" s="221"/>
      <c r="AE77" s="221"/>
      <c r="AF77" s="221"/>
      <c r="AG77" s="221"/>
      <c r="AH77" s="221"/>
      <c r="AI77" s="221"/>
      <c r="AJ77" s="221"/>
      <c r="AK77" s="221"/>
      <c r="AL77" s="221"/>
      <c r="AM77" s="221"/>
      <c r="AN77" s="221"/>
      <c r="AO77" s="221"/>
      <c r="AP77" s="221"/>
      <c r="AQ77" s="36"/>
      <c r="BE77" s="36"/>
      <c r="BS77" s="39"/>
      <c r="BT77" s="39"/>
      <c r="BU77" s="39"/>
      <c r="BV77" s="39"/>
      <c r="BW77" s="39"/>
      <c r="BX77" s="39"/>
      <c r="BY77" s="39"/>
      <c r="BZ77" s="39"/>
      <c r="CA77" s="39"/>
      <c r="CB77" s="39"/>
      <c r="CC77" s="39"/>
      <c r="CD77" s="39"/>
      <c r="CE77" s="39"/>
      <c r="CF77" s="39"/>
      <c r="CG77" s="36"/>
      <c r="CU77" s="36"/>
      <c r="DI77" s="55"/>
      <c r="DJ77" s="43"/>
      <c r="DK77" s="39"/>
      <c r="DL77" s="39"/>
      <c r="DM77" s="39"/>
      <c r="DN77" s="39"/>
      <c r="DO77" s="39"/>
      <c r="DP77" s="39"/>
      <c r="DQ77" s="39"/>
      <c r="DR77" s="39"/>
      <c r="DS77" s="39"/>
      <c r="DT77" s="39"/>
      <c r="DU77" s="39"/>
      <c r="DV77" s="39"/>
    </row>
    <row r="78" spans="1:126" ht="13.05" customHeight="1" x14ac:dyDescent="0.15">
      <c r="A78" s="36"/>
      <c r="O78" s="36"/>
      <c r="AC78" s="221"/>
      <c r="AD78" s="221"/>
      <c r="AE78" s="221"/>
      <c r="AF78" s="221"/>
      <c r="AG78" s="221"/>
      <c r="AH78" s="221"/>
      <c r="AI78" s="221"/>
      <c r="AJ78" s="221"/>
      <c r="AK78" s="221"/>
      <c r="AL78" s="221"/>
      <c r="AM78" s="221"/>
      <c r="AN78" s="221"/>
      <c r="AO78" s="221"/>
      <c r="AP78" s="221"/>
      <c r="AQ78" s="36"/>
      <c r="BE78" s="36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9"/>
      <c r="CD78" s="39"/>
      <c r="CE78" s="39"/>
      <c r="CF78" s="39"/>
      <c r="CG78" s="36"/>
      <c r="CU78" s="36"/>
      <c r="DI78" s="55"/>
      <c r="DJ78" s="43"/>
      <c r="DK78" s="39"/>
      <c r="DL78" s="39"/>
      <c r="DM78" s="39"/>
      <c r="DN78" s="39"/>
      <c r="DO78" s="39"/>
      <c r="DP78" s="39"/>
      <c r="DQ78" s="39"/>
      <c r="DR78" s="39"/>
      <c r="DS78" s="39"/>
      <c r="DT78" s="39"/>
      <c r="DU78" s="39"/>
      <c r="DV78" s="39"/>
    </row>
    <row r="79" spans="1:126" ht="13.05" customHeight="1" x14ac:dyDescent="0.15">
      <c r="A79" s="36"/>
      <c r="O79" s="36"/>
      <c r="AC79" s="221"/>
      <c r="AD79" s="221"/>
      <c r="AE79" s="221"/>
      <c r="AF79" s="221"/>
      <c r="AG79" s="221"/>
      <c r="AH79" s="221"/>
      <c r="AI79" s="221"/>
      <c r="AJ79" s="221"/>
      <c r="AK79" s="221"/>
      <c r="AL79" s="221"/>
      <c r="AM79" s="221"/>
      <c r="AN79" s="221"/>
      <c r="AO79" s="221"/>
      <c r="AP79" s="221"/>
      <c r="AQ79" s="36"/>
      <c r="BE79" s="36"/>
      <c r="BS79" s="43"/>
      <c r="BT79" s="43"/>
      <c r="BU79" s="43"/>
      <c r="BV79" s="43"/>
      <c r="BW79" s="43"/>
      <c r="BX79" s="43"/>
      <c r="BY79" s="43"/>
      <c r="BZ79" s="43"/>
      <c r="CA79" s="43"/>
      <c r="CB79" s="43"/>
      <c r="CC79" s="43"/>
      <c r="CD79" s="43"/>
      <c r="CE79" s="43"/>
      <c r="CF79" s="43"/>
      <c r="CG79" s="36"/>
      <c r="CU79" s="36"/>
      <c r="DI79" s="35"/>
      <c r="DJ79" s="39"/>
      <c r="DK79" s="43"/>
      <c r="DL79" s="43"/>
      <c r="DM79" s="43"/>
      <c r="DN79" s="43"/>
      <c r="DO79" s="43"/>
      <c r="DP79" s="43"/>
      <c r="DQ79" s="43"/>
      <c r="DR79" s="43"/>
      <c r="DS79" s="43"/>
      <c r="DT79" s="43"/>
      <c r="DU79" s="43"/>
      <c r="DV79" s="43"/>
    </row>
    <row r="80" spans="1:126" ht="13.05" customHeight="1" x14ac:dyDescent="0.15">
      <c r="A80" s="36"/>
      <c r="O80" s="36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36"/>
      <c r="BE80" s="36"/>
      <c r="BS80" s="225"/>
      <c r="BT80" s="225"/>
      <c r="BU80" s="225"/>
      <c r="BV80" s="225"/>
      <c r="BW80" s="225"/>
      <c r="BX80" s="225"/>
      <c r="BY80" s="225"/>
      <c r="BZ80" s="225"/>
      <c r="CA80" s="225"/>
      <c r="CB80" s="225"/>
      <c r="CC80" s="225"/>
      <c r="CD80" s="225"/>
      <c r="CE80" s="225"/>
      <c r="CF80" s="225"/>
      <c r="CG80" s="36"/>
      <c r="CU80" s="36"/>
      <c r="DI80" s="226"/>
      <c r="DJ80" s="225"/>
      <c r="DK80" s="46"/>
      <c r="DL80" s="46"/>
      <c r="DM80" s="46"/>
      <c r="DN80" s="46"/>
      <c r="DO80" s="46"/>
      <c r="DP80" s="46"/>
      <c r="DQ80" s="46"/>
      <c r="DR80" s="46"/>
      <c r="DS80" s="46"/>
      <c r="DT80" s="46"/>
      <c r="DU80" s="46"/>
      <c r="DV80" s="225"/>
    </row>
    <row r="81" spans="1:182" ht="13.05" customHeight="1" x14ac:dyDescent="0.15">
      <c r="A81" s="36"/>
      <c r="O81" s="36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36"/>
      <c r="BE81" s="36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36"/>
      <c r="CU81" s="36"/>
      <c r="DI81" s="227"/>
      <c r="DJ81" s="50"/>
      <c r="DK81" s="50"/>
      <c r="DL81" s="50"/>
      <c r="DM81" s="50"/>
      <c r="DN81" s="50"/>
      <c r="DO81" s="50"/>
      <c r="DP81" s="50"/>
      <c r="DQ81" s="50"/>
      <c r="DR81" s="50"/>
      <c r="DS81" s="50"/>
      <c r="DT81" s="50"/>
      <c r="DU81" s="50"/>
      <c r="DV81" s="50"/>
    </row>
    <row r="82" spans="1:182" ht="13.05" customHeight="1" x14ac:dyDescent="0.15">
      <c r="A82" s="36"/>
      <c r="O82" s="36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36"/>
      <c r="BE82" s="36"/>
      <c r="BS82" s="45"/>
      <c r="BT82" s="45"/>
      <c r="BU82" s="45"/>
      <c r="BV82" s="45"/>
      <c r="BW82" s="45"/>
      <c r="BX82" s="45"/>
      <c r="BY82" s="45"/>
      <c r="BZ82" s="45"/>
      <c r="CA82" s="45"/>
      <c r="CB82" s="45"/>
      <c r="CC82" s="45"/>
      <c r="CD82" s="45"/>
      <c r="CE82" s="45"/>
      <c r="CF82" s="45"/>
      <c r="CG82" s="36"/>
      <c r="CU82" s="36"/>
      <c r="DI82" s="47"/>
      <c r="DJ82" s="48"/>
      <c r="DK82" s="46"/>
      <c r="DL82" s="46"/>
      <c r="DM82" s="46"/>
      <c r="DN82" s="46"/>
      <c r="DO82" s="46"/>
      <c r="DP82" s="46"/>
      <c r="DQ82" s="46"/>
      <c r="DR82" s="46"/>
      <c r="DS82" s="46"/>
      <c r="DT82" s="46"/>
      <c r="DU82" s="46"/>
      <c r="DV82" s="45"/>
    </row>
    <row r="83" spans="1:182" ht="13.05" customHeight="1" x14ac:dyDescent="0.15">
      <c r="A83" s="36"/>
      <c r="O83" s="36"/>
      <c r="AC83" s="221"/>
      <c r="AD83" s="221"/>
      <c r="AE83" s="221"/>
      <c r="AF83" s="221"/>
      <c r="AG83" s="221"/>
      <c r="AH83" s="221"/>
      <c r="AI83" s="221"/>
      <c r="AJ83" s="221"/>
      <c r="AK83" s="221"/>
      <c r="AL83" s="221"/>
      <c r="AM83" s="221"/>
      <c r="AN83" s="221"/>
      <c r="AO83" s="221"/>
      <c r="AP83" s="221"/>
      <c r="AQ83" s="36"/>
      <c r="BE83" s="36"/>
      <c r="BS83" s="228"/>
      <c r="BT83" s="228"/>
      <c r="BU83" s="228"/>
      <c r="BV83" s="228"/>
      <c r="BW83" s="228"/>
      <c r="BX83" s="228"/>
      <c r="BY83" s="228"/>
      <c r="BZ83" s="228"/>
      <c r="CA83" s="228"/>
      <c r="CB83" s="228"/>
      <c r="CC83" s="228"/>
      <c r="CD83" s="228"/>
      <c r="CE83" s="228"/>
      <c r="CF83" s="228"/>
      <c r="CG83" s="36"/>
      <c r="CU83" s="36"/>
      <c r="DI83" s="35"/>
      <c r="DJ83" s="39"/>
      <c r="DK83" s="43"/>
      <c r="DL83" s="43"/>
      <c r="DM83" s="43"/>
      <c r="DN83" s="43"/>
      <c r="DO83" s="43"/>
      <c r="DP83" s="43"/>
      <c r="DQ83" s="43"/>
      <c r="DR83" s="43"/>
      <c r="DS83" s="43"/>
      <c r="DT83" s="43"/>
      <c r="DU83" s="43"/>
      <c r="DV83" s="228"/>
    </row>
    <row r="84" spans="1:182" ht="13.05" customHeight="1" x14ac:dyDescent="0.15">
      <c r="A84" s="36"/>
      <c r="O84" s="36"/>
      <c r="AC84" s="221"/>
      <c r="AD84" s="221"/>
      <c r="AE84" s="221"/>
      <c r="AF84" s="221"/>
      <c r="AG84" s="221"/>
      <c r="AH84" s="221"/>
      <c r="AI84" s="221"/>
      <c r="AJ84" s="221"/>
      <c r="AK84" s="221"/>
      <c r="AL84" s="221"/>
      <c r="AM84" s="221"/>
      <c r="AN84" s="221"/>
      <c r="AO84" s="221"/>
      <c r="AP84" s="221"/>
      <c r="AQ84" s="36"/>
      <c r="BE84" s="36"/>
      <c r="BS84" s="39"/>
      <c r="BT84" s="39"/>
      <c r="BU84" s="39"/>
      <c r="BV84" s="39"/>
      <c r="BW84" s="39"/>
      <c r="BX84" s="39"/>
      <c r="BY84" s="39"/>
      <c r="BZ84" s="39"/>
      <c r="CA84" s="39"/>
      <c r="CB84" s="39"/>
      <c r="CC84" s="39"/>
      <c r="CD84" s="39"/>
      <c r="CE84" s="39"/>
      <c r="CF84" s="39"/>
      <c r="CG84" s="36"/>
      <c r="CU84" s="36"/>
      <c r="DI84" s="55"/>
      <c r="DJ84" s="43"/>
      <c r="DK84" s="39"/>
      <c r="DL84" s="39"/>
      <c r="DM84" s="39"/>
      <c r="DN84" s="39"/>
      <c r="DO84" s="39"/>
      <c r="DP84" s="39"/>
      <c r="DQ84" s="39"/>
      <c r="DR84" s="39"/>
      <c r="DS84" s="39"/>
      <c r="DT84" s="39"/>
      <c r="DU84" s="39"/>
      <c r="DV84" s="39"/>
    </row>
    <row r="85" spans="1:182" ht="13.05" customHeight="1" x14ac:dyDescent="0.15">
      <c r="A85" s="36"/>
      <c r="O85" s="36"/>
      <c r="AC85" s="221"/>
      <c r="AD85" s="221"/>
      <c r="AE85" s="221"/>
      <c r="AF85" s="221"/>
      <c r="AG85" s="221"/>
      <c r="AH85" s="221"/>
      <c r="AI85" s="221"/>
      <c r="AJ85" s="221"/>
      <c r="AK85" s="221"/>
      <c r="AL85" s="221"/>
      <c r="AM85" s="221"/>
      <c r="AN85" s="221"/>
      <c r="AO85" s="221"/>
      <c r="AP85" s="221"/>
      <c r="AQ85" s="36"/>
      <c r="BE85" s="36"/>
      <c r="BS85" s="39"/>
      <c r="BT85" s="39"/>
      <c r="BU85" s="39"/>
      <c r="BV85" s="39"/>
      <c r="BW85" s="39"/>
      <c r="BX85" s="39"/>
      <c r="BY85" s="39"/>
      <c r="BZ85" s="39"/>
      <c r="CA85" s="39"/>
      <c r="CB85" s="39"/>
      <c r="CC85" s="39"/>
      <c r="CD85" s="39"/>
      <c r="CE85" s="39"/>
      <c r="CF85" s="39"/>
      <c r="CG85" s="36"/>
      <c r="CU85" s="36"/>
      <c r="DI85" s="55"/>
      <c r="DJ85" s="43"/>
      <c r="DK85" s="39"/>
      <c r="DL85" s="39"/>
      <c r="DM85" s="39"/>
      <c r="DN85" s="39"/>
      <c r="DO85" s="39"/>
      <c r="DP85" s="39"/>
      <c r="DQ85" s="39"/>
      <c r="DR85" s="39"/>
      <c r="DS85" s="39"/>
      <c r="DT85" s="39"/>
      <c r="DU85" s="39"/>
      <c r="DV85" s="39"/>
    </row>
    <row r="86" spans="1:182" ht="13.05" customHeight="1" x14ac:dyDescent="0.15">
      <c r="A86" s="37"/>
      <c r="O86" s="37"/>
      <c r="AC86" s="221"/>
      <c r="AD86" s="221"/>
      <c r="AE86" s="221"/>
      <c r="AF86" s="221"/>
      <c r="AG86" s="221"/>
      <c r="AH86" s="221"/>
      <c r="AI86" s="221"/>
      <c r="AJ86" s="221"/>
      <c r="AK86" s="221"/>
      <c r="AL86" s="221"/>
      <c r="AM86" s="221"/>
      <c r="AN86" s="221"/>
      <c r="AO86" s="221"/>
      <c r="AP86" s="221"/>
      <c r="AQ86" s="37"/>
      <c r="BE86" s="37"/>
      <c r="BS86" s="39"/>
      <c r="BT86" s="39"/>
      <c r="BU86" s="39"/>
      <c r="BV86" s="39"/>
      <c r="BW86" s="39"/>
      <c r="BX86" s="39"/>
      <c r="BY86" s="39"/>
      <c r="BZ86" s="39"/>
      <c r="CA86" s="39"/>
      <c r="CB86" s="39"/>
      <c r="CC86" s="39"/>
      <c r="CD86" s="39"/>
      <c r="CE86" s="39"/>
      <c r="CF86" s="39"/>
      <c r="CG86" s="37"/>
      <c r="CU86" s="37"/>
      <c r="DI86" s="55"/>
      <c r="DJ86" s="43"/>
      <c r="DK86" s="39"/>
      <c r="DL86" s="39"/>
      <c r="DM86" s="39"/>
      <c r="DN86" s="39"/>
      <c r="DO86" s="39"/>
      <c r="DP86" s="39"/>
      <c r="DQ86" s="39"/>
      <c r="DR86" s="39"/>
      <c r="DS86" s="39"/>
      <c r="DT86" s="39"/>
      <c r="DU86" s="39"/>
      <c r="DV86" s="39"/>
    </row>
    <row r="87" spans="1:182" ht="13.05" customHeight="1" x14ac:dyDescent="0.15">
      <c r="A87" s="37"/>
      <c r="O87" s="37"/>
      <c r="AC87" s="221"/>
      <c r="AD87" s="221"/>
      <c r="AE87" s="221"/>
      <c r="AF87" s="221"/>
      <c r="AG87" s="221"/>
      <c r="AH87" s="221"/>
      <c r="AI87" s="221"/>
      <c r="AJ87" s="221"/>
      <c r="AK87" s="221"/>
      <c r="AL87" s="221"/>
      <c r="AM87" s="221"/>
      <c r="AN87" s="221"/>
      <c r="AO87" s="221"/>
      <c r="AP87" s="221"/>
      <c r="AQ87" s="37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7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9"/>
      <c r="BT87" s="39"/>
      <c r="BU87" s="39"/>
      <c r="BV87" s="39"/>
      <c r="BW87" s="39"/>
      <c r="BX87" s="39"/>
      <c r="BY87" s="39"/>
      <c r="BZ87" s="39"/>
      <c r="CA87" s="39"/>
      <c r="CB87" s="39"/>
      <c r="CC87" s="39"/>
      <c r="CD87" s="39"/>
      <c r="CE87" s="39"/>
      <c r="CF87" s="39"/>
      <c r="CG87" s="37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7"/>
      <c r="CV87" s="35"/>
      <c r="CW87" s="35"/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35"/>
      <c r="DI87" s="55"/>
      <c r="DJ87" s="43"/>
      <c r="DK87" s="39"/>
      <c r="DL87" s="39"/>
      <c r="DM87" s="39"/>
      <c r="DN87" s="39"/>
      <c r="DO87" s="39"/>
      <c r="DP87" s="39"/>
      <c r="DQ87" s="39"/>
      <c r="DR87" s="39"/>
      <c r="DS87" s="39"/>
      <c r="DT87" s="39"/>
      <c r="DU87" s="39"/>
      <c r="DV87" s="39"/>
      <c r="DW87" s="35"/>
      <c r="DX87" s="35"/>
      <c r="DY87" s="35"/>
      <c r="DZ87" s="35"/>
      <c r="EA87" s="35"/>
      <c r="EB87" s="35"/>
      <c r="EC87" s="35"/>
      <c r="ED87" s="35"/>
      <c r="EE87" s="35"/>
      <c r="EF87" s="35"/>
      <c r="EG87" s="35"/>
      <c r="EH87" s="35"/>
      <c r="EI87" s="35"/>
      <c r="EJ87" s="35"/>
      <c r="EK87" s="35"/>
      <c r="EL87" s="35"/>
      <c r="EM87" s="35"/>
      <c r="EN87" s="35"/>
      <c r="EO87" s="35"/>
      <c r="EP87" s="35"/>
      <c r="EQ87" s="35"/>
      <c r="ER87" s="35"/>
      <c r="ES87" s="35"/>
      <c r="ET87" s="35"/>
      <c r="EU87" s="35"/>
      <c r="EV87" s="35"/>
      <c r="EW87" s="35"/>
      <c r="EX87" s="35"/>
      <c r="EY87" s="35"/>
      <c r="EZ87" s="35"/>
      <c r="FA87" s="35"/>
      <c r="FB87" s="35"/>
      <c r="FC87" s="35"/>
      <c r="FD87" s="35"/>
      <c r="FE87" s="35"/>
      <c r="FF87" s="35"/>
      <c r="FG87" s="35"/>
      <c r="FH87" s="35"/>
      <c r="FI87" s="35"/>
      <c r="FJ87" s="35"/>
      <c r="FK87" s="35"/>
      <c r="FL87" s="35"/>
      <c r="FM87" s="35"/>
      <c r="FN87" s="35"/>
      <c r="FO87" s="35"/>
      <c r="FP87" s="35"/>
      <c r="FQ87" s="35"/>
      <c r="FR87" s="35"/>
      <c r="FS87" s="35"/>
      <c r="FT87" s="35"/>
      <c r="FU87" s="35"/>
      <c r="FV87" s="35"/>
      <c r="FW87" s="35"/>
      <c r="FX87" s="35"/>
      <c r="FY87" s="35"/>
      <c r="FZ87" s="35"/>
    </row>
    <row r="88" spans="1:182" ht="13.05" customHeight="1" x14ac:dyDescent="0.15">
      <c r="AC88" s="221"/>
      <c r="AD88" s="221"/>
      <c r="AE88" s="221"/>
      <c r="AF88" s="221"/>
      <c r="AG88" s="221"/>
      <c r="AH88" s="221"/>
      <c r="AI88" s="221"/>
      <c r="AJ88" s="221"/>
      <c r="AK88" s="221"/>
      <c r="AL88" s="221"/>
      <c r="AM88" s="221"/>
      <c r="AN88" s="221"/>
      <c r="AO88" s="221"/>
      <c r="AP88" s="221"/>
      <c r="BS88" s="39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DI88" s="55"/>
      <c r="DJ88" s="43"/>
      <c r="DK88" s="39"/>
      <c r="DL88" s="39"/>
      <c r="DM88" s="39"/>
      <c r="DN88" s="39"/>
      <c r="DO88" s="39"/>
      <c r="DP88" s="39"/>
      <c r="DQ88" s="39"/>
      <c r="DR88" s="39"/>
      <c r="DS88" s="39"/>
      <c r="DT88" s="39"/>
      <c r="DU88" s="39"/>
      <c r="DV88" s="39"/>
    </row>
    <row r="89" spans="1:182" ht="13.05" customHeight="1" x14ac:dyDescent="0.15">
      <c r="AC89" s="221"/>
      <c r="AD89" s="221"/>
      <c r="AE89" s="221"/>
      <c r="AF89" s="221"/>
      <c r="AG89" s="221"/>
      <c r="AH89" s="221"/>
      <c r="AI89" s="221"/>
      <c r="AJ89" s="221"/>
      <c r="AK89" s="221"/>
      <c r="AL89" s="221"/>
      <c r="AM89" s="221"/>
      <c r="AN89" s="221"/>
      <c r="AO89" s="221"/>
      <c r="AP89" s="221"/>
      <c r="BS89" s="39"/>
      <c r="BT89" s="39"/>
      <c r="BU89" s="39"/>
      <c r="BV89" s="39"/>
      <c r="BW89" s="39"/>
      <c r="BX89" s="39"/>
      <c r="BY89" s="39"/>
      <c r="BZ89" s="39"/>
      <c r="CA89" s="39"/>
      <c r="CB89" s="39"/>
      <c r="CC89" s="39"/>
      <c r="CD89" s="39"/>
      <c r="CE89" s="39"/>
      <c r="CF89" s="39"/>
      <c r="DI89" s="55"/>
      <c r="DJ89" s="43"/>
      <c r="DK89" s="39"/>
      <c r="DL89" s="39"/>
      <c r="DM89" s="39"/>
      <c r="DN89" s="39"/>
      <c r="DO89" s="39"/>
      <c r="DP89" s="39"/>
      <c r="DQ89" s="39"/>
      <c r="DR89" s="39"/>
      <c r="DS89" s="39"/>
      <c r="DT89" s="39"/>
      <c r="DU89" s="39"/>
      <c r="DV89" s="39"/>
    </row>
    <row r="90" spans="1:182" ht="13.05" customHeight="1" x14ac:dyDescent="0.15">
      <c r="AC90" s="221"/>
      <c r="AD90" s="221"/>
      <c r="AE90" s="221"/>
      <c r="AF90" s="221"/>
      <c r="AG90" s="221"/>
      <c r="AH90" s="221"/>
      <c r="AI90" s="221"/>
      <c r="AJ90" s="221"/>
      <c r="AK90" s="221"/>
      <c r="AL90" s="221"/>
      <c r="AM90" s="221"/>
      <c r="AN90" s="221"/>
      <c r="AO90" s="221"/>
      <c r="AP90" s="221"/>
      <c r="BS90" s="39"/>
      <c r="BT90" s="39"/>
      <c r="BU90" s="39"/>
      <c r="BV90" s="39"/>
      <c r="BW90" s="39"/>
      <c r="BX90" s="39"/>
      <c r="BY90" s="39"/>
      <c r="BZ90" s="39"/>
      <c r="CA90" s="39"/>
      <c r="CB90" s="39"/>
      <c r="CC90" s="39"/>
      <c r="CD90" s="39"/>
      <c r="CE90" s="39"/>
      <c r="CF90" s="39"/>
      <c r="DI90" s="55"/>
      <c r="DJ90" s="43"/>
      <c r="DK90" s="39"/>
      <c r="DL90" s="39"/>
      <c r="DM90" s="39"/>
      <c r="DN90" s="39"/>
      <c r="DO90" s="39"/>
      <c r="DP90" s="39"/>
      <c r="DQ90" s="39"/>
      <c r="DR90" s="39"/>
      <c r="DS90" s="39"/>
      <c r="DT90" s="39"/>
      <c r="DU90" s="39"/>
      <c r="DV90" s="39"/>
    </row>
    <row r="91" spans="1:182" ht="13.05" customHeight="1" x14ac:dyDescent="0.15">
      <c r="AC91" s="221"/>
      <c r="AD91" s="221"/>
      <c r="AE91" s="221"/>
      <c r="AF91" s="221"/>
      <c r="AG91" s="221"/>
      <c r="AH91" s="221"/>
      <c r="AI91" s="221"/>
      <c r="AJ91" s="221"/>
      <c r="AK91" s="221"/>
      <c r="AL91" s="221"/>
      <c r="AM91" s="221"/>
      <c r="AN91" s="221"/>
      <c r="AO91" s="221"/>
      <c r="AP91" s="221"/>
      <c r="BS91" s="39"/>
      <c r="BT91" s="39"/>
      <c r="BU91" s="39"/>
      <c r="BV91" s="39"/>
      <c r="BW91" s="39"/>
      <c r="BX91" s="39"/>
      <c r="BY91" s="39"/>
      <c r="BZ91" s="39"/>
      <c r="CA91" s="39"/>
      <c r="CB91" s="39"/>
      <c r="CC91" s="39"/>
      <c r="CD91" s="39"/>
      <c r="CE91" s="39"/>
      <c r="CF91" s="39"/>
      <c r="DI91" s="55"/>
      <c r="DJ91" s="43"/>
      <c r="DK91" s="39"/>
      <c r="DL91" s="39"/>
      <c r="DM91" s="39"/>
      <c r="DN91" s="39"/>
      <c r="DO91" s="39"/>
      <c r="DP91" s="39"/>
      <c r="DQ91" s="39"/>
      <c r="DR91" s="39"/>
      <c r="DS91" s="39"/>
      <c r="DT91" s="39"/>
      <c r="DU91" s="39"/>
      <c r="DV91" s="39"/>
    </row>
    <row r="92" spans="1:182" ht="13.05" customHeight="1" x14ac:dyDescent="0.15">
      <c r="AC92" s="221"/>
      <c r="AD92" s="221"/>
      <c r="AE92" s="221"/>
      <c r="AF92" s="221"/>
      <c r="AG92" s="221"/>
      <c r="AH92" s="221"/>
      <c r="AI92" s="221"/>
      <c r="AJ92" s="221"/>
      <c r="AK92" s="221"/>
      <c r="AL92" s="221"/>
      <c r="AM92" s="221"/>
      <c r="AN92" s="221"/>
      <c r="AO92" s="221"/>
      <c r="AP92" s="221"/>
      <c r="BS92" s="39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  <c r="DI92" s="55"/>
      <c r="DJ92" s="43"/>
      <c r="DK92" s="39"/>
      <c r="DL92" s="39"/>
      <c r="DM92" s="39"/>
      <c r="DN92" s="39"/>
      <c r="DO92" s="39"/>
      <c r="DP92" s="39"/>
      <c r="DQ92" s="39"/>
      <c r="DR92" s="39"/>
      <c r="DS92" s="39"/>
      <c r="DT92" s="39"/>
      <c r="DU92" s="39"/>
      <c r="DV92" s="39"/>
    </row>
    <row r="93" spans="1:182" ht="13.05" customHeight="1" x14ac:dyDescent="0.15">
      <c r="AC93" s="221"/>
      <c r="AD93" s="221"/>
      <c r="AE93" s="221"/>
      <c r="AF93" s="221"/>
      <c r="AG93" s="221"/>
      <c r="AH93" s="221"/>
      <c r="AI93" s="221"/>
      <c r="AJ93" s="221"/>
      <c r="AK93" s="221"/>
      <c r="AL93" s="221"/>
      <c r="AM93" s="221"/>
      <c r="AN93" s="221"/>
      <c r="AO93" s="221"/>
      <c r="AP93" s="221"/>
      <c r="BS93" s="39"/>
      <c r="BT93" s="39"/>
      <c r="BU93" s="39"/>
      <c r="BV93" s="39"/>
      <c r="BW93" s="39"/>
      <c r="BX93" s="39"/>
      <c r="BY93" s="39"/>
      <c r="BZ93" s="39"/>
      <c r="CA93" s="39"/>
      <c r="CB93" s="39"/>
      <c r="CC93" s="39"/>
      <c r="CD93" s="39"/>
      <c r="CE93" s="39"/>
      <c r="CF93" s="39"/>
      <c r="DI93" s="55"/>
      <c r="DJ93" s="43"/>
      <c r="DK93" s="39"/>
      <c r="DL93" s="39"/>
      <c r="DM93" s="39"/>
      <c r="DN93" s="39"/>
      <c r="DO93" s="39"/>
      <c r="DP93" s="39"/>
      <c r="DQ93" s="39"/>
      <c r="DR93" s="39"/>
      <c r="DS93" s="39"/>
      <c r="DT93" s="39"/>
      <c r="DU93" s="39"/>
      <c r="DV93" s="39"/>
    </row>
    <row r="94" spans="1:182" ht="13.05" customHeight="1" x14ac:dyDescent="0.15">
      <c r="AC94" s="221"/>
      <c r="AD94" s="221"/>
      <c r="AE94" s="221"/>
      <c r="AF94" s="221"/>
      <c r="AG94" s="221"/>
      <c r="AH94" s="221"/>
      <c r="AI94" s="221"/>
      <c r="AJ94" s="221"/>
      <c r="AK94" s="221"/>
      <c r="AL94" s="221"/>
      <c r="AM94" s="221"/>
      <c r="AN94" s="221"/>
      <c r="AO94" s="221"/>
      <c r="AP94" s="221"/>
      <c r="BS94" s="39"/>
      <c r="BT94" s="39"/>
      <c r="BU94" s="39"/>
      <c r="BV94" s="39"/>
      <c r="BW94" s="39"/>
      <c r="BX94" s="39"/>
      <c r="BY94" s="39"/>
      <c r="BZ94" s="39"/>
      <c r="CA94" s="39"/>
      <c r="CB94" s="39"/>
      <c r="CC94" s="39"/>
      <c r="CD94" s="39"/>
      <c r="CE94" s="39"/>
      <c r="CF94" s="39"/>
      <c r="DI94" s="55"/>
      <c r="DJ94" s="43"/>
      <c r="DK94" s="39"/>
      <c r="DL94" s="39"/>
      <c r="DM94" s="39"/>
      <c r="DN94" s="39"/>
      <c r="DO94" s="39"/>
      <c r="DP94" s="39"/>
      <c r="DQ94" s="39"/>
      <c r="DR94" s="39"/>
      <c r="DS94" s="39"/>
      <c r="DT94" s="39"/>
      <c r="DU94" s="39"/>
      <c r="DV94" s="39"/>
    </row>
    <row r="95" spans="1:182" ht="13.05" customHeight="1" x14ac:dyDescent="0.15">
      <c r="AC95" s="221"/>
      <c r="AD95" s="221"/>
      <c r="AE95" s="221"/>
      <c r="AF95" s="221"/>
      <c r="AG95" s="221"/>
      <c r="AH95" s="221"/>
      <c r="AI95" s="221"/>
      <c r="AJ95" s="221"/>
      <c r="AK95" s="221"/>
      <c r="AL95" s="221"/>
      <c r="AM95" s="221"/>
      <c r="AN95" s="221"/>
      <c r="AO95" s="221"/>
      <c r="AP95" s="221"/>
      <c r="BS95" s="39"/>
      <c r="BT95" s="39"/>
      <c r="BU95" s="39"/>
      <c r="BV95" s="39"/>
      <c r="BW95" s="39"/>
      <c r="BX95" s="39"/>
      <c r="BY95" s="39"/>
      <c r="BZ95" s="39"/>
      <c r="CA95" s="39"/>
      <c r="CB95" s="39"/>
      <c r="CC95" s="39"/>
      <c r="CD95" s="39"/>
      <c r="CE95" s="39"/>
      <c r="CF95" s="39"/>
      <c r="DI95" s="55"/>
      <c r="DJ95" s="43"/>
      <c r="DK95" s="39"/>
      <c r="DL95" s="39"/>
      <c r="DM95" s="39"/>
      <c r="DN95" s="39"/>
      <c r="DO95" s="39"/>
      <c r="DP95" s="39"/>
      <c r="DQ95" s="39"/>
      <c r="DR95" s="39"/>
      <c r="DS95" s="39"/>
      <c r="DT95" s="39"/>
      <c r="DU95" s="39"/>
      <c r="DV95" s="39"/>
    </row>
    <row r="96" spans="1:182" ht="13.05" customHeight="1" x14ac:dyDescent="0.15">
      <c r="AC96" s="221"/>
      <c r="AD96" s="221"/>
      <c r="AE96" s="221"/>
      <c r="AF96" s="221"/>
      <c r="AG96" s="221"/>
      <c r="AH96" s="221"/>
      <c r="AI96" s="221"/>
      <c r="AJ96" s="221"/>
      <c r="AK96" s="221"/>
      <c r="AL96" s="221"/>
      <c r="AM96" s="221"/>
      <c r="AN96" s="221"/>
      <c r="AO96" s="221"/>
      <c r="AP96" s="221"/>
      <c r="BS96" s="39"/>
      <c r="BT96" s="39"/>
      <c r="BU96" s="39"/>
      <c r="BV96" s="39"/>
      <c r="BW96" s="39"/>
      <c r="BX96" s="39"/>
      <c r="BY96" s="39"/>
      <c r="BZ96" s="39"/>
      <c r="CA96" s="39"/>
      <c r="CB96" s="39"/>
      <c r="CC96" s="39"/>
      <c r="CD96" s="39"/>
      <c r="CE96" s="39"/>
      <c r="CF96" s="39"/>
      <c r="DI96" s="55"/>
      <c r="DJ96" s="43"/>
      <c r="DK96" s="39"/>
      <c r="DL96" s="39"/>
      <c r="DM96" s="39"/>
      <c r="DN96" s="39"/>
      <c r="DO96" s="39"/>
      <c r="DP96" s="39"/>
      <c r="DQ96" s="39"/>
      <c r="DR96" s="39"/>
      <c r="DS96" s="39"/>
      <c r="DT96" s="39"/>
      <c r="DU96" s="39"/>
      <c r="DV96" s="39"/>
    </row>
    <row r="97" spans="29:126" ht="13.05" customHeight="1" x14ac:dyDescent="0.15">
      <c r="AC97" s="221"/>
      <c r="AD97" s="221"/>
      <c r="AE97" s="221"/>
      <c r="AF97" s="221"/>
      <c r="AG97" s="221"/>
      <c r="AH97" s="221"/>
      <c r="AI97" s="221"/>
      <c r="AJ97" s="221"/>
      <c r="AK97" s="221"/>
      <c r="AL97" s="221"/>
      <c r="AM97" s="221"/>
      <c r="AN97" s="221"/>
      <c r="AO97" s="221"/>
      <c r="AP97" s="221"/>
      <c r="BS97" s="39"/>
      <c r="BT97" s="39"/>
      <c r="BU97" s="39"/>
      <c r="BV97" s="39"/>
      <c r="BW97" s="39"/>
      <c r="BX97" s="39"/>
      <c r="BY97" s="39"/>
      <c r="BZ97" s="39"/>
      <c r="CA97" s="39"/>
      <c r="CB97" s="39"/>
      <c r="CC97" s="39"/>
      <c r="CD97" s="39"/>
      <c r="CE97" s="39"/>
      <c r="CF97" s="39"/>
      <c r="DI97" s="55"/>
      <c r="DJ97" s="43"/>
      <c r="DK97" s="39"/>
      <c r="DL97" s="39"/>
      <c r="DM97" s="39"/>
      <c r="DN97" s="39"/>
      <c r="DO97" s="39"/>
      <c r="DP97" s="39"/>
      <c r="DQ97" s="39"/>
      <c r="DR97" s="39"/>
      <c r="DS97" s="39"/>
      <c r="DT97" s="39"/>
      <c r="DU97" s="39"/>
      <c r="DV97" s="39"/>
    </row>
    <row r="98" spans="29:126" ht="13.05" customHeight="1" x14ac:dyDescent="0.15">
      <c r="AC98" s="221"/>
      <c r="AD98" s="221"/>
      <c r="AE98" s="221"/>
      <c r="AF98" s="221"/>
      <c r="AG98" s="221"/>
      <c r="AH98" s="221"/>
      <c r="AI98" s="221"/>
      <c r="AJ98" s="221"/>
      <c r="AK98" s="221"/>
      <c r="AL98" s="221"/>
      <c r="AM98" s="221"/>
      <c r="AN98" s="221"/>
      <c r="AO98" s="221"/>
      <c r="AP98" s="221"/>
      <c r="BS98" s="43"/>
      <c r="BT98" s="43"/>
      <c r="BU98" s="43"/>
      <c r="BV98" s="43"/>
      <c r="BW98" s="43"/>
      <c r="BX98" s="43"/>
      <c r="BY98" s="43"/>
      <c r="BZ98" s="43"/>
      <c r="CA98" s="43"/>
      <c r="CB98" s="43"/>
      <c r="CC98" s="43"/>
      <c r="CD98" s="43"/>
      <c r="CE98" s="43"/>
      <c r="CF98" s="43"/>
      <c r="DI98" s="55"/>
      <c r="DJ98" s="43"/>
      <c r="DK98" s="43"/>
      <c r="DL98" s="43"/>
      <c r="DM98" s="43"/>
      <c r="DN98" s="43"/>
      <c r="DO98" s="43"/>
      <c r="DP98" s="43"/>
      <c r="DQ98" s="43"/>
      <c r="DR98" s="43"/>
      <c r="DS98" s="43"/>
      <c r="DT98" s="43"/>
      <c r="DU98" s="43"/>
      <c r="DV98" s="43"/>
    </row>
    <row r="99" spans="29:126" ht="13.05" customHeight="1" x14ac:dyDescent="0.15">
      <c r="AC99" s="221"/>
      <c r="AD99" s="221"/>
      <c r="AE99" s="221"/>
      <c r="AF99" s="221"/>
      <c r="AG99" s="221"/>
      <c r="AH99" s="221"/>
      <c r="AI99" s="221"/>
      <c r="AJ99" s="221"/>
      <c r="AK99" s="221"/>
      <c r="AL99" s="221"/>
      <c r="AM99" s="221"/>
      <c r="AN99" s="221"/>
      <c r="AO99" s="221"/>
      <c r="AP99" s="221"/>
      <c r="BS99" s="43"/>
      <c r="BT99" s="43"/>
      <c r="BU99" s="43"/>
      <c r="BV99" s="43"/>
      <c r="BW99" s="43"/>
      <c r="BX99" s="43"/>
      <c r="BY99" s="43"/>
      <c r="BZ99" s="43"/>
      <c r="CA99" s="43"/>
      <c r="CB99" s="43"/>
      <c r="CC99" s="43"/>
      <c r="CD99" s="43"/>
      <c r="CE99" s="43"/>
      <c r="CF99" s="43"/>
      <c r="DI99" s="55"/>
      <c r="DJ99" s="43"/>
      <c r="DK99" s="43"/>
      <c r="DL99" s="43"/>
      <c r="DM99" s="43"/>
      <c r="DN99" s="43"/>
      <c r="DO99" s="43"/>
      <c r="DP99" s="43"/>
      <c r="DQ99" s="43"/>
      <c r="DR99" s="43"/>
      <c r="DS99" s="43"/>
      <c r="DT99" s="43"/>
      <c r="DU99" s="43"/>
      <c r="DV99" s="43"/>
    </row>
    <row r="100" spans="29:126" ht="13.05" customHeight="1" x14ac:dyDescent="0.15">
      <c r="AC100" s="221"/>
      <c r="AD100" s="221"/>
      <c r="AE100" s="221"/>
      <c r="AF100" s="221"/>
      <c r="AG100" s="221"/>
      <c r="AH100" s="221"/>
      <c r="AI100" s="221"/>
      <c r="AJ100" s="221"/>
      <c r="AK100" s="221"/>
      <c r="AL100" s="221"/>
      <c r="AM100" s="221"/>
      <c r="AN100" s="221"/>
      <c r="AO100" s="221"/>
      <c r="AP100" s="221"/>
      <c r="BS100" s="39"/>
      <c r="BT100" s="39"/>
      <c r="BU100" s="39"/>
      <c r="BV100" s="39"/>
      <c r="BW100" s="39"/>
      <c r="BX100" s="39"/>
      <c r="BY100" s="39"/>
      <c r="BZ100" s="39"/>
      <c r="CA100" s="39"/>
      <c r="CB100" s="39"/>
      <c r="CC100" s="39"/>
      <c r="CD100" s="39"/>
      <c r="CE100" s="39"/>
      <c r="CF100" s="39"/>
      <c r="DI100" s="55"/>
      <c r="DJ100" s="43"/>
      <c r="DK100" s="39"/>
      <c r="DL100" s="39"/>
      <c r="DM100" s="39"/>
      <c r="DN100" s="39"/>
      <c r="DO100" s="39"/>
      <c r="DP100" s="39"/>
      <c r="DQ100" s="39"/>
      <c r="DR100" s="39"/>
      <c r="DS100" s="39"/>
      <c r="DT100" s="39"/>
      <c r="DU100" s="39"/>
      <c r="DV100" s="39"/>
    </row>
    <row r="101" spans="29:126" ht="13.05" customHeight="1" x14ac:dyDescent="0.15">
      <c r="AC101" s="221"/>
      <c r="AD101" s="221"/>
      <c r="AE101" s="221"/>
      <c r="AF101" s="221"/>
      <c r="AG101" s="221"/>
      <c r="AH101" s="221"/>
      <c r="AI101" s="221"/>
      <c r="AJ101" s="221"/>
      <c r="AK101" s="221"/>
      <c r="AL101" s="221"/>
      <c r="AM101" s="221"/>
      <c r="AN101" s="221"/>
      <c r="AO101" s="221"/>
      <c r="AP101" s="221"/>
      <c r="BS101" s="39"/>
      <c r="BT101" s="39"/>
      <c r="BU101" s="39"/>
      <c r="BV101" s="39"/>
      <c r="BW101" s="39"/>
      <c r="BX101" s="39"/>
      <c r="BY101" s="39"/>
      <c r="BZ101" s="39"/>
      <c r="CA101" s="39"/>
      <c r="CB101" s="39"/>
      <c r="CC101" s="39"/>
      <c r="CD101" s="39"/>
      <c r="CE101" s="39"/>
      <c r="CF101" s="39"/>
      <c r="DI101" s="55"/>
      <c r="DJ101" s="43"/>
      <c r="DK101" s="39"/>
      <c r="DL101" s="39"/>
      <c r="DM101" s="39"/>
      <c r="DN101" s="39"/>
      <c r="DO101" s="39"/>
      <c r="DP101" s="39"/>
      <c r="DQ101" s="39"/>
      <c r="DR101" s="39"/>
      <c r="DS101" s="39"/>
      <c r="DT101" s="39"/>
      <c r="DU101" s="39"/>
      <c r="DV101" s="39"/>
    </row>
    <row r="102" spans="29:126" ht="13.05" customHeight="1" x14ac:dyDescent="0.15">
      <c r="AC102" s="221"/>
      <c r="AD102" s="221"/>
      <c r="AE102" s="221"/>
      <c r="AF102" s="221"/>
      <c r="AG102" s="221"/>
      <c r="AH102" s="221"/>
      <c r="AI102" s="221"/>
      <c r="AJ102" s="221"/>
      <c r="AK102" s="221"/>
      <c r="AL102" s="221"/>
      <c r="AM102" s="221"/>
      <c r="AN102" s="221"/>
      <c r="AO102" s="221"/>
      <c r="AP102" s="221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DI102" s="55"/>
      <c r="DJ102" s="43"/>
      <c r="DK102" s="39"/>
      <c r="DL102" s="39"/>
      <c r="DM102" s="39"/>
      <c r="DN102" s="39"/>
      <c r="DO102" s="39"/>
      <c r="DP102" s="39"/>
      <c r="DQ102" s="39"/>
      <c r="DR102" s="39"/>
      <c r="DS102" s="39"/>
      <c r="DT102" s="39"/>
      <c r="DU102" s="39"/>
      <c r="DV102" s="39"/>
    </row>
    <row r="103" spans="29:126" ht="13.05" customHeight="1" x14ac:dyDescent="0.15">
      <c r="AC103" s="221"/>
      <c r="AD103" s="221"/>
      <c r="AE103" s="221"/>
      <c r="AF103" s="221"/>
      <c r="AG103" s="221"/>
      <c r="AH103" s="221"/>
      <c r="AI103" s="221"/>
      <c r="AJ103" s="221"/>
      <c r="AK103" s="221"/>
      <c r="AL103" s="221"/>
      <c r="AM103" s="221"/>
      <c r="AN103" s="221"/>
      <c r="AO103" s="221"/>
      <c r="AP103" s="221"/>
      <c r="BS103" s="39"/>
      <c r="BT103" s="39"/>
      <c r="BU103" s="39"/>
      <c r="BV103" s="39"/>
      <c r="BW103" s="39"/>
      <c r="BX103" s="39"/>
      <c r="BY103" s="39"/>
      <c r="BZ103" s="39"/>
      <c r="CA103" s="39"/>
      <c r="CB103" s="39"/>
      <c r="CC103" s="39"/>
      <c r="CD103" s="39"/>
      <c r="CE103" s="39"/>
      <c r="CF103" s="39"/>
      <c r="DI103" s="55"/>
      <c r="DJ103" s="43"/>
      <c r="DK103" s="39"/>
      <c r="DL103" s="39"/>
      <c r="DM103" s="39"/>
      <c r="DN103" s="39"/>
      <c r="DO103" s="39"/>
      <c r="DP103" s="39"/>
      <c r="DQ103" s="39"/>
      <c r="DR103" s="39"/>
      <c r="DS103" s="39"/>
      <c r="DT103" s="39"/>
      <c r="DU103" s="39"/>
      <c r="DV103" s="39"/>
    </row>
    <row r="104" spans="29:126" ht="13.05" customHeight="1" x14ac:dyDescent="0.15">
      <c r="AC104" s="221"/>
      <c r="AD104" s="221"/>
      <c r="AE104" s="221"/>
      <c r="AF104" s="221"/>
      <c r="AG104" s="221"/>
      <c r="AH104" s="221"/>
      <c r="AI104" s="221"/>
      <c r="AJ104" s="221"/>
      <c r="AK104" s="221"/>
      <c r="AL104" s="221"/>
      <c r="AM104" s="221"/>
      <c r="AN104" s="221"/>
      <c r="AO104" s="221"/>
      <c r="AP104" s="221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  <c r="CC104" s="39"/>
      <c r="CD104" s="39"/>
      <c r="CE104" s="39"/>
      <c r="CF104" s="39"/>
      <c r="DI104" s="55"/>
      <c r="DJ104" s="43"/>
      <c r="DK104" s="39"/>
      <c r="DL104" s="39"/>
      <c r="DM104" s="39"/>
      <c r="DN104" s="39"/>
      <c r="DO104" s="39"/>
      <c r="DP104" s="39"/>
      <c r="DQ104" s="39"/>
      <c r="DR104" s="39"/>
      <c r="DS104" s="39"/>
      <c r="DT104" s="39"/>
      <c r="DU104" s="39"/>
      <c r="DV104" s="39"/>
    </row>
    <row r="105" spans="29:126" ht="13.05" customHeight="1" x14ac:dyDescent="0.15">
      <c r="AC105" s="221"/>
      <c r="AD105" s="221"/>
      <c r="AE105" s="221"/>
      <c r="AF105" s="221"/>
      <c r="AG105" s="221"/>
      <c r="AH105" s="221"/>
      <c r="AI105" s="221"/>
      <c r="AJ105" s="221"/>
      <c r="AK105" s="221"/>
      <c r="AL105" s="221"/>
      <c r="AM105" s="221"/>
      <c r="AN105" s="221"/>
      <c r="AO105" s="221"/>
      <c r="AP105" s="221"/>
      <c r="BS105" s="39"/>
      <c r="BT105" s="39"/>
      <c r="BU105" s="39"/>
      <c r="BV105" s="39"/>
      <c r="BW105" s="39"/>
      <c r="BX105" s="39"/>
      <c r="BY105" s="39"/>
      <c r="BZ105" s="39"/>
      <c r="CA105" s="39"/>
      <c r="CB105" s="39"/>
      <c r="CC105" s="39"/>
      <c r="CD105" s="39"/>
      <c r="CE105" s="39"/>
      <c r="CF105" s="39"/>
      <c r="DI105" s="55"/>
      <c r="DJ105" s="43"/>
      <c r="DK105" s="39"/>
      <c r="DL105" s="39"/>
      <c r="DM105" s="39"/>
      <c r="DN105" s="39"/>
      <c r="DO105" s="39"/>
      <c r="DP105" s="39"/>
      <c r="DQ105" s="39"/>
      <c r="DR105" s="39"/>
      <c r="DS105" s="39"/>
      <c r="DT105" s="39"/>
      <c r="DU105" s="39"/>
      <c r="DV105" s="39"/>
    </row>
    <row r="106" spans="29:126" ht="13.05" customHeight="1" x14ac:dyDescent="0.15">
      <c r="AC106" s="221"/>
      <c r="AD106" s="221"/>
      <c r="AE106" s="221"/>
      <c r="AF106" s="221"/>
      <c r="AG106" s="221"/>
      <c r="AH106" s="221"/>
      <c r="AI106" s="221"/>
      <c r="AJ106" s="221"/>
      <c r="AK106" s="221"/>
      <c r="AL106" s="221"/>
      <c r="AM106" s="221"/>
      <c r="AN106" s="221"/>
      <c r="AO106" s="221"/>
      <c r="AP106" s="221"/>
      <c r="BS106" s="229"/>
      <c r="BT106" s="229"/>
      <c r="BU106" s="229"/>
      <c r="BV106" s="229"/>
      <c r="BW106" s="229"/>
      <c r="BX106" s="229"/>
      <c r="BY106" s="229"/>
      <c r="BZ106" s="229"/>
      <c r="CA106" s="229"/>
      <c r="CB106" s="229"/>
      <c r="CC106" s="229"/>
      <c r="CD106" s="229"/>
      <c r="CE106" s="229"/>
      <c r="CF106" s="229"/>
      <c r="DI106" s="55"/>
      <c r="DJ106" s="43"/>
      <c r="DK106" s="41"/>
      <c r="DL106" s="41"/>
      <c r="DM106" s="41"/>
      <c r="DN106" s="41"/>
      <c r="DO106" s="41"/>
      <c r="DP106" s="41"/>
      <c r="DQ106" s="41"/>
      <c r="DR106" s="41"/>
      <c r="DS106" s="41"/>
      <c r="DT106" s="41"/>
      <c r="DU106" s="41"/>
      <c r="DV106" s="41"/>
    </row>
    <row r="107" spans="29:126" ht="13.05" customHeight="1" x14ac:dyDescent="0.15">
      <c r="AC107" s="221"/>
      <c r="AD107" s="221"/>
      <c r="AE107" s="221"/>
      <c r="AF107" s="221"/>
      <c r="AG107" s="221"/>
      <c r="AH107" s="221"/>
      <c r="AI107" s="221"/>
      <c r="AJ107" s="221"/>
      <c r="AK107" s="221"/>
      <c r="AL107" s="221"/>
      <c r="AM107" s="221"/>
      <c r="AN107" s="221"/>
      <c r="AO107" s="221"/>
      <c r="AP107" s="221"/>
      <c r="BS107" s="229"/>
      <c r="BT107" s="229"/>
      <c r="BU107" s="229"/>
      <c r="BV107" s="229"/>
      <c r="BW107" s="229"/>
      <c r="BX107" s="229"/>
      <c r="BY107" s="229"/>
      <c r="BZ107" s="229"/>
      <c r="CA107" s="229"/>
      <c r="CB107" s="229"/>
      <c r="CC107" s="229"/>
      <c r="CD107" s="229"/>
      <c r="CE107" s="229"/>
      <c r="CF107" s="229"/>
      <c r="DI107" s="55"/>
      <c r="DJ107" s="43"/>
      <c r="DK107" s="41"/>
      <c r="DL107" s="41"/>
      <c r="DM107" s="41"/>
      <c r="DN107" s="41"/>
      <c r="DO107" s="41"/>
      <c r="DP107" s="41"/>
      <c r="DQ107" s="41"/>
      <c r="DR107" s="41"/>
      <c r="DS107" s="41"/>
      <c r="DT107" s="41"/>
      <c r="DU107" s="41"/>
      <c r="DV107" s="41"/>
    </row>
    <row r="108" spans="29:126" ht="13.05" customHeight="1" x14ac:dyDescent="0.15">
      <c r="AC108" s="221"/>
      <c r="AD108" s="221"/>
      <c r="AE108" s="221"/>
      <c r="AF108" s="221"/>
      <c r="AG108" s="221"/>
      <c r="AH108" s="221"/>
      <c r="AI108" s="221"/>
      <c r="AJ108" s="221"/>
      <c r="AK108" s="221"/>
      <c r="AL108" s="221"/>
      <c r="AM108" s="221"/>
      <c r="AN108" s="221"/>
      <c r="AO108" s="221"/>
      <c r="AP108" s="221"/>
      <c r="BS108" s="39"/>
      <c r="BT108" s="39"/>
      <c r="BU108" s="39"/>
      <c r="BV108" s="39"/>
      <c r="BW108" s="39"/>
      <c r="BX108" s="39"/>
      <c r="BY108" s="39"/>
      <c r="BZ108" s="39"/>
      <c r="CA108" s="39"/>
      <c r="CB108" s="39"/>
      <c r="CC108" s="39"/>
      <c r="CD108" s="39"/>
      <c r="CE108" s="39"/>
      <c r="CF108" s="39"/>
      <c r="DI108" s="55"/>
      <c r="DJ108" s="43"/>
      <c r="DK108" s="39"/>
      <c r="DL108" s="39"/>
      <c r="DM108" s="39"/>
      <c r="DN108" s="39"/>
      <c r="DO108" s="39"/>
      <c r="DP108" s="39"/>
      <c r="DQ108" s="39"/>
      <c r="DR108" s="39"/>
      <c r="DS108" s="39"/>
      <c r="DT108" s="39"/>
      <c r="DU108" s="39"/>
      <c r="DV108" s="39"/>
    </row>
    <row r="109" spans="29:126" ht="13.05" customHeight="1" x14ac:dyDescent="0.15">
      <c r="AC109" s="221"/>
      <c r="AD109" s="221"/>
      <c r="AE109" s="221"/>
      <c r="AF109" s="221"/>
      <c r="AG109" s="221"/>
      <c r="AH109" s="221"/>
      <c r="AI109" s="221"/>
      <c r="AJ109" s="221"/>
      <c r="AK109" s="221"/>
      <c r="AL109" s="221"/>
      <c r="AM109" s="221"/>
      <c r="AN109" s="221"/>
      <c r="AO109" s="221"/>
      <c r="AP109" s="221"/>
      <c r="BS109" s="39"/>
      <c r="BT109" s="39"/>
      <c r="BU109" s="39"/>
      <c r="BV109" s="39"/>
      <c r="BW109" s="39"/>
      <c r="BX109" s="39"/>
      <c r="BY109" s="39"/>
      <c r="BZ109" s="39"/>
      <c r="CA109" s="39"/>
      <c r="CB109" s="39"/>
      <c r="CC109" s="39"/>
      <c r="CD109" s="39"/>
      <c r="CE109" s="39"/>
      <c r="CF109" s="39"/>
      <c r="DI109" s="55"/>
      <c r="DJ109" s="43"/>
      <c r="DK109" s="39"/>
      <c r="DL109" s="39"/>
      <c r="DM109" s="39"/>
      <c r="DN109" s="39"/>
      <c r="DO109" s="39"/>
      <c r="DP109" s="39"/>
      <c r="DQ109" s="39"/>
      <c r="DR109" s="39"/>
      <c r="DS109" s="39"/>
      <c r="DT109" s="39"/>
      <c r="DU109" s="39"/>
      <c r="DV109" s="39"/>
    </row>
    <row r="110" spans="29:126" ht="13.05" customHeight="1" x14ac:dyDescent="0.15">
      <c r="AC110" s="221"/>
      <c r="AD110" s="221"/>
      <c r="AE110" s="221"/>
      <c r="AF110" s="221"/>
      <c r="AG110" s="221"/>
      <c r="AH110" s="221"/>
      <c r="AI110" s="221"/>
      <c r="AJ110" s="221"/>
      <c r="AK110" s="221"/>
      <c r="AL110" s="221"/>
      <c r="AM110" s="221"/>
      <c r="AN110" s="221"/>
      <c r="AO110" s="221"/>
      <c r="AP110" s="221"/>
      <c r="BS110" s="39"/>
      <c r="BT110" s="39"/>
      <c r="BU110" s="39"/>
      <c r="BV110" s="39"/>
      <c r="BW110" s="39"/>
      <c r="BX110" s="39"/>
      <c r="BY110" s="39"/>
      <c r="BZ110" s="39"/>
      <c r="CA110" s="39"/>
      <c r="CB110" s="39"/>
      <c r="CC110" s="39"/>
      <c r="CD110" s="39"/>
      <c r="CE110" s="39"/>
      <c r="CF110" s="39"/>
      <c r="DI110" s="55"/>
      <c r="DJ110" s="43"/>
      <c r="DK110" s="39"/>
      <c r="DL110" s="39"/>
      <c r="DM110" s="39"/>
      <c r="DN110" s="39"/>
      <c r="DO110" s="39"/>
      <c r="DP110" s="39"/>
      <c r="DQ110" s="39"/>
      <c r="DR110" s="39"/>
      <c r="DS110" s="39"/>
      <c r="DT110" s="39"/>
      <c r="DU110" s="39"/>
      <c r="DV110" s="39"/>
    </row>
    <row r="111" spans="29:126" ht="13.05" customHeight="1" x14ac:dyDescent="0.15">
      <c r="AC111" s="221"/>
      <c r="AD111" s="221"/>
      <c r="AE111" s="221"/>
      <c r="AF111" s="221"/>
      <c r="AG111" s="221"/>
      <c r="AH111" s="221"/>
      <c r="AI111" s="221"/>
      <c r="AJ111" s="221"/>
      <c r="AK111" s="221"/>
      <c r="AL111" s="221"/>
      <c r="AM111" s="221"/>
      <c r="AN111" s="221"/>
      <c r="AO111" s="221"/>
      <c r="AP111" s="221"/>
      <c r="BS111" s="39"/>
      <c r="BT111" s="39"/>
      <c r="BU111" s="39"/>
      <c r="BV111" s="39"/>
      <c r="BW111" s="39"/>
      <c r="BX111" s="39"/>
      <c r="BY111" s="39"/>
      <c r="BZ111" s="39"/>
      <c r="CA111" s="39"/>
      <c r="CB111" s="39"/>
      <c r="CC111" s="39"/>
      <c r="CD111" s="39"/>
      <c r="CE111" s="39"/>
      <c r="CF111" s="39"/>
      <c r="DI111" s="55"/>
      <c r="DJ111" s="43"/>
      <c r="DK111" s="39"/>
      <c r="DL111" s="39"/>
      <c r="DM111" s="39"/>
      <c r="DN111" s="39"/>
      <c r="DO111" s="39"/>
      <c r="DP111" s="39"/>
      <c r="DQ111" s="39"/>
      <c r="DR111" s="39"/>
      <c r="DS111" s="39"/>
      <c r="DT111" s="39"/>
      <c r="DU111" s="39"/>
      <c r="DV111" s="39"/>
    </row>
    <row r="112" spans="29:126" ht="13.05" customHeight="1" x14ac:dyDescent="0.15">
      <c r="AC112" s="221"/>
      <c r="AD112" s="221"/>
      <c r="AE112" s="221"/>
      <c r="AF112" s="221"/>
      <c r="AG112" s="221"/>
      <c r="AH112" s="221"/>
      <c r="AI112" s="221"/>
      <c r="AJ112" s="221"/>
      <c r="AK112" s="221"/>
      <c r="AL112" s="221"/>
      <c r="AM112" s="221"/>
      <c r="AN112" s="221"/>
      <c r="AO112" s="221"/>
      <c r="AP112" s="221"/>
      <c r="BS112" s="39"/>
      <c r="BT112" s="39"/>
      <c r="BU112" s="39"/>
      <c r="BV112" s="39"/>
      <c r="BW112" s="39"/>
      <c r="BX112" s="39"/>
      <c r="BY112" s="39"/>
      <c r="BZ112" s="39"/>
      <c r="CA112" s="39"/>
      <c r="CB112" s="39"/>
      <c r="CC112" s="39"/>
      <c r="CD112" s="39"/>
      <c r="CE112" s="39"/>
      <c r="CF112" s="39"/>
      <c r="DI112" s="55"/>
      <c r="DJ112" s="43"/>
      <c r="DK112" s="39"/>
      <c r="DL112" s="39"/>
      <c r="DM112" s="39"/>
      <c r="DN112" s="39"/>
      <c r="DO112" s="39"/>
      <c r="DP112" s="39"/>
      <c r="DQ112" s="39"/>
      <c r="DR112" s="39"/>
      <c r="DS112" s="39"/>
      <c r="DT112" s="39"/>
      <c r="DU112" s="39"/>
      <c r="DV112" s="39"/>
    </row>
    <row r="113" spans="29:126" ht="13.05" customHeight="1" x14ac:dyDescent="0.15">
      <c r="AC113" s="221"/>
      <c r="AD113" s="221"/>
      <c r="AE113" s="221"/>
      <c r="AF113" s="221"/>
      <c r="AG113" s="221"/>
      <c r="AH113" s="221"/>
      <c r="AI113" s="221"/>
      <c r="AJ113" s="221"/>
      <c r="AK113" s="221"/>
      <c r="AL113" s="221"/>
      <c r="AM113" s="221"/>
      <c r="AN113" s="221"/>
      <c r="AO113" s="221"/>
      <c r="AP113" s="221"/>
      <c r="BS113" s="39"/>
      <c r="BT113" s="39"/>
      <c r="BU113" s="39"/>
      <c r="BV113" s="39"/>
      <c r="BW113" s="39"/>
      <c r="BX113" s="39"/>
      <c r="BY113" s="39"/>
      <c r="BZ113" s="39"/>
      <c r="CA113" s="39"/>
      <c r="CB113" s="39"/>
      <c r="CC113" s="39"/>
      <c r="CD113" s="39"/>
      <c r="CE113" s="39"/>
      <c r="CF113" s="39"/>
      <c r="DI113" s="55"/>
      <c r="DJ113" s="43"/>
      <c r="DK113" s="39"/>
      <c r="DL113" s="39"/>
      <c r="DM113" s="39"/>
      <c r="DN113" s="39"/>
      <c r="DO113" s="39"/>
      <c r="DP113" s="39"/>
      <c r="DQ113" s="39"/>
      <c r="DR113" s="39"/>
      <c r="DS113" s="39"/>
      <c r="DT113" s="39"/>
      <c r="DU113" s="39"/>
      <c r="DV113" s="39"/>
    </row>
    <row r="114" spans="29:126" ht="13.05" customHeight="1" x14ac:dyDescent="0.15">
      <c r="AC114" s="221"/>
      <c r="AD114" s="221"/>
      <c r="AE114" s="221"/>
      <c r="AF114" s="221"/>
      <c r="AG114" s="221"/>
      <c r="AH114" s="221"/>
      <c r="AI114" s="221"/>
      <c r="AJ114" s="221"/>
      <c r="AK114" s="221"/>
      <c r="AL114" s="221"/>
      <c r="AM114" s="221"/>
      <c r="AN114" s="221"/>
      <c r="AO114" s="221"/>
      <c r="AP114" s="221"/>
      <c r="BS114" s="39"/>
      <c r="BT114" s="39"/>
      <c r="BU114" s="39"/>
      <c r="BV114" s="39"/>
      <c r="BW114" s="39"/>
      <c r="BX114" s="39"/>
      <c r="BY114" s="39"/>
      <c r="BZ114" s="39"/>
      <c r="CA114" s="39"/>
      <c r="CB114" s="39"/>
      <c r="CC114" s="39"/>
      <c r="CD114" s="39"/>
      <c r="CE114" s="39"/>
      <c r="CF114" s="39"/>
      <c r="DI114" s="55"/>
      <c r="DJ114" s="43"/>
      <c r="DK114" s="39"/>
      <c r="DL114" s="39"/>
      <c r="DM114" s="39"/>
      <c r="DN114" s="39"/>
      <c r="DO114" s="39"/>
      <c r="DP114" s="39"/>
      <c r="DQ114" s="39"/>
      <c r="DR114" s="39"/>
      <c r="DS114" s="39"/>
      <c r="DT114" s="39"/>
      <c r="DU114" s="39"/>
      <c r="DV114" s="39"/>
    </row>
    <row r="115" spans="29:126" ht="13.05" customHeight="1" x14ac:dyDescent="0.15">
      <c r="AC115" s="221"/>
      <c r="AD115" s="221"/>
      <c r="AE115" s="221"/>
      <c r="AF115" s="221"/>
      <c r="AG115" s="221"/>
      <c r="AH115" s="221"/>
      <c r="AI115" s="221"/>
      <c r="AJ115" s="221"/>
      <c r="AK115" s="221"/>
      <c r="AL115" s="221"/>
      <c r="AM115" s="221"/>
      <c r="AN115" s="221"/>
      <c r="AO115" s="221"/>
      <c r="AP115" s="221"/>
      <c r="BS115" s="39"/>
      <c r="BT115" s="39"/>
      <c r="BU115" s="39"/>
      <c r="BV115" s="39"/>
      <c r="BW115" s="39"/>
      <c r="BX115" s="39"/>
      <c r="BY115" s="39"/>
      <c r="BZ115" s="39"/>
      <c r="CA115" s="39"/>
      <c r="CB115" s="39"/>
      <c r="CC115" s="39"/>
      <c r="CD115" s="39"/>
      <c r="CE115" s="39"/>
      <c r="CF115" s="39"/>
      <c r="DI115" s="55"/>
      <c r="DJ115" s="43"/>
      <c r="DK115" s="39"/>
      <c r="DL115" s="39"/>
      <c r="DM115" s="39"/>
      <c r="DN115" s="39"/>
      <c r="DO115" s="39"/>
      <c r="DP115" s="39"/>
      <c r="DQ115" s="39"/>
      <c r="DR115" s="39"/>
      <c r="DS115" s="39"/>
      <c r="DT115" s="39"/>
      <c r="DU115" s="39"/>
      <c r="DV115" s="39"/>
    </row>
    <row r="116" spans="29:126" ht="13.05" customHeight="1" x14ac:dyDescent="0.15">
      <c r="AC116" s="221"/>
      <c r="AD116" s="221"/>
      <c r="AE116" s="221"/>
      <c r="AF116" s="221"/>
      <c r="AG116" s="221"/>
      <c r="AH116" s="221"/>
      <c r="AI116" s="221"/>
      <c r="AJ116" s="221"/>
      <c r="AK116" s="221"/>
      <c r="AL116" s="221"/>
      <c r="AM116" s="221"/>
      <c r="AN116" s="221"/>
      <c r="AO116" s="221"/>
      <c r="AP116" s="221"/>
      <c r="BS116" s="39"/>
      <c r="BT116" s="39"/>
      <c r="BU116" s="39"/>
      <c r="BV116" s="39"/>
      <c r="BW116" s="39"/>
      <c r="BX116" s="39"/>
      <c r="BY116" s="39"/>
      <c r="BZ116" s="39"/>
      <c r="CA116" s="39"/>
      <c r="CB116" s="39"/>
      <c r="CC116" s="39"/>
      <c r="CD116" s="39"/>
      <c r="CE116" s="39"/>
      <c r="CF116" s="39"/>
      <c r="DI116" s="55"/>
      <c r="DJ116" s="43"/>
      <c r="DK116" s="39"/>
      <c r="DL116" s="39"/>
      <c r="DM116" s="39"/>
      <c r="DN116" s="39"/>
      <c r="DO116" s="39"/>
      <c r="DP116" s="39"/>
      <c r="DQ116" s="39"/>
      <c r="DR116" s="39"/>
      <c r="DS116" s="39"/>
      <c r="DT116" s="39"/>
      <c r="DU116" s="39"/>
      <c r="DV116" s="39"/>
    </row>
    <row r="117" spans="29:126" ht="13.05" customHeight="1" x14ac:dyDescent="0.15">
      <c r="AC117" s="221"/>
      <c r="AD117" s="221"/>
      <c r="AE117" s="221"/>
      <c r="AF117" s="221"/>
      <c r="AG117" s="221"/>
      <c r="AH117" s="221"/>
      <c r="AI117" s="221"/>
      <c r="AJ117" s="221"/>
      <c r="AK117" s="221"/>
      <c r="AL117" s="221"/>
      <c r="AM117" s="221"/>
      <c r="AN117" s="221"/>
      <c r="AO117" s="221"/>
      <c r="AP117" s="221"/>
      <c r="BS117" s="39"/>
      <c r="BT117" s="39"/>
      <c r="BU117" s="39"/>
      <c r="BV117" s="39"/>
      <c r="BW117" s="39"/>
      <c r="BX117" s="39"/>
      <c r="BY117" s="39"/>
      <c r="BZ117" s="39"/>
      <c r="CA117" s="39"/>
      <c r="CB117" s="39"/>
      <c r="CC117" s="39"/>
      <c r="CD117" s="39"/>
      <c r="CE117" s="39"/>
      <c r="CF117" s="39"/>
      <c r="DI117" s="230"/>
      <c r="DJ117" s="43"/>
      <c r="DK117" s="39"/>
      <c r="DL117" s="39"/>
      <c r="DM117" s="39"/>
      <c r="DN117" s="39"/>
      <c r="DO117" s="39"/>
      <c r="DP117" s="39"/>
      <c r="DQ117" s="39"/>
      <c r="DR117" s="39"/>
      <c r="DS117" s="39"/>
      <c r="DT117" s="224"/>
      <c r="DU117" s="39"/>
      <c r="DV117" s="39"/>
    </row>
    <row r="118" spans="29:126" ht="13.05" customHeight="1" x14ac:dyDescent="0.15"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BS118" s="224"/>
      <c r="BT118" s="224"/>
      <c r="BU118" s="224"/>
      <c r="BV118" s="224"/>
      <c r="BW118" s="224"/>
      <c r="BX118" s="224"/>
      <c r="BY118" s="224"/>
      <c r="BZ118" s="224"/>
      <c r="CA118" s="224"/>
      <c r="CB118" s="224"/>
      <c r="CC118" s="224"/>
      <c r="CD118" s="224"/>
      <c r="CE118" s="224"/>
      <c r="CF118" s="224"/>
      <c r="DI118" s="231"/>
      <c r="DJ118" s="50"/>
      <c r="DK118" s="224"/>
      <c r="DL118" s="224"/>
      <c r="DM118" s="224"/>
      <c r="DN118" s="224"/>
      <c r="DO118" s="224"/>
      <c r="DP118" s="224"/>
      <c r="DQ118" s="224"/>
      <c r="DR118" s="224"/>
      <c r="DS118" s="224"/>
      <c r="DT118" s="224"/>
      <c r="DU118" s="50"/>
      <c r="DV118" s="224"/>
    </row>
    <row r="119" spans="29:126" ht="13.05" customHeight="1" x14ac:dyDescent="0.15">
      <c r="AC119" s="222"/>
      <c r="AD119" s="222"/>
      <c r="AE119" s="222"/>
      <c r="AF119" s="222"/>
      <c r="AG119" s="222"/>
      <c r="AH119" s="222"/>
      <c r="AI119" s="222"/>
      <c r="AJ119" s="222"/>
      <c r="AK119" s="222"/>
      <c r="AL119" s="222"/>
      <c r="AM119" s="222"/>
      <c r="AN119" s="222"/>
      <c r="AO119" s="222"/>
      <c r="AP119" s="222"/>
      <c r="BS119" s="224"/>
      <c r="BT119" s="224"/>
      <c r="BU119" s="224"/>
      <c r="BV119" s="224"/>
      <c r="BW119" s="224"/>
      <c r="BX119" s="224"/>
      <c r="BY119" s="224"/>
      <c r="BZ119" s="224"/>
      <c r="CA119" s="224"/>
      <c r="CB119" s="224"/>
      <c r="CC119" s="224"/>
      <c r="CD119" s="224"/>
      <c r="CE119" s="224"/>
      <c r="CF119" s="224"/>
      <c r="DI119" s="230"/>
      <c r="DJ119" s="50"/>
      <c r="DK119" s="224"/>
      <c r="DL119" s="224"/>
      <c r="DM119" s="224"/>
      <c r="DN119" s="224"/>
      <c r="DO119" s="224"/>
      <c r="DP119" s="224"/>
      <c r="DQ119" s="224"/>
      <c r="DR119" s="224"/>
      <c r="DS119" s="224"/>
      <c r="DT119" s="224"/>
      <c r="DU119" s="224"/>
      <c r="DV119" s="224"/>
    </row>
    <row r="120" spans="29:126" ht="13.05" customHeight="1" x14ac:dyDescent="0.15">
      <c r="AC120" s="101"/>
      <c r="AD120" s="101"/>
      <c r="AE120" s="101"/>
      <c r="AF120" s="101"/>
      <c r="AG120" s="101"/>
      <c r="AH120" s="101"/>
      <c r="AI120" s="101"/>
      <c r="AJ120" s="101"/>
      <c r="AK120" s="101"/>
      <c r="AL120" s="101"/>
      <c r="AM120" s="101"/>
      <c r="AN120" s="101"/>
      <c r="AO120" s="101"/>
      <c r="AP120" s="101"/>
      <c r="BS120" s="100"/>
      <c r="BT120" s="100"/>
      <c r="BU120" s="100"/>
      <c r="BV120" s="100"/>
      <c r="BW120" s="100"/>
      <c r="BX120" s="100"/>
      <c r="BY120" s="100"/>
      <c r="BZ120" s="100"/>
      <c r="CA120" s="100"/>
      <c r="CB120" s="100"/>
      <c r="CC120" s="100"/>
      <c r="CD120" s="100"/>
      <c r="CE120" s="100"/>
      <c r="CF120" s="100"/>
      <c r="DI120" s="102"/>
      <c r="DJ120" s="100"/>
      <c r="DK120" s="100"/>
      <c r="DL120" s="100"/>
      <c r="DM120" s="100"/>
      <c r="DN120" s="100"/>
      <c r="DO120" s="100"/>
      <c r="DP120" s="100"/>
      <c r="DQ120" s="100"/>
      <c r="DR120" s="100"/>
      <c r="DS120" s="100"/>
      <c r="DT120" s="100"/>
      <c r="DU120" s="100"/>
      <c r="DV120" s="100"/>
    </row>
    <row r="121" spans="29:126" ht="13.05" customHeight="1" x14ac:dyDescent="0.15"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BS121" s="50"/>
      <c r="BT121" s="50"/>
      <c r="BU121" s="50"/>
      <c r="BV121" s="50"/>
      <c r="BW121" s="50"/>
      <c r="BX121" s="50"/>
      <c r="BY121" s="50"/>
      <c r="BZ121" s="50"/>
      <c r="CA121" s="50"/>
      <c r="CB121" s="50"/>
      <c r="CC121" s="50"/>
      <c r="CD121" s="50"/>
      <c r="CE121" s="50"/>
      <c r="CF121" s="50"/>
      <c r="DI121" s="51"/>
      <c r="DJ121" s="50"/>
      <c r="DK121" s="50"/>
      <c r="DL121" s="50"/>
      <c r="DM121" s="50"/>
      <c r="DN121" s="52"/>
      <c r="DO121" s="52"/>
      <c r="DP121" s="52"/>
      <c r="DQ121" s="50"/>
      <c r="DR121" s="50"/>
      <c r="DS121" s="50"/>
      <c r="DT121" s="50"/>
      <c r="DU121" s="50"/>
      <c r="DV121" s="50"/>
    </row>
    <row r="122" spans="29:126" ht="13.05" customHeight="1" x14ac:dyDescent="0.15">
      <c r="AC122" s="101"/>
      <c r="AD122" s="101"/>
      <c r="AE122" s="101"/>
      <c r="AF122" s="101"/>
      <c r="AG122" s="101"/>
      <c r="AH122" s="101"/>
      <c r="AI122" s="101"/>
      <c r="AJ122" s="101"/>
      <c r="AK122" s="101"/>
      <c r="AL122" s="101"/>
      <c r="AM122" s="101"/>
      <c r="AN122" s="101"/>
      <c r="AO122" s="101"/>
      <c r="AP122" s="101"/>
      <c r="BS122" s="100"/>
      <c r="BT122" s="100"/>
      <c r="BU122" s="100"/>
      <c r="BV122" s="100"/>
      <c r="BW122" s="100"/>
      <c r="BX122" s="100"/>
      <c r="BY122" s="100"/>
      <c r="BZ122" s="100"/>
      <c r="CA122" s="100"/>
      <c r="CB122" s="100"/>
      <c r="CC122" s="100"/>
      <c r="CD122" s="100"/>
      <c r="CE122" s="100"/>
      <c r="CF122" s="100"/>
      <c r="DI122" s="102"/>
      <c r="DJ122" s="100"/>
      <c r="DK122" s="100"/>
      <c r="DL122" s="100"/>
      <c r="DM122" s="100"/>
      <c r="DN122" s="100"/>
      <c r="DO122" s="100"/>
      <c r="DP122" s="100"/>
      <c r="DQ122" s="100"/>
      <c r="DR122" s="100"/>
      <c r="DS122" s="100"/>
      <c r="DT122" s="100"/>
      <c r="DU122" s="100"/>
      <c r="DV122" s="100"/>
    </row>
    <row r="123" spans="29:126" ht="13.05" customHeight="1" x14ac:dyDescent="0.15">
      <c r="AC123" s="102"/>
      <c r="AD123" s="102"/>
      <c r="AE123" s="102"/>
      <c r="AF123" s="102"/>
      <c r="AG123" s="102"/>
      <c r="AH123" s="102"/>
      <c r="AI123" s="102"/>
      <c r="AJ123" s="102"/>
      <c r="AK123" s="102"/>
      <c r="AL123" s="102"/>
      <c r="AM123" s="102"/>
      <c r="AN123" s="102"/>
      <c r="AO123" s="102"/>
      <c r="AP123" s="102"/>
      <c r="BS123" s="100"/>
      <c r="BT123" s="100"/>
      <c r="BU123" s="100"/>
      <c r="BV123" s="100"/>
      <c r="BW123" s="100"/>
      <c r="BX123" s="100"/>
      <c r="BY123" s="100"/>
      <c r="BZ123" s="100"/>
      <c r="CA123" s="100"/>
      <c r="CB123" s="100"/>
      <c r="CC123" s="100"/>
      <c r="CD123" s="100"/>
      <c r="CE123" s="100"/>
      <c r="CF123" s="100"/>
      <c r="DI123" s="102"/>
      <c r="DJ123" s="100"/>
      <c r="DK123" s="100"/>
      <c r="DL123" s="100"/>
      <c r="DM123" s="100"/>
      <c r="DN123" s="100"/>
      <c r="DO123" s="100"/>
      <c r="DP123" s="100"/>
      <c r="DQ123" s="100"/>
      <c r="DR123" s="100"/>
      <c r="DS123" s="100"/>
      <c r="DT123" s="100"/>
      <c r="DU123" s="100"/>
      <c r="DV123" s="100"/>
    </row>
    <row r="124" spans="29:126" ht="13.05" customHeight="1" x14ac:dyDescent="0.15">
      <c r="AC124" s="101"/>
      <c r="AD124" s="101"/>
      <c r="AE124" s="101"/>
      <c r="AF124" s="101"/>
      <c r="AG124" s="101"/>
      <c r="AH124" s="101"/>
      <c r="AI124" s="101"/>
      <c r="AJ124" s="101"/>
      <c r="AK124" s="101"/>
      <c r="AL124" s="101"/>
      <c r="AM124" s="101"/>
      <c r="AN124" s="101"/>
      <c r="AO124" s="101"/>
      <c r="AP124" s="101"/>
      <c r="BS124" s="100"/>
      <c r="BT124" s="100"/>
      <c r="BU124" s="100"/>
      <c r="BV124" s="100"/>
      <c r="BW124" s="100"/>
      <c r="BX124" s="100"/>
      <c r="BY124" s="100"/>
      <c r="BZ124" s="100"/>
      <c r="CA124" s="100"/>
      <c r="CB124" s="100"/>
      <c r="CC124" s="100"/>
      <c r="CD124" s="100"/>
      <c r="CE124" s="100"/>
      <c r="CF124" s="100"/>
      <c r="DI124" s="102"/>
      <c r="DJ124" s="100"/>
      <c r="DK124" s="100"/>
      <c r="DL124" s="100"/>
      <c r="DM124" s="100"/>
      <c r="DN124" s="100"/>
      <c r="DO124" s="100"/>
      <c r="DP124" s="100"/>
      <c r="DQ124" s="100"/>
      <c r="DR124" s="100"/>
      <c r="DS124" s="100"/>
      <c r="DT124" s="100"/>
      <c r="DU124" s="100"/>
      <c r="DV124" s="100"/>
    </row>
    <row r="125" spans="29:126" ht="13.05" customHeight="1" x14ac:dyDescent="0.15"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BS125" s="50"/>
      <c r="BT125" s="50"/>
      <c r="BU125" s="50"/>
      <c r="BV125" s="50"/>
      <c r="BW125" s="50"/>
      <c r="BX125" s="50"/>
      <c r="BY125" s="50"/>
      <c r="BZ125" s="50"/>
      <c r="CA125" s="50"/>
      <c r="CB125" s="50"/>
      <c r="CC125" s="50"/>
      <c r="CD125" s="50"/>
      <c r="CE125" s="50"/>
      <c r="CF125" s="50"/>
      <c r="DI125" s="51"/>
      <c r="DJ125" s="50"/>
      <c r="DK125" s="50"/>
      <c r="DL125" s="50"/>
      <c r="DM125" s="50"/>
      <c r="DN125" s="50"/>
      <c r="DO125" s="50"/>
      <c r="DP125" s="50"/>
      <c r="DQ125" s="50"/>
      <c r="DR125" s="50"/>
      <c r="DS125" s="50"/>
      <c r="DT125" s="50"/>
      <c r="DU125" s="50"/>
      <c r="DV125" s="50"/>
    </row>
    <row r="126" spans="29:126" ht="13.05" customHeight="1" x14ac:dyDescent="0.15"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BS126" s="45"/>
      <c r="BT126" s="45"/>
      <c r="BU126" s="45"/>
      <c r="BV126" s="45"/>
      <c r="BW126" s="45"/>
      <c r="BX126" s="45"/>
      <c r="BY126" s="45"/>
      <c r="BZ126" s="45"/>
      <c r="CA126" s="45"/>
      <c r="CB126" s="45"/>
      <c r="CC126" s="45"/>
      <c r="CD126" s="45"/>
      <c r="CE126" s="45"/>
      <c r="CF126" s="45"/>
      <c r="DI126" s="47"/>
      <c r="DJ126" s="48"/>
      <c r="DK126" s="46"/>
      <c r="DL126" s="46"/>
      <c r="DM126" s="46"/>
      <c r="DN126" s="46"/>
      <c r="DO126" s="46"/>
      <c r="DP126" s="46"/>
      <c r="DQ126" s="46"/>
      <c r="DR126" s="46"/>
      <c r="DS126" s="46"/>
      <c r="DT126" s="46"/>
      <c r="DU126" s="46"/>
      <c r="DV126" s="45"/>
    </row>
    <row r="127" spans="29:126" ht="13.05" customHeight="1" x14ac:dyDescent="0.15"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BS127" s="50"/>
      <c r="BT127" s="50"/>
      <c r="BU127" s="50"/>
      <c r="BV127" s="50"/>
      <c r="BW127" s="50"/>
      <c r="BX127" s="50"/>
      <c r="BY127" s="50"/>
      <c r="BZ127" s="50"/>
      <c r="CA127" s="50"/>
      <c r="CB127" s="50"/>
      <c r="CC127" s="50"/>
      <c r="CD127" s="50"/>
      <c r="CE127" s="50"/>
      <c r="CF127" s="50"/>
      <c r="DI127" s="51"/>
      <c r="DJ127" s="50"/>
      <c r="DK127" s="50"/>
      <c r="DL127" s="50"/>
      <c r="DM127" s="50"/>
      <c r="DN127" s="50"/>
      <c r="DO127" s="50"/>
      <c r="DP127" s="50"/>
      <c r="DQ127" s="50"/>
      <c r="DR127" s="50"/>
      <c r="DS127" s="50"/>
      <c r="DT127" s="50"/>
      <c r="DU127" s="50"/>
      <c r="DV127" s="50"/>
    </row>
    <row r="128" spans="29:126" ht="13.05" customHeight="1" x14ac:dyDescent="0.15">
      <c r="AC128" s="222"/>
      <c r="AD128" s="222"/>
      <c r="AE128" s="222"/>
      <c r="AF128" s="222"/>
      <c r="AG128" s="222"/>
      <c r="AH128" s="222"/>
      <c r="AI128" s="222"/>
      <c r="AJ128" s="222"/>
      <c r="AK128" s="222"/>
      <c r="AL128" s="222"/>
      <c r="AM128" s="222"/>
      <c r="AN128" s="222"/>
      <c r="AO128" s="222"/>
      <c r="AP128" s="222"/>
      <c r="BS128" s="224"/>
      <c r="BT128" s="224"/>
      <c r="BU128" s="224"/>
      <c r="BV128" s="224"/>
      <c r="BW128" s="224"/>
      <c r="BX128" s="224"/>
      <c r="BY128" s="224"/>
      <c r="BZ128" s="224"/>
      <c r="CA128" s="224"/>
      <c r="CB128" s="224"/>
      <c r="CC128" s="224"/>
      <c r="CD128" s="224"/>
      <c r="CE128" s="224"/>
      <c r="CF128" s="224"/>
      <c r="DI128" s="47"/>
      <c r="DJ128" s="224"/>
      <c r="DK128" s="224"/>
      <c r="DL128" s="224"/>
      <c r="DM128" s="224"/>
      <c r="DN128" s="224"/>
      <c r="DO128" s="224"/>
      <c r="DP128" s="224"/>
      <c r="DQ128" s="224"/>
      <c r="DR128" s="224"/>
      <c r="DS128" s="224"/>
      <c r="DT128" s="224"/>
      <c r="DU128" s="224"/>
      <c r="DV128" s="224"/>
    </row>
    <row r="129" spans="29:126" ht="13.05" customHeight="1" x14ac:dyDescent="0.15">
      <c r="AC129" s="222"/>
      <c r="AD129" s="222"/>
      <c r="AE129" s="222"/>
      <c r="AF129" s="222"/>
      <c r="AG129" s="222"/>
      <c r="AH129" s="222"/>
      <c r="AI129" s="222"/>
      <c r="AJ129" s="222"/>
      <c r="AK129" s="222"/>
      <c r="AL129" s="222"/>
      <c r="AM129" s="222"/>
      <c r="AN129" s="222"/>
      <c r="AO129" s="222"/>
      <c r="AP129" s="222"/>
      <c r="BS129" s="224"/>
      <c r="BT129" s="224"/>
      <c r="BU129" s="224"/>
      <c r="BV129" s="224"/>
      <c r="BW129" s="224"/>
      <c r="BX129" s="224"/>
      <c r="BY129" s="224"/>
      <c r="BZ129" s="224"/>
      <c r="CA129" s="224"/>
      <c r="CB129" s="224"/>
      <c r="CC129" s="224"/>
      <c r="CD129" s="224"/>
      <c r="CE129" s="224"/>
      <c r="CF129" s="224"/>
      <c r="DI129" s="35"/>
      <c r="DJ129" s="224"/>
      <c r="DK129" s="224"/>
      <c r="DL129" s="224"/>
      <c r="DM129" s="224"/>
      <c r="DN129" s="224"/>
      <c r="DO129" s="224"/>
      <c r="DP129" s="224"/>
      <c r="DQ129" s="224"/>
      <c r="DR129" s="224"/>
      <c r="DS129" s="224"/>
      <c r="DT129" s="224"/>
      <c r="DU129" s="224"/>
      <c r="DV129" s="224"/>
    </row>
    <row r="130" spans="29:126" ht="13.05" customHeight="1" x14ac:dyDescent="0.15">
      <c r="AC130" s="222"/>
      <c r="AD130" s="222"/>
      <c r="AE130" s="222"/>
      <c r="AF130" s="222"/>
      <c r="AG130" s="222"/>
      <c r="AH130" s="222"/>
      <c r="AI130" s="222"/>
      <c r="AJ130" s="222"/>
      <c r="AK130" s="222"/>
      <c r="AL130" s="222"/>
      <c r="AM130" s="222"/>
      <c r="AN130" s="222"/>
      <c r="AO130" s="222"/>
      <c r="AP130" s="222"/>
      <c r="BS130" s="43"/>
      <c r="BT130" s="43"/>
      <c r="BU130" s="43"/>
      <c r="BV130" s="43"/>
      <c r="BW130" s="43"/>
      <c r="BX130" s="43"/>
      <c r="BY130" s="43"/>
      <c r="BZ130" s="43"/>
      <c r="CA130" s="43"/>
      <c r="CB130" s="43"/>
      <c r="CC130" s="43"/>
      <c r="CD130" s="43"/>
      <c r="CE130" s="43"/>
      <c r="CF130" s="43"/>
      <c r="DI130" s="35"/>
      <c r="DJ130" s="39"/>
      <c r="DK130" s="43"/>
      <c r="DL130" s="43"/>
      <c r="DM130" s="43"/>
      <c r="DN130" s="43"/>
      <c r="DO130" s="43"/>
      <c r="DP130" s="43"/>
      <c r="DQ130" s="43"/>
      <c r="DR130" s="43"/>
      <c r="DS130" s="43"/>
      <c r="DT130" s="43"/>
      <c r="DU130" s="43"/>
      <c r="DV130" s="43"/>
    </row>
    <row r="131" spans="29:126" ht="13.05" customHeight="1" x14ac:dyDescent="0.15">
      <c r="AC131" s="222"/>
      <c r="AD131" s="222"/>
      <c r="AE131" s="222"/>
      <c r="AF131" s="222"/>
      <c r="AG131" s="222"/>
      <c r="AH131" s="222"/>
      <c r="AI131" s="222"/>
      <c r="AJ131" s="222"/>
      <c r="AK131" s="222"/>
      <c r="AL131" s="222"/>
      <c r="AM131" s="222"/>
      <c r="AN131" s="222"/>
      <c r="AO131" s="222"/>
      <c r="AP131" s="222"/>
      <c r="BS131" s="43"/>
      <c r="BT131" s="43"/>
      <c r="BU131" s="43"/>
      <c r="BV131" s="43"/>
      <c r="BW131" s="43"/>
      <c r="BX131" s="43"/>
      <c r="BY131" s="43"/>
      <c r="BZ131" s="43"/>
      <c r="CA131" s="43"/>
      <c r="CB131" s="43"/>
      <c r="CC131" s="43"/>
      <c r="CD131" s="43"/>
      <c r="CE131" s="43"/>
      <c r="CF131" s="43"/>
      <c r="DI131" s="35"/>
      <c r="DJ131" s="39"/>
      <c r="DK131" s="43"/>
      <c r="DL131" s="43"/>
      <c r="DM131" s="43"/>
      <c r="DN131" s="43"/>
      <c r="DO131" s="43"/>
      <c r="DP131" s="43"/>
      <c r="DQ131" s="43"/>
      <c r="DR131" s="43"/>
      <c r="DS131" s="43"/>
      <c r="DT131" s="43"/>
      <c r="DU131" s="43"/>
      <c r="DV131" s="43"/>
    </row>
    <row r="132" spans="29:126" ht="13.05" customHeight="1" x14ac:dyDescent="0.15">
      <c r="AC132" s="221"/>
      <c r="AD132" s="221"/>
      <c r="AE132" s="221"/>
      <c r="AF132" s="221"/>
      <c r="AG132" s="221"/>
      <c r="AH132" s="221"/>
      <c r="AI132" s="221"/>
      <c r="AJ132" s="221"/>
      <c r="AK132" s="221"/>
      <c r="AL132" s="221"/>
      <c r="AM132" s="221"/>
      <c r="AN132" s="221"/>
      <c r="AO132" s="221"/>
      <c r="AP132" s="221"/>
      <c r="BS132" s="39"/>
      <c r="BT132" s="39"/>
      <c r="BU132" s="39"/>
      <c r="BV132" s="39"/>
      <c r="BW132" s="39"/>
      <c r="BX132" s="39"/>
      <c r="BY132" s="39"/>
      <c r="BZ132" s="39"/>
      <c r="CA132" s="39"/>
      <c r="CB132" s="39"/>
      <c r="CC132" s="39"/>
      <c r="CD132" s="39"/>
      <c r="CE132" s="39"/>
      <c r="CF132" s="39"/>
      <c r="DI132" s="55"/>
      <c r="DJ132" s="43"/>
      <c r="DK132" s="39"/>
      <c r="DL132" s="39"/>
      <c r="DM132" s="39"/>
      <c r="DN132" s="39"/>
      <c r="DO132" s="39"/>
      <c r="DP132" s="39"/>
      <c r="DQ132" s="39"/>
      <c r="DR132" s="39"/>
      <c r="DS132" s="39"/>
      <c r="DT132" s="39"/>
      <c r="DU132" s="39"/>
      <c r="DV132" s="39"/>
    </row>
    <row r="133" spans="29:126" ht="13.05" customHeight="1" x14ac:dyDescent="0.15">
      <c r="AC133" s="221"/>
      <c r="AD133" s="221"/>
      <c r="AE133" s="221"/>
      <c r="AF133" s="221"/>
      <c r="AG133" s="221"/>
      <c r="AH133" s="221"/>
      <c r="AI133" s="221"/>
      <c r="AJ133" s="221"/>
      <c r="AK133" s="221"/>
      <c r="AL133" s="221"/>
      <c r="AM133" s="221"/>
      <c r="AN133" s="221"/>
      <c r="AO133" s="221"/>
      <c r="AP133" s="221"/>
      <c r="BS133" s="39"/>
      <c r="BT133" s="39"/>
      <c r="BU133" s="39"/>
      <c r="BV133" s="39"/>
      <c r="BW133" s="39"/>
      <c r="BX133" s="39"/>
      <c r="BY133" s="39"/>
      <c r="BZ133" s="39"/>
      <c r="CA133" s="39"/>
      <c r="CB133" s="39"/>
      <c r="CC133" s="39"/>
      <c r="CD133" s="39"/>
      <c r="CE133" s="39"/>
      <c r="CF133" s="39"/>
      <c r="DI133" s="55"/>
      <c r="DJ133" s="43"/>
      <c r="DK133" s="39"/>
      <c r="DL133" s="39"/>
      <c r="DM133" s="39"/>
      <c r="DN133" s="39"/>
      <c r="DO133" s="39"/>
      <c r="DP133" s="39"/>
      <c r="DQ133" s="39"/>
      <c r="DR133" s="39"/>
      <c r="DS133" s="39"/>
      <c r="DT133" s="39"/>
      <c r="DU133" s="39"/>
      <c r="DV133" s="39"/>
    </row>
    <row r="134" spans="29:126" ht="13.05" customHeight="1" x14ac:dyDescent="0.15">
      <c r="AC134" s="221"/>
      <c r="AD134" s="221"/>
      <c r="AE134" s="221"/>
      <c r="AF134" s="221"/>
      <c r="AG134" s="221"/>
      <c r="AH134" s="221"/>
      <c r="AI134" s="221"/>
      <c r="AJ134" s="221"/>
      <c r="AK134" s="221"/>
      <c r="AL134" s="221"/>
      <c r="AM134" s="221"/>
      <c r="AN134" s="221"/>
      <c r="AO134" s="221"/>
      <c r="AP134" s="221"/>
      <c r="BS134" s="39"/>
      <c r="BT134" s="39"/>
      <c r="BU134" s="39"/>
      <c r="BV134" s="39"/>
      <c r="BW134" s="39"/>
      <c r="BX134" s="39"/>
      <c r="BY134" s="39"/>
      <c r="BZ134" s="39"/>
      <c r="CA134" s="39"/>
      <c r="CB134" s="39"/>
      <c r="CC134" s="39"/>
      <c r="CD134" s="39"/>
      <c r="CE134" s="39"/>
      <c r="CF134" s="39"/>
      <c r="DI134" s="55"/>
      <c r="DJ134" s="43"/>
      <c r="DK134" s="39"/>
      <c r="DL134" s="39"/>
      <c r="DM134" s="39"/>
      <c r="DN134" s="39"/>
      <c r="DO134" s="39"/>
      <c r="DP134" s="39"/>
      <c r="DQ134" s="39"/>
      <c r="DR134" s="39"/>
      <c r="DS134" s="39"/>
      <c r="DT134" s="39"/>
      <c r="DU134" s="39"/>
      <c r="DV134" s="39"/>
    </row>
    <row r="135" spans="29:126" ht="13.05" customHeight="1" x14ac:dyDescent="0.15">
      <c r="AC135" s="221"/>
      <c r="AD135" s="221"/>
      <c r="AE135" s="221"/>
      <c r="AF135" s="221"/>
      <c r="AG135" s="221"/>
      <c r="AH135" s="221"/>
      <c r="AI135" s="221"/>
      <c r="AJ135" s="221"/>
      <c r="AK135" s="221"/>
      <c r="AL135" s="221"/>
      <c r="AM135" s="221"/>
      <c r="AN135" s="221"/>
      <c r="AO135" s="221"/>
      <c r="AP135" s="221"/>
      <c r="BS135" s="39"/>
      <c r="BT135" s="39"/>
      <c r="BU135" s="39"/>
      <c r="BV135" s="39"/>
      <c r="BW135" s="39"/>
      <c r="BX135" s="39"/>
      <c r="BY135" s="39"/>
      <c r="BZ135" s="39"/>
      <c r="CA135" s="39"/>
      <c r="CB135" s="39"/>
      <c r="CC135" s="39"/>
      <c r="CD135" s="39"/>
      <c r="CE135" s="39"/>
      <c r="CF135" s="39"/>
      <c r="DI135" s="55"/>
      <c r="DJ135" s="43"/>
      <c r="DK135" s="39"/>
      <c r="DL135" s="39"/>
      <c r="DM135" s="39"/>
      <c r="DN135" s="39"/>
      <c r="DO135" s="39"/>
      <c r="DP135" s="39"/>
      <c r="DQ135" s="39"/>
      <c r="DR135" s="39"/>
      <c r="DS135" s="39"/>
      <c r="DT135" s="39"/>
      <c r="DU135" s="39"/>
      <c r="DV135" s="39"/>
    </row>
    <row r="136" spans="29:126" ht="13.05" customHeight="1" x14ac:dyDescent="0.15">
      <c r="AC136" s="221"/>
      <c r="AD136" s="221"/>
      <c r="AE136" s="221"/>
      <c r="AF136" s="221"/>
      <c r="AG136" s="221"/>
      <c r="AH136" s="221"/>
      <c r="AI136" s="221"/>
      <c r="AJ136" s="221"/>
      <c r="AK136" s="221"/>
      <c r="AL136" s="221"/>
      <c r="AM136" s="221"/>
      <c r="AN136" s="221"/>
      <c r="AO136" s="221"/>
      <c r="AP136" s="221"/>
      <c r="BS136" s="39"/>
      <c r="BT136" s="39"/>
      <c r="BU136" s="39"/>
      <c r="BV136" s="39"/>
      <c r="BW136" s="39"/>
      <c r="BX136" s="39"/>
      <c r="BY136" s="39"/>
      <c r="BZ136" s="39"/>
      <c r="CA136" s="39"/>
      <c r="CB136" s="39"/>
      <c r="CC136" s="39"/>
      <c r="CD136" s="39"/>
      <c r="CE136" s="39"/>
      <c r="CF136" s="39"/>
      <c r="DI136" s="55"/>
      <c r="DJ136" s="43"/>
      <c r="DK136" s="39"/>
      <c r="DL136" s="39"/>
      <c r="DM136" s="39"/>
      <c r="DN136" s="39"/>
      <c r="DO136" s="39"/>
      <c r="DP136" s="39"/>
      <c r="DQ136" s="39"/>
      <c r="DR136" s="39"/>
      <c r="DS136" s="39"/>
      <c r="DT136" s="39"/>
      <c r="DU136" s="39"/>
      <c r="DV136" s="39"/>
    </row>
    <row r="137" spans="29:126" ht="13.05" customHeight="1" x14ac:dyDescent="0.15">
      <c r="AC137" s="221"/>
      <c r="AD137" s="221"/>
      <c r="AE137" s="221"/>
      <c r="AF137" s="221"/>
      <c r="AG137" s="221"/>
      <c r="AH137" s="221"/>
      <c r="AI137" s="221"/>
      <c r="AJ137" s="221"/>
      <c r="AK137" s="221"/>
      <c r="AL137" s="221"/>
      <c r="AM137" s="221"/>
      <c r="AN137" s="221"/>
      <c r="AO137" s="221"/>
      <c r="AP137" s="221"/>
      <c r="BS137" s="39"/>
      <c r="BT137" s="39"/>
      <c r="BU137" s="39"/>
      <c r="BV137" s="39"/>
      <c r="BW137" s="39"/>
      <c r="BX137" s="39"/>
      <c r="BY137" s="39"/>
      <c r="BZ137" s="39"/>
      <c r="CA137" s="39"/>
      <c r="CB137" s="39"/>
      <c r="CC137" s="39"/>
      <c r="CD137" s="39"/>
      <c r="CE137" s="39"/>
      <c r="CF137" s="39"/>
      <c r="DI137" s="55"/>
      <c r="DJ137" s="43"/>
      <c r="DK137" s="39"/>
      <c r="DL137" s="39"/>
      <c r="DM137" s="39"/>
      <c r="DN137" s="39"/>
      <c r="DO137" s="39"/>
      <c r="DP137" s="39"/>
      <c r="DQ137" s="39"/>
      <c r="DR137" s="39"/>
      <c r="DS137" s="39"/>
      <c r="DT137" s="39"/>
      <c r="DU137" s="39"/>
      <c r="DV137" s="39"/>
    </row>
    <row r="138" spans="29:126" ht="13.05" customHeight="1" x14ac:dyDescent="0.15">
      <c r="AC138" s="221"/>
      <c r="AD138" s="221"/>
      <c r="AE138" s="221"/>
      <c r="AF138" s="221"/>
      <c r="AG138" s="221"/>
      <c r="AH138" s="221"/>
      <c r="AI138" s="221"/>
      <c r="AJ138" s="221"/>
      <c r="AK138" s="221"/>
      <c r="AL138" s="221"/>
      <c r="AM138" s="221"/>
      <c r="AN138" s="221"/>
      <c r="AO138" s="221"/>
      <c r="AP138" s="221"/>
      <c r="BS138" s="39"/>
      <c r="BT138" s="39"/>
      <c r="BU138" s="39"/>
      <c r="BV138" s="39"/>
      <c r="BW138" s="39"/>
      <c r="BX138" s="39"/>
      <c r="BY138" s="39"/>
      <c r="BZ138" s="39"/>
      <c r="CA138" s="39"/>
      <c r="CB138" s="39"/>
      <c r="CC138" s="39"/>
      <c r="CD138" s="39"/>
      <c r="CE138" s="39"/>
      <c r="CF138" s="39"/>
      <c r="DI138" s="55"/>
      <c r="DJ138" s="43"/>
      <c r="DK138" s="39"/>
      <c r="DL138" s="39"/>
      <c r="DM138" s="39"/>
      <c r="DN138" s="39"/>
      <c r="DO138" s="39"/>
      <c r="DP138" s="39"/>
      <c r="DQ138" s="39"/>
      <c r="DR138" s="39"/>
      <c r="DS138" s="39"/>
      <c r="DT138" s="39"/>
      <c r="DU138" s="39"/>
      <c r="DV138" s="39"/>
    </row>
    <row r="139" spans="29:126" ht="13.05" customHeight="1" x14ac:dyDescent="0.15">
      <c r="AC139" s="221"/>
      <c r="AD139" s="221"/>
      <c r="AE139" s="221"/>
      <c r="AF139" s="221"/>
      <c r="AG139" s="221"/>
      <c r="AH139" s="221"/>
      <c r="AI139" s="221"/>
      <c r="AJ139" s="221"/>
      <c r="AK139" s="221"/>
      <c r="AL139" s="221"/>
      <c r="AM139" s="221"/>
      <c r="AN139" s="221"/>
      <c r="AO139" s="221"/>
      <c r="AP139" s="221"/>
      <c r="BS139" s="39"/>
      <c r="BT139" s="39"/>
      <c r="BU139" s="39"/>
      <c r="BV139" s="39"/>
      <c r="BW139" s="39"/>
      <c r="BX139" s="39"/>
      <c r="BY139" s="39"/>
      <c r="BZ139" s="39"/>
      <c r="CA139" s="39"/>
      <c r="CB139" s="39"/>
      <c r="CC139" s="39"/>
      <c r="CD139" s="39"/>
      <c r="CE139" s="39"/>
      <c r="CF139" s="39"/>
      <c r="DI139" s="55"/>
      <c r="DJ139" s="43"/>
      <c r="DK139" s="39"/>
      <c r="DL139" s="39"/>
      <c r="DM139" s="39"/>
      <c r="DN139" s="39"/>
      <c r="DO139" s="39"/>
      <c r="DP139" s="39"/>
      <c r="DQ139" s="39"/>
      <c r="DR139" s="39"/>
      <c r="DS139" s="39"/>
      <c r="DT139" s="39"/>
      <c r="DU139" s="39"/>
      <c r="DV139" s="39"/>
    </row>
    <row r="140" spans="29:126" ht="13.05" customHeight="1" x14ac:dyDescent="0.15">
      <c r="AC140" s="221"/>
      <c r="AD140" s="221"/>
      <c r="AE140" s="221"/>
      <c r="AF140" s="221"/>
      <c r="AG140" s="221"/>
      <c r="AH140" s="221"/>
      <c r="AI140" s="221"/>
      <c r="AJ140" s="221"/>
      <c r="AK140" s="221"/>
      <c r="AL140" s="221"/>
      <c r="AM140" s="221"/>
      <c r="AN140" s="221"/>
      <c r="AO140" s="221"/>
      <c r="AP140" s="221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DI140" s="35"/>
      <c r="DJ140" s="43"/>
      <c r="DK140" s="43"/>
      <c r="DL140" s="43"/>
      <c r="DM140" s="43"/>
      <c r="DN140" s="43"/>
      <c r="DO140" s="43"/>
      <c r="DP140" s="43"/>
      <c r="DQ140" s="43"/>
      <c r="DR140" s="43"/>
      <c r="DS140" s="43"/>
      <c r="DT140" s="43"/>
      <c r="DU140" s="43"/>
      <c r="DV140" s="43"/>
    </row>
    <row r="141" spans="29:126" ht="13.05" customHeight="1" x14ac:dyDescent="0.15">
      <c r="AC141" s="221"/>
      <c r="AD141" s="221"/>
      <c r="AE141" s="221"/>
      <c r="AF141" s="221"/>
      <c r="AG141" s="221"/>
      <c r="AH141" s="221"/>
      <c r="AI141" s="221"/>
      <c r="AJ141" s="221"/>
      <c r="AK141" s="221"/>
      <c r="AL141" s="221"/>
      <c r="AM141" s="221"/>
      <c r="AN141" s="221"/>
      <c r="AO141" s="221"/>
      <c r="AP141" s="221"/>
      <c r="BS141" s="43"/>
      <c r="BT141" s="43"/>
      <c r="BU141" s="43"/>
      <c r="BV141" s="43"/>
      <c r="BW141" s="43"/>
      <c r="BX141" s="43"/>
      <c r="BY141" s="43"/>
      <c r="BZ141" s="43"/>
      <c r="CA141" s="43"/>
      <c r="CB141" s="43"/>
      <c r="CC141" s="43"/>
      <c r="CD141" s="43"/>
      <c r="CE141" s="43"/>
      <c r="CF141" s="43"/>
      <c r="DI141" s="35"/>
      <c r="DJ141" s="43"/>
      <c r="DK141" s="43"/>
      <c r="DL141" s="43"/>
      <c r="DM141" s="43"/>
      <c r="DN141" s="43"/>
      <c r="DO141" s="43"/>
      <c r="DP141" s="43"/>
      <c r="DQ141" s="43"/>
      <c r="DR141" s="43"/>
      <c r="DS141" s="43"/>
      <c r="DT141" s="43"/>
      <c r="DU141" s="43"/>
      <c r="DV141" s="43"/>
    </row>
    <row r="142" spans="29:126" ht="13.05" customHeight="1" x14ac:dyDescent="0.15">
      <c r="AC142" s="221"/>
      <c r="AD142" s="221"/>
      <c r="AE142" s="221"/>
      <c r="AF142" s="221"/>
      <c r="AG142" s="221"/>
      <c r="AH142" s="221"/>
      <c r="AI142" s="221"/>
      <c r="AJ142" s="221"/>
      <c r="AK142" s="221"/>
      <c r="AL142" s="221"/>
      <c r="AM142" s="221"/>
      <c r="AN142" s="221"/>
      <c r="AO142" s="221"/>
      <c r="AP142" s="221"/>
      <c r="BS142" s="39"/>
      <c r="BT142" s="39"/>
      <c r="BU142" s="39"/>
      <c r="BV142" s="39"/>
      <c r="BW142" s="39"/>
      <c r="BX142" s="39"/>
      <c r="BY142" s="39"/>
      <c r="BZ142" s="39"/>
      <c r="CA142" s="39"/>
      <c r="CB142" s="39"/>
      <c r="CC142" s="39"/>
      <c r="CD142" s="39"/>
      <c r="CE142" s="39"/>
      <c r="CF142" s="39"/>
      <c r="DI142" s="55"/>
      <c r="DJ142" s="43"/>
      <c r="DK142" s="39"/>
      <c r="DL142" s="39"/>
      <c r="DM142" s="39"/>
      <c r="DN142" s="39"/>
      <c r="DO142" s="39"/>
      <c r="DP142" s="39"/>
      <c r="DQ142" s="39"/>
      <c r="DR142" s="39"/>
      <c r="DS142" s="39"/>
      <c r="DT142" s="39"/>
      <c r="DU142" s="39"/>
      <c r="DV142" s="39"/>
    </row>
    <row r="143" spans="29:126" ht="13.05" customHeight="1" x14ac:dyDescent="0.15">
      <c r="AC143" s="221"/>
      <c r="AD143" s="221"/>
      <c r="AE143" s="221"/>
      <c r="AF143" s="221"/>
      <c r="AG143" s="221"/>
      <c r="AH143" s="221"/>
      <c r="AI143" s="221"/>
      <c r="AJ143" s="221"/>
      <c r="AK143" s="221"/>
      <c r="AL143" s="221"/>
      <c r="AM143" s="221"/>
      <c r="AN143" s="221"/>
      <c r="AO143" s="221"/>
      <c r="AP143" s="221"/>
      <c r="BS143" s="39"/>
      <c r="BT143" s="39"/>
      <c r="BU143" s="39"/>
      <c r="BV143" s="39"/>
      <c r="BW143" s="39"/>
      <c r="BX143" s="39"/>
      <c r="BY143" s="39"/>
      <c r="BZ143" s="39"/>
      <c r="CA143" s="39"/>
      <c r="CB143" s="39"/>
      <c r="CC143" s="39"/>
      <c r="CD143" s="39"/>
      <c r="CE143" s="39"/>
      <c r="CF143" s="39"/>
      <c r="DI143" s="55"/>
      <c r="DJ143" s="43"/>
      <c r="DK143" s="39"/>
      <c r="DL143" s="39"/>
      <c r="DM143" s="39"/>
      <c r="DN143" s="39"/>
      <c r="DO143" s="39"/>
      <c r="DP143" s="39"/>
      <c r="DQ143" s="39"/>
      <c r="DR143" s="39"/>
      <c r="DS143" s="39"/>
      <c r="DT143" s="39"/>
      <c r="DU143" s="39"/>
      <c r="DV143" s="39"/>
    </row>
    <row r="144" spans="29:126" ht="13.05" customHeight="1" x14ac:dyDescent="0.15">
      <c r="AC144" s="221"/>
      <c r="AD144" s="221"/>
      <c r="AE144" s="221"/>
      <c r="AF144" s="221"/>
      <c r="AG144" s="221"/>
      <c r="AH144" s="221"/>
      <c r="AI144" s="221"/>
      <c r="AJ144" s="221"/>
      <c r="AK144" s="221"/>
      <c r="AL144" s="221"/>
      <c r="AM144" s="221"/>
      <c r="AN144" s="221"/>
      <c r="AO144" s="221"/>
      <c r="AP144" s="221"/>
      <c r="BS144" s="39"/>
      <c r="BT144" s="39"/>
      <c r="BU144" s="39"/>
      <c r="BV144" s="39"/>
      <c r="BW144" s="39"/>
      <c r="BX144" s="39"/>
      <c r="BY144" s="39"/>
      <c r="BZ144" s="39"/>
      <c r="CA144" s="39"/>
      <c r="CB144" s="39"/>
      <c r="CC144" s="39"/>
      <c r="CD144" s="39"/>
      <c r="CE144" s="39"/>
      <c r="CF144" s="39"/>
      <c r="DI144" s="55"/>
      <c r="DJ144" s="43"/>
      <c r="DK144" s="39"/>
      <c r="DL144" s="39"/>
      <c r="DM144" s="39"/>
      <c r="DN144" s="39"/>
      <c r="DO144" s="39"/>
      <c r="DP144" s="39"/>
      <c r="DQ144" s="39"/>
      <c r="DR144" s="39"/>
      <c r="DS144" s="39"/>
      <c r="DT144" s="39"/>
      <c r="DU144" s="39"/>
      <c r="DV144" s="39"/>
    </row>
    <row r="145" spans="29:126" ht="13.05" customHeight="1" x14ac:dyDescent="0.15">
      <c r="AC145" s="221"/>
      <c r="AD145" s="221"/>
      <c r="AE145" s="221"/>
      <c r="AF145" s="221"/>
      <c r="AG145" s="221"/>
      <c r="AH145" s="221"/>
      <c r="AI145" s="221"/>
      <c r="AJ145" s="221"/>
      <c r="AK145" s="221"/>
      <c r="AL145" s="221"/>
      <c r="AM145" s="221"/>
      <c r="AN145" s="221"/>
      <c r="AO145" s="221"/>
      <c r="AP145" s="221"/>
      <c r="BS145" s="39"/>
      <c r="BT145" s="39"/>
      <c r="BU145" s="39"/>
      <c r="BV145" s="39"/>
      <c r="BW145" s="39"/>
      <c r="BX145" s="39"/>
      <c r="BY145" s="39"/>
      <c r="BZ145" s="39"/>
      <c r="CA145" s="39"/>
      <c r="CB145" s="39"/>
      <c r="CC145" s="39"/>
      <c r="CD145" s="39"/>
      <c r="CE145" s="39"/>
      <c r="CF145" s="39"/>
      <c r="DI145" s="55"/>
      <c r="DJ145" s="43"/>
      <c r="DK145" s="39"/>
      <c r="DL145" s="39"/>
      <c r="DM145" s="39"/>
      <c r="DN145" s="39"/>
      <c r="DO145" s="39"/>
      <c r="DP145" s="39"/>
      <c r="DQ145" s="39"/>
      <c r="DR145" s="39"/>
      <c r="DS145" s="39"/>
      <c r="DT145" s="39"/>
      <c r="DU145" s="39"/>
      <c r="DV145" s="39"/>
    </row>
    <row r="146" spans="29:126" ht="13.05" customHeight="1" x14ac:dyDescent="0.15">
      <c r="AC146" s="221"/>
      <c r="AD146" s="221"/>
      <c r="AE146" s="221"/>
      <c r="AF146" s="221"/>
      <c r="AG146" s="221"/>
      <c r="AH146" s="221"/>
      <c r="AI146" s="221"/>
      <c r="AJ146" s="221"/>
      <c r="AK146" s="221"/>
      <c r="AL146" s="221"/>
      <c r="AM146" s="221"/>
      <c r="AN146" s="221"/>
      <c r="AO146" s="221"/>
      <c r="AP146" s="221"/>
      <c r="BS146" s="39"/>
      <c r="BT146" s="39"/>
      <c r="BU146" s="39"/>
      <c r="BV146" s="39"/>
      <c r="BW146" s="39"/>
      <c r="BX146" s="39"/>
      <c r="BY146" s="39"/>
      <c r="BZ146" s="39"/>
      <c r="CA146" s="39"/>
      <c r="CB146" s="39"/>
      <c r="CC146" s="39"/>
      <c r="CD146" s="39"/>
      <c r="CE146" s="39"/>
      <c r="CF146" s="39"/>
      <c r="DI146" s="55"/>
      <c r="DJ146" s="43"/>
      <c r="DK146" s="39"/>
      <c r="DL146" s="39"/>
      <c r="DM146" s="39"/>
      <c r="DN146" s="39"/>
      <c r="DO146" s="39"/>
      <c r="DP146" s="39"/>
      <c r="DQ146" s="39"/>
      <c r="DR146" s="39"/>
      <c r="DS146" s="39"/>
      <c r="DT146" s="39"/>
      <c r="DU146" s="39"/>
      <c r="DV146" s="39"/>
    </row>
    <row r="147" spans="29:126" ht="13.05" customHeight="1" x14ac:dyDescent="0.15">
      <c r="AC147" s="221"/>
      <c r="AD147" s="221"/>
      <c r="AE147" s="221"/>
      <c r="AF147" s="221"/>
      <c r="AG147" s="221"/>
      <c r="AH147" s="221"/>
      <c r="AI147" s="221"/>
      <c r="AJ147" s="221"/>
      <c r="AK147" s="221"/>
      <c r="AL147" s="221"/>
      <c r="AM147" s="221"/>
      <c r="AN147" s="221"/>
      <c r="AO147" s="221"/>
      <c r="AP147" s="221"/>
      <c r="BS147" s="39"/>
      <c r="BT147" s="39"/>
      <c r="BU147" s="39"/>
      <c r="BV147" s="39"/>
      <c r="BW147" s="39"/>
      <c r="BX147" s="39"/>
      <c r="BY147" s="39"/>
      <c r="BZ147" s="39"/>
      <c r="CA147" s="39"/>
      <c r="CB147" s="39"/>
      <c r="CC147" s="39"/>
      <c r="CD147" s="39"/>
      <c r="CE147" s="39"/>
      <c r="CF147" s="39"/>
      <c r="DI147" s="55"/>
      <c r="DJ147" s="43"/>
      <c r="DK147" s="39"/>
      <c r="DL147" s="39"/>
      <c r="DM147" s="39"/>
      <c r="DN147" s="39"/>
      <c r="DO147" s="39"/>
      <c r="DP147" s="39"/>
      <c r="DQ147" s="39"/>
      <c r="DR147" s="39"/>
      <c r="DS147" s="39"/>
      <c r="DT147" s="39"/>
      <c r="DU147" s="39"/>
      <c r="DV147" s="39"/>
    </row>
    <row r="148" spans="29:126" ht="13.05" customHeight="1" x14ac:dyDescent="0.15">
      <c r="AC148" s="221"/>
      <c r="AD148" s="221"/>
      <c r="AE148" s="221"/>
      <c r="AF148" s="221"/>
      <c r="AG148" s="221"/>
      <c r="AH148" s="221"/>
      <c r="AI148" s="221"/>
      <c r="AJ148" s="221"/>
      <c r="AK148" s="221"/>
      <c r="AL148" s="221"/>
      <c r="AM148" s="221"/>
      <c r="AN148" s="221"/>
      <c r="AO148" s="221"/>
      <c r="AP148" s="221"/>
      <c r="BS148" s="39"/>
      <c r="BT148" s="39"/>
      <c r="BU148" s="39"/>
      <c r="BV148" s="39"/>
      <c r="BW148" s="39"/>
      <c r="BX148" s="39"/>
      <c r="BY148" s="39"/>
      <c r="BZ148" s="39"/>
      <c r="CA148" s="39"/>
      <c r="CB148" s="39"/>
      <c r="CC148" s="39"/>
      <c r="CD148" s="39"/>
      <c r="CE148" s="39"/>
      <c r="CF148" s="39"/>
      <c r="DI148" s="55"/>
      <c r="DJ148" s="43"/>
      <c r="DK148" s="39"/>
      <c r="DL148" s="39"/>
      <c r="DM148" s="39"/>
      <c r="DN148" s="39"/>
      <c r="DO148" s="39"/>
      <c r="DP148" s="39"/>
      <c r="DQ148" s="39"/>
      <c r="DR148" s="39"/>
      <c r="DS148" s="39"/>
      <c r="DT148" s="39"/>
      <c r="DU148" s="39"/>
      <c r="DV148" s="39"/>
    </row>
    <row r="149" spans="29:126" ht="13.05" customHeight="1" x14ac:dyDescent="0.15">
      <c r="AC149" s="221"/>
      <c r="AD149" s="221"/>
      <c r="AE149" s="221"/>
      <c r="AF149" s="221"/>
      <c r="AG149" s="221"/>
      <c r="AH149" s="221"/>
      <c r="AI149" s="221"/>
      <c r="AJ149" s="221"/>
      <c r="AK149" s="221"/>
      <c r="AL149" s="221"/>
      <c r="AM149" s="221"/>
      <c r="AN149" s="221"/>
      <c r="AO149" s="221"/>
      <c r="AP149" s="221"/>
      <c r="BS149" s="39"/>
      <c r="BT149" s="39"/>
      <c r="BU149" s="39"/>
      <c r="BV149" s="39"/>
      <c r="BW149" s="39"/>
      <c r="BX149" s="39"/>
      <c r="BY149" s="39"/>
      <c r="BZ149" s="39"/>
      <c r="CA149" s="39"/>
      <c r="CB149" s="39"/>
      <c r="CC149" s="39"/>
      <c r="CD149" s="39"/>
      <c r="CE149" s="39"/>
      <c r="CF149" s="39"/>
      <c r="DI149" s="55"/>
      <c r="DJ149" s="43"/>
      <c r="DK149" s="39"/>
      <c r="DL149" s="39"/>
      <c r="DM149" s="39"/>
      <c r="DN149" s="39"/>
      <c r="DO149" s="39"/>
      <c r="DP149" s="39"/>
      <c r="DQ149" s="39"/>
      <c r="DR149" s="39"/>
      <c r="DS149" s="39"/>
      <c r="DT149" s="39"/>
      <c r="DU149" s="39"/>
      <c r="DV149" s="39"/>
    </row>
    <row r="150" spans="29:126" ht="13.05" customHeight="1" x14ac:dyDescent="0.15">
      <c r="AC150" s="221"/>
      <c r="AD150" s="221"/>
      <c r="AE150" s="221"/>
      <c r="AF150" s="221"/>
      <c r="AG150" s="221"/>
      <c r="AH150" s="221"/>
      <c r="AI150" s="221"/>
      <c r="AJ150" s="221"/>
      <c r="AK150" s="221"/>
      <c r="AL150" s="221"/>
      <c r="AM150" s="221"/>
      <c r="AN150" s="221"/>
      <c r="AO150" s="221"/>
      <c r="AP150" s="221"/>
      <c r="BS150" s="39"/>
      <c r="BT150" s="39"/>
      <c r="BU150" s="39"/>
      <c r="BV150" s="39"/>
      <c r="BW150" s="39"/>
      <c r="BX150" s="39"/>
      <c r="BY150" s="39"/>
      <c r="BZ150" s="39"/>
      <c r="CA150" s="39"/>
      <c r="CB150" s="39"/>
      <c r="CC150" s="39"/>
      <c r="CD150" s="39"/>
      <c r="CE150" s="39"/>
      <c r="CF150" s="39"/>
      <c r="DI150" s="55"/>
      <c r="DJ150" s="43"/>
      <c r="DK150" s="39"/>
      <c r="DL150" s="39"/>
      <c r="DM150" s="39"/>
      <c r="DN150" s="39"/>
      <c r="DO150" s="39"/>
      <c r="DP150" s="39"/>
      <c r="DQ150" s="39"/>
      <c r="DR150" s="39"/>
      <c r="DS150" s="39"/>
      <c r="DT150" s="39"/>
      <c r="DU150" s="39"/>
      <c r="DV150" s="39"/>
    </row>
    <row r="151" spans="29:126" ht="13.05" customHeight="1" x14ac:dyDescent="0.15">
      <c r="AC151" s="221"/>
      <c r="AD151" s="221"/>
      <c r="AE151" s="221"/>
      <c r="AF151" s="221"/>
      <c r="AG151" s="221"/>
      <c r="AH151" s="221"/>
      <c r="AI151" s="221"/>
      <c r="AJ151" s="221"/>
      <c r="AK151" s="221"/>
      <c r="AL151" s="221"/>
      <c r="AM151" s="221"/>
      <c r="AN151" s="221"/>
      <c r="AO151" s="221"/>
      <c r="AP151" s="221"/>
      <c r="BS151" s="39"/>
      <c r="BT151" s="39"/>
      <c r="BU151" s="39"/>
      <c r="BV151" s="39"/>
      <c r="BW151" s="39"/>
      <c r="BX151" s="39"/>
      <c r="BY151" s="39"/>
      <c r="BZ151" s="39"/>
      <c r="CA151" s="39"/>
      <c r="CB151" s="39"/>
      <c r="CC151" s="39"/>
      <c r="CD151" s="39"/>
      <c r="CE151" s="39"/>
      <c r="CF151" s="39"/>
      <c r="DI151" s="55"/>
      <c r="DJ151" s="43"/>
      <c r="DK151" s="39"/>
      <c r="DL151" s="39"/>
      <c r="DM151" s="39"/>
      <c r="DN151" s="39"/>
      <c r="DO151" s="39"/>
      <c r="DP151" s="39"/>
      <c r="DQ151" s="39"/>
      <c r="DR151" s="39"/>
      <c r="DS151" s="39"/>
      <c r="DT151" s="39"/>
      <c r="DU151" s="39"/>
      <c r="DV151" s="39"/>
    </row>
    <row r="152" spans="29:126" ht="13.05" customHeight="1" x14ac:dyDescent="0.15">
      <c r="AC152" s="221"/>
      <c r="AD152" s="221"/>
      <c r="AE152" s="221"/>
      <c r="AF152" s="221"/>
      <c r="AG152" s="221"/>
      <c r="AH152" s="221"/>
      <c r="AI152" s="221"/>
      <c r="AJ152" s="221"/>
      <c r="AK152" s="221"/>
      <c r="AL152" s="221"/>
      <c r="AM152" s="221"/>
      <c r="AN152" s="221"/>
      <c r="AO152" s="221"/>
      <c r="AP152" s="221"/>
      <c r="BS152" s="39"/>
      <c r="BT152" s="39"/>
      <c r="BU152" s="39"/>
      <c r="BV152" s="39"/>
      <c r="BW152" s="39"/>
      <c r="BX152" s="39"/>
      <c r="BY152" s="39"/>
      <c r="BZ152" s="39"/>
      <c r="CA152" s="39"/>
      <c r="CB152" s="39"/>
      <c r="CC152" s="39"/>
      <c r="CD152" s="39"/>
      <c r="CE152" s="39"/>
      <c r="CF152" s="39"/>
      <c r="DI152" s="55"/>
      <c r="DJ152" s="43"/>
      <c r="DK152" s="39"/>
      <c r="DL152" s="39"/>
      <c r="DM152" s="39"/>
      <c r="DN152" s="39"/>
      <c r="DO152" s="39"/>
      <c r="DP152" s="39"/>
      <c r="DQ152" s="39"/>
      <c r="DR152" s="39"/>
      <c r="DS152" s="39"/>
      <c r="DT152" s="39"/>
      <c r="DU152" s="39"/>
      <c r="DV152" s="39"/>
    </row>
    <row r="153" spans="29:126" ht="13.05" customHeight="1" x14ac:dyDescent="0.15">
      <c r="AC153" s="221"/>
      <c r="AD153" s="221"/>
      <c r="AE153" s="221"/>
      <c r="AF153" s="221"/>
      <c r="AG153" s="221"/>
      <c r="AH153" s="221"/>
      <c r="AI153" s="221"/>
      <c r="AJ153" s="221"/>
      <c r="AK153" s="221"/>
      <c r="AL153" s="221"/>
      <c r="AM153" s="221"/>
      <c r="AN153" s="221"/>
      <c r="AO153" s="221"/>
      <c r="AP153" s="221"/>
      <c r="BS153" s="39"/>
      <c r="BT153" s="39"/>
      <c r="BU153" s="39"/>
      <c r="BV153" s="39"/>
      <c r="BW153" s="39"/>
      <c r="BX153" s="39"/>
      <c r="BY153" s="39"/>
      <c r="BZ153" s="39"/>
      <c r="CA153" s="39"/>
      <c r="CB153" s="39"/>
      <c r="CC153" s="39"/>
      <c r="CD153" s="39"/>
      <c r="CE153" s="39"/>
      <c r="CF153" s="39"/>
      <c r="DI153" s="55"/>
      <c r="DJ153" s="43"/>
      <c r="DK153" s="39"/>
      <c r="DL153" s="39"/>
      <c r="DM153" s="39"/>
      <c r="DN153" s="39"/>
      <c r="DO153" s="39"/>
      <c r="DP153" s="39"/>
      <c r="DQ153" s="39"/>
      <c r="DR153" s="39"/>
      <c r="DS153" s="39"/>
      <c r="DT153" s="39"/>
      <c r="DU153" s="39"/>
      <c r="DV153" s="39"/>
    </row>
    <row r="154" spans="29:126" ht="13.05" customHeight="1" x14ac:dyDescent="0.15">
      <c r="AC154" s="221"/>
      <c r="AD154" s="221"/>
      <c r="AE154" s="221"/>
      <c r="AF154" s="221"/>
      <c r="AG154" s="221"/>
      <c r="AH154" s="221"/>
      <c r="AI154" s="221"/>
      <c r="AJ154" s="221"/>
      <c r="AK154" s="221"/>
      <c r="AL154" s="221"/>
      <c r="AM154" s="221"/>
      <c r="AN154" s="221"/>
      <c r="AO154" s="221"/>
      <c r="AP154" s="221"/>
      <c r="BS154" s="39"/>
      <c r="BT154" s="39"/>
      <c r="BU154" s="39"/>
      <c r="BV154" s="39"/>
      <c r="BW154" s="39"/>
      <c r="BX154" s="39"/>
      <c r="BY154" s="39"/>
      <c r="BZ154" s="39"/>
      <c r="CA154" s="39"/>
      <c r="CB154" s="39"/>
      <c r="CC154" s="39"/>
      <c r="CD154" s="39"/>
      <c r="CE154" s="39"/>
      <c r="CF154" s="39"/>
      <c r="DI154" s="55"/>
      <c r="DJ154" s="43"/>
      <c r="DK154" s="39"/>
      <c r="DL154" s="39"/>
      <c r="DM154" s="39"/>
      <c r="DN154" s="39"/>
      <c r="DO154" s="39"/>
      <c r="DP154" s="39"/>
      <c r="DQ154" s="39"/>
      <c r="DR154" s="39"/>
      <c r="DS154" s="39"/>
      <c r="DT154" s="39"/>
      <c r="DU154" s="39"/>
      <c r="DV154" s="39"/>
    </row>
    <row r="155" spans="29:126" ht="13.05" customHeight="1" x14ac:dyDescent="0.15">
      <c r="AC155" s="221"/>
      <c r="AD155" s="221"/>
      <c r="AE155" s="221"/>
      <c r="AF155" s="221"/>
      <c r="AG155" s="221"/>
      <c r="AH155" s="221"/>
      <c r="AI155" s="221"/>
      <c r="AJ155" s="221"/>
      <c r="AK155" s="221"/>
      <c r="AL155" s="221"/>
      <c r="AM155" s="221"/>
      <c r="AN155" s="221"/>
      <c r="AO155" s="221"/>
      <c r="AP155" s="221"/>
      <c r="BS155" s="39"/>
      <c r="BT155" s="39"/>
      <c r="BU155" s="39"/>
      <c r="BV155" s="39"/>
      <c r="BW155" s="39"/>
      <c r="BX155" s="39"/>
      <c r="BY155" s="39"/>
      <c r="BZ155" s="39"/>
      <c r="CA155" s="39"/>
      <c r="CB155" s="39"/>
      <c r="CC155" s="39"/>
      <c r="CD155" s="39"/>
      <c r="CE155" s="39"/>
      <c r="CF155" s="39"/>
      <c r="DI155" s="55"/>
      <c r="DJ155" s="43"/>
      <c r="DK155" s="39"/>
      <c r="DL155" s="39"/>
      <c r="DM155" s="39"/>
      <c r="DN155" s="39"/>
      <c r="DO155" s="39"/>
      <c r="DP155" s="39"/>
      <c r="DQ155" s="39"/>
      <c r="DR155" s="39"/>
      <c r="DS155" s="39"/>
      <c r="DT155" s="39"/>
      <c r="DU155" s="39"/>
      <c r="DV155" s="39"/>
    </row>
    <row r="156" spans="29:126" ht="13.05" customHeight="1" x14ac:dyDescent="0.15">
      <c r="AC156" s="221"/>
      <c r="AD156" s="221"/>
      <c r="AE156" s="221"/>
      <c r="AF156" s="221"/>
      <c r="AG156" s="221"/>
      <c r="AH156" s="221"/>
      <c r="AI156" s="221"/>
      <c r="AJ156" s="221"/>
      <c r="AK156" s="221"/>
      <c r="AL156" s="221"/>
      <c r="AM156" s="221"/>
      <c r="AN156" s="221"/>
      <c r="AO156" s="221"/>
      <c r="AP156" s="221"/>
      <c r="BS156" s="39"/>
      <c r="BT156" s="39"/>
      <c r="BU156" s="39"/>
      <c r="BV156" s="39"/>
      <c r="BW156" s="39"/>
      <c r="BX156" s="39"/>
      <c r="BY156" s="39"/>
      <c r="BZ156" s="39"/>
      <c r="CA156" s="39"/>
      <c r="CB156" s="39"/>
      <c r="CC156" s="39"/>
      <c r="CD156" s="39"/>
      <c r="CE156" s="39"/>
      <c r="CF156" s="39"/>
      <c r="DI156" s="55"/>
      <c r="DJ156" s="43"/>
      <c r="DK156" s="39"/>
      <c r="DL156" s="39"/>
      <c r="DM156" s="39"/>
      <c r="DN156" s="39"/>
      <c r="DO156" s="39"/>
      <c r="DP156" s="39"/>
      <c r="DQ156" s="39"/>
      <c r="DR156" s="39"/>
      <c r="DS156" s="39"/>
      <c r="DT156" s="39"/>
      <c r="DU156" s="39"/>
      <c r="DV156" s="39"/>
    </row>
    <row r="157" spans="29:126" ht="13.05" customHeight="1" x14ac:dyDescent="0.15">
      <c r="AC157" s="221"/>
      <c r="AD157" s="221"/>
      <c r="AE157" s="221"/>
      <c r="AF157" s="221"/>
      <c r="AG157" s="221"/>
      <c r="AH157" s="221"/>
      <c r="AI157" s="221"/>
      <c r="AJ157" s="221"/>
      <c r="AK157" s="221"/>
      <c r="AL157" s="221"/>
      <c r="AM157" s="221"/>
      <c r="AN157" s="221"/>
      <c r="AO157" s="221"/>
      <c r="AP157" s="221"/>
      <c r="BS157" s="39"/>
      <c r="BT157" s="39"/>
      <c r="BU157" s="39"/>
      <c r="BV157" s="39"/>
      <c r="BW157" s="39"/>
      <c r="BX157" s="39"/>
      <c r="BY157" s="39"/>
      <c r="BZ157" s="39"/>
      <c r="CA157" s="39"/>
      <c r="CB157" s="39"/>
      <c r="CC157" s="39"/>
      <c r="CD157" s="39"/>
      <c r="CE157" s="39"/>
      <c r="CF157" s="39"/>
      <c r="DI157" s="55"/>
      <c r="DJ157" s="43"/>
      <c r="DK157" s="39"/>
      <c r="DL157" s="39"/>
      <c r="DM157" s="39"/>
      <c r="DN157" s="39"/>
      <c r="DO157" s="39"/>
      <c r="DP157" s="39"/>
      <c r="DQ157" s="39"/>
      <c r="DR157" s="39"/>
      <c r="DS157" s="39"/>
      <c r="DT157" s="39"/>
      <c r="DU157" s="39"/>
      <c r="DV157" s="39"/>
    </row>
    <row r="158" spans="29:126" ht="13.05" customHeight="1" x14ac:dyDescent="0.15">
      <c r="AC158" s="221"/>
      <c r="AD158" s="221"/>
      <c r="AE158" s="221"/>
      <c r="AF158" s="221"/>
      <c r="AG158" s="221"/>
      <c r="AH158" s="221"/>
      <c r="AI158" s="221"/>
      <c r="AJ158" s="221"/>
      <c r="AK158" s="221"/>
      <c r="AL158" s="221"/>
      <c r="AM158" s="221"/>
      <c r="AN158" s="221"/>
      <c r="AO158" s="221"/>
      <c r="AP158" s="221"/>
      <c r="BS158" s="43"/>
      <c r="BT158" s="43"/>
      <c r="BU158" s="43"/>
      <c r="BV158" s="43"/>
      <c r="BW158" s="43"/>
      <c r="BX158" s="43"/>
      <c r="BY158" s="43"/>
      <c r="BZ158" s="43"/>
      <c r="CA158" s="43"/>
      <c r="CB158" s="43"/>
      <c r="CC158" s="43"/>
      <c r="CD158" s="43"/>
      <c r="CE158" s="43"/>
      <c r="CF158" s="43"/>
      <c r="DI158" s="35"/>
      <c r="DJ158" s="39"/>
      <c r="DK158" s="43"/>
      <c r="DL158" s="43"/>
      <c r="DM158" s="43"/>
      <c r="DN158" s="43"/>
      <c r="DO158" s="43"/>
      <c r="DP158" s="43"/>
      <c r="DQ158" s="43"/>
      <c r="DR158" s="43"/>
      <c r="DS158" s="43"/>
      <c r="DT158" s="43"/>
      <c r="DU158" s="43"/>
      <c r="DV158" s="43"/>
    </row>
    <row r="159" spans="29:126" ht="13.05" customHeight="1" x14ac:dyDescent="0.15"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BS159" s="225"/>
      <c r="BT159" s="225"/>
      <c r="BU159" s="225"/>
      <c r="BV159" s="225"/>
      <c r="BW159" s="225"/>
      <c r="BX159" s="225"/>
      <c r="BY159" s="225"/>
      <c r="BZ159" s="225"/>
      <c r="CA159" s="225"/>
      <c r="CB159" s="225"/>
      <c r="CC159" s="225"/>
      <c r="CD159" s="225"/>
      <c r="CE159" s="225"/>
      <c r="CF159" s="225"/>
      <c r="DI159" s="226"/>
      <c r="DJ159" s="225"/>
      <c r="DK159" s="46"/>
      <c r="DL159" s="46"/>
      <c r="DM159" s="46"/>
      <c r="DN159" s="46"/>
      <c r="DO159" s="46"/>
      <c r="DP159" s="46"/>
      <c r="DQ159" s="46"/>
      <c r="DR159" s="46"/>
      <c r="DS159" s="46"/>
      <c r="DT159" s="46"/>
      <c r="DU159" s="46"/>
      <c r="DV159" s="225"/>
    </row>
    <row r="160" spans="29:126" ht="13.05" customHeight="1" x14ac:dyDescent="0.15"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  <c r="AP160" s="49"/>
      <c r="BS160" s="50"/>
      <c r="BT160" s="50"/>
      <c r="BU160" s="50"/>
      <c r="BV160" s="50"/>
      <c r="BW160" s="50"/>
      <c r="BX160" s="50"/>
      <c r="BY160" s="50"/>
      <c r="BZ160" s="50"/>
      <c r="CA160" s="50"/>
      <c r="CB160" s="50"/>
      <c r="CC160" s="50"/>
      <c r="CD160" s="50"/>
      <c r="CE160" s="50"/>
      <c r="CF160" s="50"/>
      <c r="DI160" s="227"/>
      <c r="DJ160" s="50"/>
      <c r="DK160" s="50"/>
      <c r="DL160" s="50"/>
      <c r="DM160" s="50"/>
      <c r="DN160" s="50"/>
      <c r="DO160" s="50"/>
      <c r="DP160" s="50"/>
      <c r="DQ160" s="50"/>
      <c r="DR160" s="50"/>
      <c r="DS160" s="50"/>
      <c r="DT160" s="50"/>
      <c r="DU160" s="50"/>
      <c r="DV160" s="50"/>
    </row>
    <row r="161" spans="29:126" ht="13.05" customHeight="1" x14ac:dyDescent="0.15"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BS161" s="45"/>
      <c r="BT161" s="45"/>
      <c r="BU161" s="45"/>
      <c r="BV161" s="45"/>
      <c r="BW161" s="45"/>
      <c r="BX161" s="45"/>
      <c r="BY161" s="45"/>
      <c r="BZ161" s="45"/>
      <c r="CA161" s="45"/>
      <c r="CB161" s="45"/>
      <c r="CC161" s="45"/>
      <c r="CD161" s="45"/>
      <c r="CE161" s="45"/>
      <c r="CF161" s="45"/>
      <c r="DI161" s="47"/>
      <c r="DJ161" s="48"/>
      <c r="DK161" s="46"/>
      <c r="DL161" s="46"/>
      <c r="DM161" s="46"/>
      <c r="DN161" s="46"/>
      <c r="DO161" s="46"/>
      <c r="DP161" s="46"/>
      <c r="DQ161" s="46"/>
      <c r="DR161" s="46"/>
      <c r="DS161" s="46"/>
      <c r="DT161" s="46"/>
      <c r="DU161" s="46"/>
      <c r="DV161" s="45"/>
    </row>
    <row r="162" spans="29:126" ht="13.05" customHeight="1" x14ac:dyDescent="0.15">
      <c r="AC162" s="221"/>
      <c r="AD162" s="221"/>
      <c r="AE162" s="221"/>
      <c r="AF162" s="221"/>
      <c r="AG162" s="221"/>
      <c r="AH162" s="221"/>
      <c r="AI162" s="221"/>
      <c r="AJ162" s="221"/>
      <c r="AK162" s="221"/>
      <c r="AL162" s="221"/>
      <c r="AM162" s="221"/>
      <c r="AN162" s="221"/>
      <c r="AO162" s="221"/>
      <c r="AP162" s="221"/>
      <c r="BS162" s="228"/>
      <c r="BT162" s="228"/>
      <c r="BU162" s="228"/>
      <c r="BV162" s="228"/>
      <c r="BW162" s="228"/>
      <c r="BX162" s="228"/>
      <c r="BY162" s="228"/>
      <c r="BZ162" s="228"/>
      <c r="CA162" s="228"/>
      <c r="CB162" s="228"/>
      <c r="CC162" s="228"/>
      <c r="CD162" s="228"/>
      <c r="CE162" s="228"/>
      <c r="CF162" s="228"/>
      <c r="DI162" s="35"/>
      <c r="DJ162" s="39"/>
      <c r="DK162" s="43"/>
      <c r="DL162" s="43"/>
      <c r="DM162" s="43"/>
      <c r="DN162" s="43"/>
      <c r="DO162" s="43"/>
      <c r="DP162" s="43"/>
      <c r="DQ162" s="43"/>
      <c r="DR162" s="43"/>
      <c r="DS162" s="43"/>
      <c r="DT162" s="43"/>
      <c r="DU162" s="43"/>
      <c r="DV162" s="228"/>
    </row>
    <row r="163" spans="29:126" ht="13.05" customHeight="1" x14ac:dyDescent="0.15">
      <c r="AC163" s="221"/>
      <c r="AD163" s="221"/>
      <c r="AE163" s="221"/>
      <c r="AF163" s="221"/>
      <c r="AG163" s="221"/>
      <c r="AH163" s="221"/>
      <c r="AI163" s="221"/>
      <c r="AJ163" s="221"/>
      <c r="AK163" s="221"/>
      <c r="AL163" s="221"/>
      <c r="AM163" s="221"/>
      <c r="AN163" s="221"/>
      <c r="AO163" s="221"/>
      <c r="AP163" s="221"/>
      <c r="BS163" s="39"/>
      <c r="BT163" s="39"/>
      <c r="BU163" s="39"/>
      <c r="BV163" s="39"/>
      <c r="BW163" s="39"/>
      <c r="BX163" s="39"/>
      <c r="BY163" s="39"/>
      <c r="BZ163" s="39"/>
      <c r="CA163" s="39"/>
      <c r="CB163" s="39"/>
      <c r="CC163" s="39"/>
      <c r="CD163" s="39"/>
      <c r="CE163" s="39"/>
      <c r="CF163" s="39"/>
      <c r="DI163" s="55"/>
      <c r="DJ163" s="43"/>
      <c r="DK163" s="39"/>
      <c r="DL163" s="39"/>
      <c r="DM163" s="39"/>
      <c r="DN163" s="39"/>
      <c r="DO163" s="39"/>
      <c r="DP163" s="39"/>
      <c r="DQ163" s="39"/>
      <c r="DR163" s="39"/>
      <c r="DS163" s="39"/>
      <c r="DT163" s="39"/>
      <c r="DU163" s="39"/>
      <c r="DV163" s="39"/>
    </row>
    <row r="164" spans="29:126" ht="13.05" customHeight="1" x14ac:dyDescent="0.15">
      <c r="AC164" s="221"/>
      <c r="AD164" s="221"/>
      <c r="AE164" s="221"/>
      <c r="AF164" s="221"/>
      <c r="AG164" s="221"/>
      <c r="AH164" s="221"/>
      <c r="AI164" s="221"/>
      <c r="AJ164" s="221"/>
      <c r="AK164" s="221"/>
      <c r="AL164" s="221"/>
      <c r="AM164" s="221"/>
      <c r="AN164" s="221"/>
      <c r="AO164" s="221"/>
      <c r="AP164" s="221"/>
      <c r="BS164" s="39"/>
      <c r="BT164" s="39"/>
      <c r="BU164" s="39"/>
      <c r="BV164" s="39"/>
      <c r="BW164" s="39"/>
      <c r="BX164" s="39"/>
      <c r="BY164" s="39"/>
      <c r="BZ164" s="39"/>
      <c r="CA164" s="39"/>
      <c r="CB164" s="39"/>
      <c r="CC164" s="39"/>
      <c r="CD164" s="39"/>
      <c r="CE164" s="39"/>
      <c r="CF164" s="39"/>
      <c r="DI164" s="55"/>
      <c r="DJ164" s="43"/>
      <c r="DK164" s="39"/>
      <c r="DL164" s="39"/>
      <c r="DM164" s="39"/>
      <c r="DN164" s="39"/>
      <c r="DO164" s="39"/>
      <c r="DP164" s="39"/>
      <c r="DQ164" s="39"/>
      <c r="DR164" s="39"/>
      <c r="DS164" s="39"/>
      <c r="DT164" s="39"/>
      <c r="DU164" s="39"/>
      <c r="DV164" s="39"/>
    </row>
    <row r="165" spans="29:126" ht="13.05" customHeight="1" x14ac:dyDescent="0.15">
      <c r="AC165" s="221"/>
      <c r="AD165" s="221"/>
      <c r="AE165" s="221"/>
      <c r="AF165" s="221"/>
      <c r="AG165" s="221"/>
      <c r="AH165" s="221"/>
      <c r="AI165" s="221"/>
      <c r="AJ165" s="221"/>
      <c r="AK165" s="221"/>
      <c r="AL165" s="221"/>
      <c r="AM165" s="221"/>
      <c r="AN165" s="221"/>
      <c r="AO165" s="221"/>
      <c r="AP165" s="221"/>
      <c r="BS165" s="39"/>
      <c r="BT165" s="39"/>
      <c r="BU165" s="39"/>
      <c r="BV165" s="39"/>
      <c r="BW165" s="39"/>
      <c r="BX165" s="39"/>
      <c r="BY165" s="39"/>
      <c r="BZ165" s="39"/>
      <c r="CA165" s="39"/>
      <c r="CB165" s="39"/>
      <c r="CC165" s="39"/>
      <c r="CD165" s="39"/>
      <c r="CE165" s="39"/>
      <c r="CF165" s="39"/>
      <c r="DI165" s="55"/>
      <c r="DJ165" s="43"/>
      <c r="DK165" s="39"/>
      <c r="DL165" s="39"/>
      <c r="DM165" s="39"/>
      <c r="DN165" s="39"/>
      <c r="DO165" s="39"/>
      <c r="DP165" s="39"/>
      <c r="DQ165" s="39"/>
      <c r="DR165" s="39"/>
      <c r="DS165" s="39"/>
      <c r="DT165" s="39"/>
      <c r="DU165" s="39"/>
      <c r="DV165" s="39"/>
    </row>
    <row r="166" spans="29:126" ht="13.05" customHeight="1" x14ac:dyDescent="0.15">
      <c r="AC166" s="221"/>
      <c r="AD166" s="221"/>
      <c r="AE166" s="221"/>
      <c r="AF166" s="221"/>
      <c r="AG166" s="221"/>
      <c r="AH166" s="221"/>
      <c r="AI166" s="221"/>
      <c r="AJ166" s="221"/>
      <c r="AK166" s="221"/>
      <c r="AL166" s="221"/>
      <c r="AM166" s="221"/>
      <c r="AN166" s="221"/>
      <c r="AO166" s="221"/>
      <c r="AP166" s="221"/>
      <c r="BS166" s="39"/>
      <c r="BT166" s="39"/>
      <c r="BU166" s="39"/>
      <c r="BV166" s="39"/>
      <c r="BW166" s="39"/>
      <c r="BX166" s="39"/>
      <c r="BY166" s="39"/>
      <c r="BZ166" s="39"/>
      <c r="CA166" s="39"/>
      <c r="CB166" s="39"/>
      <c r="CC166" s="39"/>
      <c r="CD166" s="39"/>
      <c r="CE166" s="39"/>
      <c r="CF166" s="39"/>
      <c r="DI166" s="55"/>
      <c r="DJ166" s="43"/>
      <c r="DK166" s="39"/>
      <c r="DL166" s="39"/>
      <c r="DM166" s="39"/>
      <c r="DN166" s="39"/>
      <c r="DO166" s="39"/>
      <c r="DP166" s="39"/>
      <c r="DQ166" s="39"/>
      <c r="DR166" s="39"/>
      <c r="DS166" s="39"/>
      <c r="DT166" s="39"/>
      <c r="DU166" s="39"/>
      <c r="DV166" s="39"/>
    </row>
    <row r="167" spans="29:126" ht="13.05" customHeight="1" x14ac:dyDescent="0.15">
      <c r="AC167" s="221"/>
      <c r="AD167" s="221"/>
      <c r="AE167" s="221"/>
      <c r="AF167" s="221"/>
      <c r="AG167" s="221"/>
      <c r="AH167" s="221"/>
      <c r="AI167" s="221"/>
      <c r="AJ167" s="221"/>
      <c r="AK167" s="221"/>
      <c r="AL167" s="221"/>
      <c r="AM167" s="221"/>
      <c r="AN167" s="221"/>
      <c r="AO167" s="221"/>
      <c r="AP167" s="221"/>
      <c r="BS167" s="39"/>
      <c r="BT167" s="39"/>
      <c r="BU167" s="39"/>
      <c r="BV167" s="39"/>
      <c r="BW167" s="39"/>
      <c r="BX167" s="39"/>
      <c r="BY167" s="39"/>
      <c r="BZ167" s="39"/>
      <c r="CA167" s="39"/>
      <c r="CB167" s="39"/>
      <c r="CC167" s="39"/>
      <c r="CD167" s="39"/>
      <c r="CE167" s="39"/>
      <c r="CF167" s="39"/>
      <c r="DI167" s="55"/>
      <c r="DJ167" s="43"/>
      <c r="DK167" s="39"/>
      <c r="DL167" s="39"/>
      <c r="DM167" s="39"/>
      <c r="DN167" s="39"/>
      <c r="DO167" s="39"/>
      <c r="DP167" s="39"/>
      <c r="DQ167" s="39"/>
      <c r="DR167" s="39"/>
      <c r="DS167" s="39"/>
      <c r="DT167" s="39"/>
      <c r="DU167" s="39"/>
      <c r="DV167" s="39"/>
    </row>
    <row r="168" spans="29:126" ht="13.05" customHeight="1" x14ac:dyDescent="0.15">
      <c r="AC168" s="221"/>
      <c r="AD168" s="221"/>
      <c r="AE168" s="221"/>
      <c r="AF168" s="221"/>
      <c r="AG168" s="221"/>
      <c r="AH168" s="221"/>
      <c r="AI168" s="221"/>
      <c r="AJ168" s="221"/>
      <c r="AK168" s="221"/>
      <c r="AL168" s="221"/>
      <c r="AM168" s="221"/>
      <c r="AN168" s="221"/>
      <c r="AO168" s="221"/>
      <c r="AP168" s="221"/>
      <c r="BS168" s="39"/>
      <c r="BT168" s="39"/>
      <c r="BU168" s="39"/>
      <c r="BV168" s="39"/>
      <c r="BW168" s="39"/>
      <c r="BX168" s="39"/>
      <c r="BY168" s="39"/>
      <c r="BZ168" s="39"/>
      <c r="CA168" s="39"/>
      <c r="CB168" s="39"/>
      <c r="CC168" s="39"/>
      <c r="CD168" s="39"/>
      <c r="CE168" s="39"/>
      <c r="CF168" s="39"/>
      <c r="DI168" s="55"/>
      <c r="DJ168" s="43"/>
      <c r="DK168" s="39"/>
      <c r="DL168" s="39"/>
      <c r="DM168" s="39"/>
      <c r="DN168" s="39"/>
      <c r="DO168" s="39"/>
      <c r="DP168" s="39"/>
      <c r="DQ168" s="39"/>
      <c r="DR168" s="39"/>
      <c r="DS168" s="39"/>
      <c r="DT168" s="39"/>
      <c r="DU168" s="39"/>
      <c r="DV168" s="39"/>
    </row>
    <row r="169" spans="29:126" ht="13.05" customHeight="1" x14ac:dyDescent="0.15">
      <c r="AC169" s="221"/>
      <c r="AD169" s="221"/>
      <c r="AE169" s="221"/>
      <c r="AF169" s="221"/>
      <c r="AG169" s="221"/>
      <c r="AH169" s="221"/>
      <c r="AI169" s="221"/>
      <c r="AJ169" s="221"/>
      <c r="AK169" s="221"/>
      <c r="AL169" s="221"/>
      <c r="AM169" s="221"/>
      <c r="AN169" s="221"/>
      <c r="AO169" s="221"/>
      <c r="AP169" s="221"/>
      <c r="BS169" s="39"/>
      <c r="BT169" s="39"/>
      <c r="BU169" s="39"/>
      <c r="BV169" s="39"/>
      <c r="BW169" s="39"/>
      <c r="BX169" s="39"/>
      <c r="BY169" s="39"/>
      <c r="BZ169" s="39"/>
      <c r="CA169" s="39"/>
      <c r="CB169" s="39"/>
      <c r="CC169" s="39"/>
      <c r="CD169" s="39"/>
      <c r="CE169" s="39"/>
      <c r="CF169" s="39"/>
      <c r="DI169" s="55"/>
      <c r="DJ169" s="43"/>
      <c r="DK169" s="39"/>
      <c r="DL169" s="39"/>
      <c r="DM169" s="39"/>
      <c r="DN169" s="39"/>
      <c r="DO169" s="39"/>
      <c r="DP169" s="39"/>
      <c r="DQ169" s="39"/>
      <c r="DR169" s="39"/>
      <c r="DS169" s="39"/>
      <c r="DT169" s="39"/>
      <c r="DU169" s="39"/>
      <c r="DV169" s="39"/>
    </row>
    <row r="170" spans="29:126" ht="13.05" customHeight="1" x14ac:dyDescent="0.15">
      <c r="AC170" s="221"/>
      <c r="AD170" s="221"/>
      <c r="AE170" s="221"/>
      <c r="AF170" s="221"/>
      <c r="AG170" s="221"/>
      <c r="AH170" s="221"/>
      <c r="AI170" s="221"/>
      <c r="AJ170" s="221"/>
      <c r="AK170" s="221"/>
      <c r="AL170" s="221"/>
      <c r="AM170" s="221"/>
      <c r="AN170" s="221"/>
      <c r="AO170" s="221"/>
      <c r="AP170" s="221"/>
      <c r="BS170" s="39"/>
      <c r="BT170" s="39"/>
      <c r="BU170" s="39"/>
      <c r="BV170" s="39"/>
      <c r="BW170" s="39"/>
      <c r="BX170" s="39"/>
      <c r="BY170" s="39"/>
      <c r="BZ170" s="39"/>
      <c r="CA170" s="39"/>
      <c r="CB170" s="39"/>
      <c r="CC170" s="39"/>
      <c r="CD170" s="39"/>
      <c r="CE170" s="39"/>
      <c r="CF170" s="39"/>
      <c r="DI170" s="55"/>
      <c r="DJ170" s="43"/>
      <c r="DK170" s="39"/>
      <c r="DL170" s="39"/>
      <c r="DM170" s="39"/>
      <c r="DN170" s="39"/>
      <c r="DO170" s="39"/>
      <c r="DP170" s="39"/>
      <c r="DQ170" s="39"/>
      <c r="DR170" s="39"/>
      <c r="DS170" s="39"/>
      <c r="DT170" s="39"/>
      <c r="DU170" s="39"/>
      <c r="DV170" s="39"/>
    </row>
    <row r="171" spans="29:126" ht="13.05" customHeight="1" x14ac:dyDescent="0.15">
      <c r="AC171" s="221"/>
      <c r="AD171" s="221"/>
      <c r="AE171" s="221"/>
      <c r="AF171" s="221"/>
      <c r="AG171" s="221"/>
      <c r="AH171" s="221"/>
      <c r="AI171" s="221"/>
      <c r="AJ171" s="221"/>
      <c r="AK171" s="221"/>
      <c r="AL171" s="221"/>
      <c r="AM171" s="221"/>
      <c r="AN171" s="221"/>
      <c r="AO171" s="221"/>
      <c r="AP171" s="221"/>
      <c r="BS171" s="39"/>
      <c r="BT171" s="39"/>
      <c r="BU171" s="39"/>
      <c r="BV171" s="39"/>
      <c r="BW171" s="39"/>
      <c r="BX171" s="39"/>
      <c r="BY171" s="39"/>
      <c r="BZ171" s="39"/>
      <c r="CA171" s="39"/>
      <c r="CB171" s="39"/>
      <c r="CC171" s="39"/>
      <c r="CD171" s="39"/>
      <c r="CE171" s="39"/>
      <c r="CF171" s="39"/>
      <c r="DI171" s="55"/>
      <c r="DJ171" s="43"/>
      <c r="DK171" s="39"/>
      <c r="DL171" s="39"/>
      <c r="DM171" s="39"/>
      <c r="DN171" s="39"/>
      <c r="DO171" s="39"/>
      <c r="DP171" s="39"/>
      <c r="DQ171" s="39"/>
      <c r="DR171" s="39"/>
      <c r="DS171" s="39"/>
      <c r="DT171" s="39"/>
      <c r="DU171" s="39"/>
      <c r="DV171" s="39"/>
    </row>
    <row r="172" spans="29:126" ht="13.05" customHeight="1" x14ac:dyDescent="0.15">
      <c r="AC172" s="221"/>
      <c r="AD172" s="221"/>
      <c r="AE172" s="221"/>
      <c r="AF172" s="221"/>
      <c r="AG172" s="221"/>
      <c r="AH172" s="221"/>
      <c r="AI172" s="221"/>
      <c r="AJ172" s="221"/>
      <c r="AK172" s="221"/>
      <c r="AL172" s="221"/>
      <c r="AM172" s="221"/>
      <c r="AN172" s="221"/>
      <c r="AO172" s="221"/>
      <c r="AP172" s="221"/>
      <c r="BS172" s="39"/>
      <c r="BT172" s="39"/>
      <c r="BU172" s="39"/>
      <c r="BV172" s="39"/>
      <c r="BW172" s="39"/>
      <c r="BX172" s="39"/>
      <c r="BY172" s="39"/>
      <c r="BZ172" s="39"/>
      <c r="CA172" s="39"/>
      <c r="CB172" s="39"/>
      <c r="CC172" s="39"/>
      <c r="CD172" s="39"/>
      <c r="CE172" s="39"/>
      <c r="CF172" s="39"/>
      <c r="DI172" s="55"/>
      <c r="DJ172" s="43"/>
      <c r="DK172" s="39"/>
      <c r="DL172" s="39"/>
      <c r="DM172" s="39"/>
      <c r="DN172" s="39"/>
      <c r="DO172" s="39"/>
      <c r="DP172" s="39"/>
      <c r="DQ172" s="39"/>
      <c r="DR172" s="39"/>
      <c r="DS172" s="39"/>
      <c r="DT172" s="39"/>
      <c r="DU172" s="39"/>
      <c r="DV172" s="39"/>
    </row>
    <row r="173" spans="29:126" ht="13.05" customHeight="1" x14ac:dyDescent="0.15">
      <c r="AC173" s="221"/>
      <c r="AD173" s="221"/>
      <c r="AE173" s="221"/>
      <c r="AF173" s="221"/>
      <c r="AG173" s="221"/>
      <c r="AH173" s="221"/>
      <c r="AI173" s="221"/>
      <c r="AJ173" s="221"/>
      <c r="AK173" s="221"/>
      <c r="AL173" s="221"/>
      <c r="AM173" s="221"/>
      <c r="AN173" s="221"/>
      <c r="AO173" s="221"/>
      <c r="AP173" s="221"/>
      <c r="BS173" s="39"/>
      <c r="BT173" s="39"/>
      <c r="BU173" s="39"/>
      <c r="BV173" s="39"/>
      <c r="BW173" s="39"/>
      <c r="BX173" s="39"/>
      <c r="BY173" s="39"/>
      <c r="BZ173" s="39"/>
      <c r="CA173" s="39"/>
      <c r="CB173" s="39"/>
      <c r="CC173" s="39"/>
      <c r="CD173" s="39"/>
      <c r="CE173" s="39"/>
      <c r="CF173" s="39"/>
      <c r="DI173" s="55"/>
      <c r="DJ173" s="43"/>
      <c r="DK173" s="39"/>
      <c r="DL173" s="39"/>
      <c r="DM173" s="39"/>
      <c r="DN173" s="39"/>
      <c r="DO173" s="39"/>
      <c r="DP173" s="39"/>
      <c r="DQ173" s="39"/>
      <c r="DR173" s="39"/>
      <c r="DS173" s="39"/>
      <c r="DT173" s="39"/>
      <c r="DU173" s="39"/>
      <c r="DV173" s="39"/>
    </row>
    <row r="174" spans="29:126" ht="13.05" customHeight="1" x14ac:dyDescent="0.15">
      <c r="AC174" s="221"/>
      <c r="AD174" s="221"/>
      <c r="AE174" s="221"/>
      <c r="AF174" s="221"/>
      <c r="AG174" s="221"/>
      <c r="AH174" s="221"/>
      <c r="AI174" s="221"/>
      <c r="AJ174" s="221"/>
      <c r="AK174" s="221"/>
      <c r="AL174" s="221"/>
      <c r="AM174" s="221"/>
      <c r="AN174" s="221"/>
      <c r="AO174" s="221"/>
      <c r="AP174" s="221"/>
      <c r="BS174" s="39"/>
      <c r="BT174" s="39"/>
      <c r="BU174" s="39"/>
      <c r="BV174" s="39"/>
      <c r="BW174" s="39"/>
      <c r="BX174" s="39"/>
      <c r="BY174" s="39"/>
      <c r="BZ174" s="39"/>
      <c r="CA174" s="39"/>
      <c r="CB174" s="39"/>
      <c r="CC174" s="39"/>
      <c r="CD174" s="39"/>
      <c r="CE174" s="39"/>
      <c r="CF174" s="39"/>
      <c r="DI174" s="55"/>
      <c r="DJ174" s="43"/>
      <c r="DK174" s="39"/>
      <c r="DL174" s="39"/>
      <c r="DM174" s="39"/>
      <c r="DN174" s="39"/>
      <c r="DO174" s="39"/>
      <c r="DP174" s="39"/>
      <c r="DQ174" s="39"/>
      <c r="DR174" s="39"/>
      <c r="DS174" s="39"/>
      <c r="DT174" s="39"/>
      <c r="DU174" s="39"/>
      <c r="DV174" s="39"/>
    </row>
    <row r="175" spans="29:126" ht="13.05" customHeight="1" x14ac:dyDescent="0.15">
      <c r="AC175" s="221"/>
      <c r="AD175" s="221"/>
      <c r="AE175" s="221"/>
      <c r="AF175" s="221"/>
      <c r="AG175" s="221"/>
      <c r="AH175" s="221"/>
      <c r="AI175" s="221"/>
      <c r="AJ175" s="221"/>
      <c r="AK175" s="221"/>
      <c r="AL175" s="221"/>
      <c r="AM175" s="221"/>
      <c r="AN175" s="221"/>
      <c r="AO175" s="221"/>
      <c r="AP175" s="221"/>
      <c r="BS175" s="39"/>
      <c r="BT175" s="39"/>
      <c r="BU175" s="39"/>
      <c r="BV175" s="39"/>
      <c r="BW175" s="39"/>
      <c r="BX175" s="39"/>
      <c r="BY175" s="39"/>
      <c r="BZ175" s="39"/>
      <c r="CA175" s="39"/>
      <c r="CB175" s="39"/>
      <c r="CC175" s="39"/>
      <c r="CD175" s="39"/>
      <c r="CE175" s="39"/>
      <c r="CF175" s="39"/>
      <c r="DI175" s="55"/>
      <c r="DJ175" s="43"/>
      <c r="DK175" s="39"/>
      <c r="DL175" s="39"/>
      <c r="DM175" s="39"/>
      <c r="DN175" s="39"/>
      <c r="DO175" s="39"/>
      <c r="DP175" s="39"/>
      <c r="DQ175" s="39"/>
      <c r="DR175" s="39"/>
      <c r="DS175" s="39"/>
      <c r="DT175" s="39"/>
      <c r="DU175" s="39"/>
      <c r="DV175" s="39"/>
    </row>
    <row r="176" spans="29:126" ht="13.05" customHeight="1" x14ac:dyDescent="0.15">
      <c r="AC176" s="221"/>
      <c r="AD176" s="221"/>
      <c r="AE176" s="221"/>
      <c r="AF176" s="221"/>
      <c r="AG176" s="221"/>
      <c r="AH176" s="221"/>
      <c r="AI176" s="221"/>
      <c r="AJ176" s="221"/>
      <c r="AK176" s="221"/>
      <c r="AL176" s="221"/>
      <c r="AM176" s="221"/>
      <c r="AN176" s="221"/>
      <c r="AO176" s="221"/>
      <c r="AP176" s="221"/>
      <c r="BS176" s="39"/>
      <c r="BT176" s="39"/>
      <c r="BU176" s="39"/>
      <c r="BV176" s="39"/>
      <c r="BW176" s="39"/>
      <c r="BX176" s="39"/>
      <c r="BY176" s="39"/>
      <c r="BZ176" s="39"/>
      <c r="CA176" s="39"/>
      <c r="CB176" s="39"/>
      <c r="CC176" s="39"/>
      <c r="CD176" s="39"/>
      <c r="CE176" s="39"/>
      <c r="CF176" s="39"/>
      <c r="DI176" s="55"/>
      <c r="DJ176" s="43"/>
      <c r="DK176" s="39"/>
      <c r="DL176" s="39"/>
      <c r="DM176" s="39"/>
      <c r="DN176" s="39"/>
      <c r="DO176" s="39"/>
      <c r="DP176" s="39"/>
      <c r="DQ176" s="39"/>
      <c r="DR176" s="39"/>
      <c r="DS176" s="39"/>
      <c r="DT176" s="39"/>
      <c r="DU176" s="39"/>
      <c r="DV176" s="39"/>
    </row>
    <row r="177" spans="29:126" ht="13.05" customHeight="1" x14ac:dyDescent="0.15">
      <c r="AC177" s="221"/>
      <c r="AD177" s="221"/>
      <c r="AE177" s="221"/>
      <c r="AF177" s="221"/>
      <c r="AG177" s="221"/>
      <c r="AH177" s="221"/>
      <c r="AI177" s="221"/>
      <c r="AJ177" s="221"/>
      <c r="AK177" s="221"/>
      <c r="AL177" s="221"/>
      <c r="AM177" s="221"/>
      <c r="AN177" s="221"/>
      <c r="AO177" s="221"/>
      <c r="AP177" s="221"/>
      <c r="BS177" s="43"/>
      <c r="BT177" s="43"/>
      <c r="BU177" s="43"/>
      <c r="BV177" s="43"/>
      <c r="BW177" s="43"/>
      <c r="BX177" s="43"/>
      <c r="BY177" s="43"/>
      <c r="BZ177" s="43"/>
      <c r="CA177" s="43"/>
      <c r="CB177" s="43"/>
      <c r="CC177" s="43"/>
      <c r="CD177" s="43"/>
      <c r="CE177" s="43"/>
      <c r="CF177" s="43"/>
      <c r="DI177" s="55"/>
      <c r="DJ177" s="43"/>
      <c r="DK177" s="43"/>
      <c r="DL177" s="43"/>
      <c r="DM177" s="43"/>
      <c r="DN177" s="43"/>
      <c r="DO177" s="43"/>
      <c r="DP177" s="43"/>
      <c r="DQ177" s="43"/>
      <c r="DR177" s="43"/>
      <c r="DS177" s="43"/>
      <c r="DT177" s="43"/>
      <c r="DU177" s="43"/>
      <c r="DV177" s="43"/>
    </row>
    <row r="178" spans="29:126" ht="13.05" customHeight="1" x14ac:dyDescent="0.15">
      <c r="AC178" s="221"/>
      <c r="AD178" s="221"/>
      <c r="AE178" s="221"/>
      <c r="AF178" s="221"/>
      <c r="AG178" s="221"/>
      <c r="AH178" s="221"/>
      <c r="AI178" s="221"/>
      <c r="AJ178" s="221"/>
      <c r="AK178" s="221"/>
      <c r="AL178" s="221"/>
      <c r="AM178" s="221"/>
      <c r="AN178" s="221"/>
      <c r="AO178" s="221"/>
      <c r="AP178" s="221"/>
      <c r="BS178" s="43"/>
      <c r="BT178" s="43"/>
      <c r="BU178" s="43"/>
      <c r="BV178" s="43"/>
      <c r="BW178" s="43"/>
      <c r="BX178" s="43"/>
      <c r="BY178" s="43"/>
      <c r="BZ178" s="43"/>
      <c r="CA178" s="43"/>
      <c r="CB178" s="43"/>
      <c r="CC178" s="43"/>
      <c r="CD178" s="43"/>
      <c r="CE178" s="43"/>
      <c r="CF178" s="43"/>
      <c r="DI178" s="55"/>
      <c r="DJ178" s="43"/>
      <c r="DK178" s="43"/>
      <c r="DL178" s="43"/>
      <c r="DM178" s="43"/>
      <c r="DN178" s="43"/>
      <c r="DO178" s="43"/>
      <c r="DP178" s="43"/>
      <c r="DQ178" s="43"/>
      <c r="DR178" s="43"/>
      <c r="DS178" s="43"/>
      <c r="DT178" s="43"/>
      <c r="DU178" s="43"/>
      <c r="DV178" s="43"/>
    </row>
    <row r="179" spans="29:126" ht="13.05" customHeight="1" x14ac:dyDescent="0.15">
      <c r="AC179" s="221"/>
      <c r="AD179" s="221"/>
      <c r="AE179" s="221"/>
      <c r="AF179" s="221"/>
      <c r="AG179" s="221"/>
      <c r="AH179" s="221"/>
      <c r="AI179" s="221"/>
      <c r="AJ179" s="221"/>
      <c r="AK179" s="221"/>
      <c r="AL179" s="221"/>
      <c r="AM179" s="221"/>
      <c r="AN179" s="221"/>
      <c r="AO179" s="221"/>
      <c r="AP179" s="221"/>
      <c r="BS179" s="39"/>
      <c r="BT179" s="39"/>
      <c r="BU179" s="39"/>
      <c r="BV179" s="39"/>
      <c r="BW179" s="39"/>
      <c r="BX179" s="39"/>
      <c r="BY179" s="39"/>
      <c r="BZ179" s="39"/>
      <c r="CA179" s="39"/>
      <c r="CB179" s="39"/>
      <c r="CC179" s="39"/>
      <c r="CD179" s="39"/>
      <c r="CE179" s="39"/>
      <c r="CF179" s="39"/>
      <c r="DI179" s="55"/>
      <c r="DJ179" s="43"/>
      <c r="DK179" s="39"/>
      <c r="DL179" s="39"/>
      <c r="DM179" s="39"/>
      <c r="DN179" s="39"/>
      <c r="DO179" s="39"/>
      <c r="DP179" s="39"/>
      <c r="DQ179" s="39"/>
      <c r="DR179" s="39"/>
      <c r="DS179" s="39"/>
      <c r="DT179" s="39"/>
      <c r="DU179" s="39"/>
      <c r="DV179" s="39"/>
    </row>
    <row r="180" spans="29:126" ht="13.05" customHeight="1" x14ac:dyDescent="0.15">
      <c r="AC180" s="221"/>
      <c r="AD180" s="221"/>
      <c r="AE180" s="221"/>
      <c r="AF180" s="221"/>
      <c r="AG180" s="221"/>
      <c r="AH180" s="221"/>
      <c r="AI180" s="221"/>
      <c r="AJ180" s="221"/>
      <c r="AK180" s="221"/>
      <c r="AL180" s="221"/>
      <c r="AM180" s="221"/>
      <c r="AN180" s="221"/>
      <c r="AO180" s="221"/>
      <c r="AP180" s="221"/>
      <c r="BS180" s="39"/>
      <c r="BT180" s="39"/>
      <c r="BU180" s="39"/>
      <c r="BV180" s="39"/>
      <c r="BW180" s="39"/>
      <c r="BX180" s="39"/>
      <c r="BY180" s="39"/>
      <c r="BZ180" s="39"/>
      <c r="CA180" s="39"/>
      <c r="CB180" s="39"/>
      <c r="CC180" s="39"/>
      <c r="CD180" s="39"/>
      <c r="CE180" s="39"/>
      <c r="CF180" s="39"/>
      <c r="DI180" s="55"/>
      <c r="DJ180" s="43"/>
      <c r="DK180" s="39"/>
      <c r="DL180" s="39"/>
      <c r="DM180" s="39"/>
      <c r="DN180" s="39"/>
      <c r="DO180" s="39"/>
      <c r="DP180" s="39"/>
      <c r="DQ180" s="39"/>
      <c r="DR180" s="39"/>
      <c r="DS180" s="39"/>
      <c r="DT180" s="39"/>
      <c r="DU180" s="39"/>
      <c r="DV180" s="39"/>
    </row>
    <row r="181" spans="29:126" ht="13.05" customHeight="1" x14ac:dyDescent="0.15">
      <c r="AC181" s="221"/>
      <c r="AD181" s="221"/>
      <c r="AE181" s="221"/>
      <c r="AF181" s="221"/>
      <c r="AG181" s="221"/>
      <c r="AH181" s="221"/>
      <c r="AI181" s="221"/>
      <c r="AJ181" s="221"/>
      <c r="AK181" s="221"/>
      <c r="AL181" s="221"/>
      <c r="AM181" s="221"/>
      <c r="AN181" s="221"/>
      <c r="AO181" s="221"/>
      <c r="AP181" s="221"/>
      <c r="BS181" s="39"/>
      <c r="BT181" s="39"/>
      <c r="BU181" s="39"/>
      <c r="BV181" s="39"/>
      <c r="BW181" s="39"/>
      <c r="BX181" s="39"/>
      <c r="BY181" s="39"/>
      <c r="BZ181" s="39"/>
      <c r="CA181" s="39"/>
      <c r="CB181" s="39"/>
      <c r="CC181" s="39"/>
      <c r="CD181" s="39"/>
      <c r="CE181" s="39"/>
      <c r="CF181" s="39"/>
      <c r="DI181" s="55"/>
      <c r="DJ181" s="43"/>
      <c r="DK181" s="39"/>
      <c r="DL181" s="39"/>
      <c r="DM181" s="39"/>
      <c r="DN181" s="39"/>
      <c r="DO181" s="39"/>
      <c r="DP181" s="39"/>
      <c r="DQ181" s="39"/>
      <c r="DR181" s="39"/>
      <c r="DS181" s="39"/>
      <c r="DT181" s="39"/>
      <c r="DU181" s="39"/>
      <c r="DV181" s="39"/>
    </row>
    <row r="182" spans="29:126" ht="13.05" customHeight="1" x14ac:dyDescent="0.15">
      <c r="AC182" s="221"/>
      <c r="AD182" s="221"/>
      <c r="AE182" s="221"/>
      <c r="AF182" s="221"/>
      <c r="AG182" s="221"/>
      <c r="AH182" s="221"/>
      <c r="AI182" s="221"/>
      <c r="AJ182" s="221"/>
      <c r="AK182" s="221"/>
      <c r="AL182" s="221"/>
      <c r="AM182" s="221"/>
      <c r="AN182" s="221"/>
      <c r="AO182" s="221"/>
      <c r="AP182" s="221"/>
      <c r="BS182" s="39"/>
      <c r="BT182" s="39"/>
      <c r="BU182" s="39"/>
      <c r="BV182" s="39"/>
      <c r="BW182" s="39"/>
      <c r="BX182" s="39"/>
      <c r="BY182" s="39"/>
      <c r="BZ182" s="39"/>
      <c r="CA182" s="39"/>
      <c r="CB182" s="39"/>
      <c r="CC182" s="39"/>
      <c r="CD182" s="39"/>
      <c r="CE182" s="39"/>
      <c r="CF182" s="39"/>
      <c r="DI182" s="55"/>
      <c r="DJ182" s="43"/>
      <c r="DK182" s="39"/>
      <c r="DL182" s="39"/>
      <c r="DM182" s="39"/>
      <c r="DN182" s="39"/>
      <c r="DO182" s="39"/>
      <c r="DP182" s="39"/>
      <c r="DQ182" s="39"/>
      <c r="DR182" s="39"/>
      <c r="DS182" s="39"/>
      <c r="DT182" s="39"/>
      <c r="DU182" s="39"/>
      <c r="DV182" s="39"/>
    </row>
    <row r="183" spans="29:126" ht="13.05" customHeight="1" x14ac:dyDescent="0.15">
      <c r="AC183" s="221"/>
      <c r="AD183" s="221"/>
      <c r="AE183" s="221"/>
      <c r="AF183" s="221"/>
      <c r="AG183" s="221"/>
      <c r="AH183" s="221"/>
      <c r="AI183" s="221"/>
      <c r="AJ183" s="221"/>
      <c r="AK183" s="221"/>
      <c r="AL183" s="221"/>
      <c r="AM183" s="221"/>
      <c r="AN183" s="221"/>
      <c r="AO183" s="221"/>
      <c r="AP183" s="221"/>
      <c r="BS183" s="39"/>
      <c r="BT183" s="39"/>
      <c r="BU183" s="39"/>
      <c r="BV183" s="39"/>
      <c r="BW183" s="39"/>
      <c r="BX183" s="39"/>
      <c r="BY183" s="39"/>
      <c r="BZ183" s="39"/>
      <c r="CA183" s="39"/>
      <c r="CB183" s="39"/>
      <c r="CC183" s="39"/>
      <c r="CD183" s="39"/>
      <c r="CE183" s="39"/>
      <c r="CF183" s="39"/>
      <c r="DI183" s="55"/>
      <c r="DJ183" s="43"/>
      <c r="DK183" s="39"/>
      <c r="DL183" s="39"/>
      <c r="DM183" s="39"/>
      <c r="DN183" s="39"/>
      <c r="DO183" s="39"/>
      <c r="DP183" s="39"/>
      <c r="DQ183" s="39"/>
      <c r="DR183" s="39"/>
      <c r="DS183" s="39"/>
      <c r="DT183" s="39"/>
      <c r="DU183" s="39"/>
      <c r="DV183" s="39"/>
    </row>
    <row r="184" spans="29:126" ht="13.05" customHeight="1" x14ac:dyDescent="0.15">
      <c r="AC184" s="221"/>
      <c r="AD184" s="221"/>
      <c r="AE184" s="221"/>
      <c r="AF184" s="221"/>
      <c r="AG184" s="221"/>
      <c r="AH184" s="221"/>
      <c r="AI184" s="221"/>
      <c r="AJ184" s="221"/>
      <c r="AK184" s="221"/>
      <c r="AL184" s="221"/>
      <c r="AM184" s="221"/>
      <c r="AN184" s="221"/>
      <c r="AO184" s="221"/>
      <c r="AP184" s="221"/>
      <c r="BS184" s="39"/>
      <c r="BT184" s="39"/>
      <c r="BU184" s="39"/>
      <c r="BV184" s="39"/>
      <c r="BW184" s="39"/>
      <c r="BX184" s="39"/>
      <c r="BY184" s="39"/>
      <c r="BZ184" s="39"/>
      <c r="CA184" s="39"/>
      <c r="CB184" s="39"/>
      <c r="CC184" s="39"/>
      <c r="CD184" s="39"/>
      <c r="CE184" s="39"/>
      <c r="CF184" s="39"/>
      <c r="DI184" s="55"/>
      <c r="DJ184" s="43"/>
      <c r="DK184" s="39"/>
      <c r="DL184" s="39"/>
      <c r="DM184" s="39"/>
      <c r="DN184" s="39"/>
      <c r="DO184" s="39"/>
      <c r="DP184" s="39"/>
      <c r="DQ184" s="39"/>
      <c r="DR184" s="39"/>
      <c r="DS184" s="39"/>
      <c r="DT184" s="39"/>
      <c r="DU184" s="39"/>
      <c r="DV184" s="39"/>
    </row>
    <row r="185" spans="29:126" ht="13.05" customHeight="1" x14ac:dyDescent="0.15">
      <c r="AC185" s="221"/>
      <c r="AD185" s="221"/>
      <c r="AE185" s="221"/>
      <c r="AF185" s="221"/>
      <c r="AG185" s="221"/>
      <c r="AH185" s="221"/>
      <c r="AI185" s="221"/>
      <c r="AJ185" s="221"/>
      <c r="AK185" s="221"/>
      <c r="AL185" s="221"/>
      <c r="AM185" s="221"/>
      <c r="AN185" s="221"/>
      <c r="AO185" s="221"/>
      <c r="AP185" s="221"/>
      <c r="BS185" s="229"/>
      <c r="BT185" s="229"/>
      <c r="BU185" s="229"/>
      <c r="BV185" s="229"/>
      <c r="BW185" s="229"/>
      <c r="BX185" s="229"/>
      <c r="BY185" s="229"/>
      <c r="BZ185" s="229"/>
      <c r="CA185" s="229"/>
      <c r="CB185" s="229"/>
      <c r="CC185" s="229"/>
      <c r="CD185" s="229"/>
      <c r="CE185" s="229"/>
      <c r="CF185" s="229"/>
      <c r="DI185" s="55"/>
      <c r="DJ185" s="43"/>
      <c r="DK185" s="41"/>
      <c r="DL185" s="41"/>
      <c r="DM185" s="41"/>
      <c r="DN185" s="41"/>
      <c r="DO185" s="41"/>
      <c r="DP185" s="41"/>
      <c r="DQ185" s="41"/>
      <c r="DR185" s="41"/>
      <c r="DS185" s="41"/>
      <c r="DT185" s="41"/>
      <c r="DU185" s="41"/>
      <c r="DV185" s="41"/>
    </row>
    <row r="186" spans="29:126" ht="13.05" customHeight="1" x14ac:dyDescent="0.15">
      <c r="AC186" s="221"/>
      <c r="AD186" s="221"/>
      <c r="AE186" s="221"/>
      <c r="AF186" s="221"/>
      <c r="AG186" s="221"/>
      <c r="AH186" s="221"/>
      <c r="AI186" s="221"/>
      <c r="AJ186" s="221"/>
      <c r="AK186" s="221"/>
      <c r="AL186" s="221"/>
      <c r="AM186" s="221"/>
      <c r="AN186" s="221"/>
      <c r="AO186" s="221"/>
      <c r="AP186" s="221"/>
      <c r="BS186" s="229"/>
      <c r="BT186" s="229"/>
      <c r="BU186" s="229"/>
      <c r="BV186" s="229"/>
      <c r="BW186" s="229"/>
      <c r="BX186" s="229"/>
      <c r="BY186" s="229"/>
      <c r="BZ186" s="229"/>
      <c r="CA186" s="229"/>
      <c r="CB186" s="229"/>
      <c r="CC186" s="229"/>
      <c r="CD186" s="229"/>
      <c r="CE186" s="229"/>
      <c r="CF186" s="229"/>
      <c r="DI186" s="55"/>
      <c r="DJ186" s="43"/>
      <c r="DK186" s="41"/>
      <c r="DL186" s="41"/>
      <c r="DM186" s="41"/>
      <c r="DN186" s="41"/>
      <c r="DO186" s="41"/>
      <c r="DP186" s="41"/>
      <c r="DQ186" s="41"/>
      <c r="DR186" s="41"/>
      <c r="DS186" s="41"/>
      <c r="DT186" s="41"/>
      <c r="DU186" s="41"/>
      <c r="DV186" s="41"/>
    </row>
    <row r="187" spans="29:126" ht="13.05" customHeight="1" x14ac:dyDescent="0.15">
      <c r="AC187" s="221"/>
      <c r="AD187" s="221"/>
      <c r="AE187" s="221"/>
      <c r="AF187" s="221"/>
      <c r="AG187" s="221"/>
      <c r="AH187" s="221"/>
      <c r="AI187" s="221"/>
      <c r="AJ187" s="221"/>
      <c r="AK187" s="221"/>
      <c r="AL187" s="221"/>
      <c r="AM187" s="221"/>
      <c r="AN187" s="221"/>
      <c r="AO187" s="221"/>
      <c r="AP187" s="221"/>
      <c r="BS187" s="39"/>
      <c r="BT187" s="39"/>
      <c r="BU187" s="39"/>
      <c r="BV187" s="39"/>
      <c r="BW187" s="39"/>
      <c r="BX187" s="39"/>
      <c r="BY187" s="39"/>
      <c r="BZ187" s="39"/>
      <c r="CA187" s="39"/>
      <c r="CB187" s="39"/>
      <c r="CC187" s="39"/>
      <c r="CD187" s="39"/>
      <c r="CE187" s="39"/>
      <c r="CF187" s="39"/>
      <c r="DI187" s="55"/>
      <c r="DJ187" s="43"/>
      <c r="DK187" s="39"/>
      <c r="DL187" s="39"/>
      <c r="DM187" s="39"/>
      <c r="DN187" s="39"/>
      <c r="DO187" s="39"/>
      <c r="DP187" s="39"/>
      <c r="DQ187" s="39"/>
      <c r="DR187" s="39"/>
      <c r="DS187" s="39"/>
      <c r="DT187" s="39"/>
      <c r="DU187" s="39"/>
      <c r="DV187" s="39"/>
    </row>
    <row r="188" spans="29:126" ht="13.05" customHeight="1" x14ac:dyDescent="0.15">
      <c r="AC188" s="221"/>
      <c r="AD188" s="221"/>
      <c r="AE188" s="221"/>
      <c r="AF188" s="221"/>
      <c r="AG188" s="221"/>
      <c r="AH188" s="221"/>
      <c r="AI188" s="221"/>
      <c r="AJ188" s="221"/>
      <c r="AK188" s="221"/>
      <c r="AL188" s="221"/>
      <c r="AM188" s="221"/>
      <c r="AN188" s="221"/>
      <c r="AO188" s="221"/>
      <c r="AP188" s="221"/>
      <c r="BS188" s="39"/>
      <c r="BT188" s="39"/>
      <c r="BU188" s="39"/>
      <c r="BV188" s="39"/>
      <c r="BW188" s="39"/>
      <c r="BX188" s="39"/>
      <c r="BY188" s="39"/>
      <c r="BZ188" s="39"/>
      <c r="CA188" s="39"/>
      <c r="CB188" s="39"/>
      <c r="CC188" s="39"/>
      <c r="CD188" s="39"/>
      <c r="CE188" s="39"/>
      <c r="CF188" s="39"/>
      <c r="DI188" s="55"/>
      <c r="DJ188" s="43"/>
      <c r="DK188" s="39"/>
      <c r="DL188" s="39"/>
      <c r="DM188" s="39"/>
      <c r="DN188" s="39"/>
      <c r="DO188" s="39"/>
      <c r="DP188" s="39"/>
      <c r="DQ188" s="39"/>
      <c r="DR188" s="39"/>
      <c r="DS188" s="39"/>
      <c r="DT188" s="39"/>
      <c r="DU188" s="39"/>
      <c r="DV188" s="39"/>
    </row>
    <row r="189" spans="29:126" ht="13.05" customHeight="1" x14ac:dyDescent="0.15">
      <c r="AC189" s="221"/>
      <c r="AD189" s="221"/>
      <c r="AE189" s="221"/>
      <c r="AF189" s="221"/>
      <c r="AG189" s="221"/>
      <c r="AH189" s="221"/>
      <c r="AI189" s="221"/>
      <c r="AJ189" s="221"/>
      <c r="AK189" s="221"/>
      <c r="AL189" s="221"/>
      <c r="AM189" s="221"/>
      <c r="AN189" s="221"/>
      <c r="AO189" s="221"/>
      <c r="AP189" s="221"/>
      <c r="BS189" s="39"/>
      <c r="BT189" s="39"/>
      <c r="BU189" s="39"/>
      <c r="BV189" s="39"/>
      <c r="BW189" s="39"/>
      <c r="BX189" s="39"/>
      <c r="BY189" s="39"/>
      <c r="BZ189" s="39"/>
      <c r="CA189" s="39"/>
      <c r="CB189" s="39"/>
      <c r="CC189" s="39"/>
      <c r="CD189" s="39"/>
      <c r="CE189" s="39"/>
      <c r="CF189" s="39"/>
      <c r="DI189" s="55"/>
      <c r="DJ189" s="43"/>
      <c r="DK189" s="39"/>
      <c r="DL189" s="39"/>
      <c r="DM189" s="39"/>
      <c r="DN189" s="39"/>
      <c r="DO189" s="39"/>
      <c r="DP189" s="39"/>
      <c r="DQ189" s="39"/>
      <c r="DR189" s="39"/>
      <c r="DS189" s="39"/>
      <c r="DT189" s="39"/>
      <c r="DU189" s="39"/>
      <c r="DV189" s="39"/>
    </row>
    <row r="190" spans="29:126" ht="13.05" customHeight="1" x14ac:dyDescent="0.15">
      <c r="AC190" s="221"/>
      <c r="AD190" s="221"/>
      <c r="AE190" s="221"/>
      <c r="AF190" s="221"/>
      <c r="AG190" s="221"/>
      <c r="AH190" s="221"/>
      <c r="AI190" s="221"/>
      <c r="AJ190" s="221"/>
      <c r="AK190" s="221"/>
      <c r="AL190" s="221"/>
      <c r="AM190" s="221"/>
      <c r="AN190" s="221"/>
      <c r="AO190" s="221"/>
      <c r="AP190" s="221"/>
      <c r="BS190" s="39"/>
      <c r="BT190" s="39"/>
      <c r="BU190" s="39"/>
      <c r="BV190" s="39"/>
      <c r="BW190" s="39"/>
      <c r="BX190" s="39"/>
      <c r="BY190" s="39"/>
      <c r="BZ190" s="39"/>
      <c r="CA190" s="39"/>
      <c r="CB190" s="39"/>
      <c r="CC190" s="39"/>
      <c r="CD190" s="39"/>
      <c r="CE190" s="39"/>
      <c r="CF190" s="39"/>
      <c r="DI190" s="55"/>
      <c r="DJ190" s="43"/>
      <c r="DK190" s="39"/>
      <c r="DL190" s="39"/>
      <c r="DM190" s="39"/>
      <c r="DN190" s="39"/>
      <c r="DO190" s="39"/>
      <c r="DP190" s="39"/>
      <c r="DQ190" s="39"/>
      <c r="DR190" s="39"/>
      <c r="DS190" s="39"/>
      <c r="DT190" s="39"/>
      <c r="DU190" s="39"/>
      <c r="DV190" s="39"/>
    </row>
    <row r="191" spans="29:126" ht="13.05" customHeight="1" x14ac:dyDescent="0.15">
      <c r="AC191" s="221"/>
      <c r="AD191" s="221"/>
      <c r="AE191" s="221"/>
      <c r="AF191" s="221"/>
      <c r="AG191" s="221"/>
      <c r="AH191" s="221"/>
      <c r="AI191" s="221"/>
      <c r="AJ191" s="221"/>
      <c r="AK191" s="221"/>
      <c r="AL191" s="221"/>
      <c r="AM191" s="221"/>
      <c r="AN191" s="221"/>
      <c r="AO191" s="221"/>
      <c r="AP191" s="221"/>
      <c r="BS191" s="39"/>
      <c r="BT191" s="39"/>
      <c r="BU191" s="39"/>
      <c r="BV191" s="39"/>
      <c r="BW191" s="39"/>
      <c r="BX191" s="39"/>
      <c r="BY191" s="39"/>
      <c r="BZ191" s="39"/>
      <c r="CA191" s="39"/>
      <c r="CB191" s="39"/>
      <c r="CC191" s="39"/>
      <c r="CD191" s="39"/>
      <c r="CE191" s="39"/>
      <c r="CF191" s="39"/>
      <c r="DI191" s="55"/>
      <c r="DJ191" s="43"/>
      <c r="DK191" s="39"/>
      <c r="DL191" s="39"/>
      <c r="DM191" s="39"/>
      <c r="DN191" s="39"/>
      <c r="DO191" s="39"/>
      <c r="DP191" s="39"/>
      <c r="DQ191" s="39"/>
      <c r="DR191" s="39"/>
      <c r="DS191" s="39"/>
      <c r="DT191" s="39"/>
      <c r="DU191" s="39"/>
      <c r="DV191" s="39"/>
    </row>
    <row r="192" spans="29:126" ht="13.05" customHeight="1" x14ac:dyDescent="0.15">
      <c r="AC192" s="221"/>
      <c r="AD192" s="221"/>
      <c r="AE192" s="221"/>
      <c r="AF192" s="221"/>
      <c r="AG192" s="221"/>
      <c r="AH192" s="221"/>
      <c r="AI192" s="221"/>
      <c r="AJ192" s="221"/>
      <c r="AK192" s="221"/>
      <c r="AL192" s="221"/>
      <c r="AM192" s="221"/>
      <c r="AN192" s="221"/>
      <c r="AO192" s="221"/>
      <c r="AP192" s="221"/>
      <c r="BS192" s="39"/>
      <c r="BT192" s="39"/>
      <c r="BU192" s="39"/>
      <c r="BV192" s="39"/>
      <c r="BW192" s="39"/>
      <c r="BX192" s="39"/>
      <c r="BY192" s="39"/>
      <c r="BZ192" s="39"/>
      <c r="CA192" s="39"/>
      <c r="CB192" s="39"/>
      <c r="CC192" s="39"/>
      <c r="CD192" s="39"/>
      <c r="CE192" s="39"/>
      <c r="CF192" s="39"/>
      <c r="DI192" s="55"/>
      <c r="DJ192" s="43"/>
      <c r="DK192" s="39"/>
      <c r="DL192" s="39"/>
      <c r="DM192" s="39"/>
      <c r="DN192" s="39"/>
      <c r="DO192" s="39"/>
      <c r="DP192" s="39"/>
      <c r="DQ192" s="39"/>
      <c r="DR192" s="39"/>
      <c r="DS192" s="39"/>
      <c r="DT192" s="39"/>
      <c r="DU192" s="39"/>
      <c r="DV192" s="39"/>
    </row>
    <row r="193" spans="29:126" ht="13.05" customHeight="1" x14ac:dyDescent="0.15">
      <c r="AC193" s="221"/>
      <c r="AD193" s="221"/>
      <c r="AE193" s="221"/>
      <c r="AF193" s="221"/>
      <c r="AG193" s="221"/>
      <c r="AH193" s="221"/>
      <c r="AI193" s="221"/>
      <c r="AJ193" s="221"/>
      <c r="AK193" s="221"/>
      <c r="AL193" s="221"/>
      <c r="AM193" s="221"/>
      <c r="AN193" s="221"/>
      <c r="AO193" s="221"/>
      <c r="AP193" s="221"/>
      <c r="BS193" s="39"/>
      <c r="BT193" s="39"/>
      <c r="BU193" s="39"/>
      <c r="BV193" s="39"/>
      <c r="BW193" s="39"/>
      <c r="BX193" s="39"/>
      <c r="BY193" s="39"/>
      <c r="BZ193" s="39"/>
      <c r="CA193" s="39"/>
      <c r="CB193" s="39"/>
      <c r="CC193" s="39"/>
      <c r="CD193" s="39"/>
      <c r="CE193" s="39"/>
      <c r="CF193" s="39"/>
      <c r="DI193" s="55"/>
      <c r="DJ193" s="43"/>
      <c r="DK193" s="39"/>
      <c r="DL193" s="39"/>
      <c r="DM193" s="39"/>
      <c r="DN193" s="39"/>
      <c r="DO193" s="39"/>
      <c r="DP193" s="39"/>
      <c r="DQ193" s="39"/>
      <c r="DR193" s="39"/>
      <c r="DS193" s="39"/>
      <c r="DT193" s="39"/>
      <c r="DU193" s="39"/>
      <c r="DV193" s="39"/>
    </row>
    <row r="194" spans="29:126" ht="13.05" customHeight="1" x14ac:dyDescent="0.15">
      <c r="AC194" s="221"/>
      <c r="AD194" s="221"/>
      <c r="AE194" s="221"/>
      <c r="AF194" s="221"/>
      <c r="AG194" s="221"/>
      <c r="AH194" s="221"/>
      <c r="AI194" s="221"/>
      <c r="AJ194" s="221"/>
      <c r="AK194" s="221"/>
      <c r="AL194" s="221"/>
      <c r="AM194" s="221"/>
      <c r="AN194" s="221"/>
      <c r="AO194" s="221"/>
      <c r="AP194" s="221"/>
      <c r="BS194" s="39"/>
      <c r="BT194" s="39"/>
      <c r="BU194" s="39"/>
      <c r="BV194" s="39"/>
      <c r="BW194" s="39"/>
      <c r="BX194" s="39"/>
      <c r="BY194" s="39"/>
      <c r="BZ194" s="39"/>
      <c r="CA194" s="39"/>
      <c r="CB194" s="39"/>
      <c r="CC194" s="39"/>
      <c r="CD194" s="39"/>
      <c r="CE194" s="39"/>
      <c r="CF194" s="39"/>
      <c r="DI194" s="55"/>
      <c r="DJ194" s="43"/>
      <c r="DK194" s="39"/>
      <c r="DL194" s="39"/>
      <c r="DM194" s="39"/>
      <c r="DN194" s="39"/>
      <c r="DO194" s="39"/>
      <c r="DP194" s="39"/>
      <c r="DQ194" s="39"/>
      <c r="DR194" s="39"/>
      <c r="DS194" s="39"/>
      <c r="DT194" s="39"/>
      <c r="DU194" s="39"/>
      <c r="DV194" s="39"/>
    </row>
    <row r="195" spans="29:126" ht="13.05" customHeight="1" x14ac:dyDescent="0.15">
      <c r="AC195" s="221"/>
      <c r="AD195" s="221"/>
      <c r="AE195" s="221"/>
      <c r="AF195" s="221"/>
      <c r="AG195" s="221"/>
      <c r="AH195" s="221"/>
      <c r="AI195" s="221"/>
      <c r="AJ195" s="221"/>
      <c r="AK195" s="221"/>
      <c r="AL195" s="221"/>
      <c r="AM195" s="221"/>
      <c r="AN195" s="221"/>
      <c r="AO195" s="221"/>
      <c r="AP195" s="221"/>
      <c r="BS195" s="41"/>
      <c r="BT195" s="41"/>
      <c r="BU195" s="41"/>
      <c r="BV195" s="41"/>
      <c r="BW195" s="41"/>
      <c r="BX195" s="41"/>
      <c r="BY195" s="41"/>
      <c r="BZ195" s="41"/>
      <c r="CA195" s="41"/>
      <c r="CB195" s="41"/>
      <c r="CC195" s="41"/>
      <c r="CD195" s="41"/>
      <c r="CE195" s="41"/>
      <c r="CF195" s="41"/>
      <c r="DI195" s="55"/>
      <c r="DJ195" s="221"/>
      <c r="DK195" s="41"/>
      <c r="DL195" s="41"/>
      <c r="DM195" s="41"/>
      <c r="DN195" s="41"/>
      <c r="DO195" s="41"/>
      <c r="DP195" s="41"/>
      <c r="DQ195" s="41"/>
      <c r="DR195" s="41"/>
      <c r="DS195" s="41"/>
      <c r="DT195" s="41"/>
      <c r="DU195" s="41"/>
      <c r="DV195" s="41"/>
    </row>
    <row r="196" spans="29:126" ht="13.05" customHeight="1" x14ac:dyDescent="0.15">
      <c r="AC196" s="221"/>
      <c r="AD196" s="221"/>
      <c r="AE196" s="221"/>
      <c r="AF196" s="221"/>
      <c r="AG196" s="221"/>
      <c r="AH196" s="221"/>
      <c r="AI196" s="221"/>
      <c r="AJ196" s="221"/>
      <c r="AK196" s="221"/>
      <c r="AL196" s="221"/>
      <c r="AM196" s="221"/>
      <c r="AN196" s="221"/>
      <c r="AO196" s="221"/>
      <c r="AP196" s="221"/>
      <c r="BS196" s="232"/>
      <c r="BT196" s="232"/>
      <c r="BU196" s="232"/>
      <c r="BV196" s="232"/>
      <c r="BW196" s="232"/>
      <c r="BX196" s="232"/>
      <c r="BY196" s="232"/>
      <c r="BZ196" s="232"/>
      <c r="CA196" s="232"/>
      <c r="CB196" s="232"/>
      <c r="CC196" s="232"/>
      <c r="CD196" s="232"/>
      <c r="CE196" s="232"/>
      <c r="CF196" s="232"/>
      <c r="DI196" s="230"/>
      <c r="DJ196" s="233"/>
      <c r="DK196" s="232"/>
      <c r="DL196" s="232"/>
      <c r="DM196" s="232"/>
      <c r="DN196" s="232"/>
      <c r="DO196" s="232"/>
      <c r="DP196" s="232"/>
      <c r="DQ196" s="232"/>
      <c r="DR196" s="232"/>
      <c r="DS196" s="232"/>
      <c r="DT196" s="234"/>
      <c r="DU196" s="35"/>
      <c r="DV196" s="232"/>
    </row>
    <row r="197" spans="29:126" ht="13.05" customHeight="1" x14ac:dyDescent="0.15">
      <c r="AC197" s="235"/>
      <c r="AD197" s="235"/>
      <c r="AE197" s="235"/>
      <c r="AF197" s="235"/>
      <c r="AG197" s="235"/>
      <c r="AH197" s="235"/>
      <c r="AI197" s="235"/>
      <c r="AJ197" s="235"/>
      <c r="AK197" s="235"/>
      <c r="AL197" s="235"/>
      <c r="AM197" s="235"/>
      <c r="AN197" s="235"/>
      <c r="AO197" s="235"/>
      <c r="AP197" s="235"/>
      <c r="BS197" s="234"/>
      <c r="BT197" s="234"/>
      <c r="BU197" s="234"/>
      <c r="BV197" s="234"/>
      <c r="BW197" s="234"/>
      <c r="BX197" s="234"/>
      <c r="BY197" s="234"/>
      <c r="BZ197" s="234"/>
      <c r="CA197" s="234"/>
      <c r="CB197" s="234"/>
      <c r="CC197" s="234"/>
      <c r="CD197" s="234"/>
      <c r="CE197" s="234"/>
      <c r="CF197" s="234"/>
      <c r="DI197" s="231"/>
      <c r="DJ197" s="51"/>
      <c r="DK197" s="234"/>
      <c r="DL197" s="234"/>
      <c r="DM197" s="234"/>
      <c r="DN197" s="234"/>
      <c r="DO197" s="234"/>
      <c r="DP197" s="234"/>
      <c r="DQ197" s="234"/>
      <c r="DR197" s="234"/>
      <c r="DS197" s="234"/>
      <c r="DT197" s="234"/>
      <c r="DU197" s="51"/>
      <c r="DV197" s="234"/>
    </row>
    <row r="198" spans="29:126" ht="13.05" customHeight="1" x14ac:dyDescent="0.15">
      <c r="AC198" s="236"/>
      <c r="AD198" s="236"/>
      <c r="AE198" s="236"/>
      <c r="AF198" s="236"/>
      <c r="AG198" s="236"/>
      <c r="AH198" s="236"/>
      <c r="AI198" s="236"/>
      <c r="AJ198" s="236"/>
      <c r="AK198" s="236"/>
      <c r="AL198" s="236"/>
      <c r="AM198" s="236"/>
      <c r="AN198" s="236"/>
      <c r="AO198" s="236"/>
      <c r="AP198" s="236"/>
      <c r="BS198" s="236"/>
      <c r="BT198" s="236"/>
      <c r="BU198" s="236"/>
      <c r="BV198" s="236"/>
      <c r="BW198" s="236"/>
      <c r="BX198" s="236"/>
      <c r="BY198" s="236"/>
      <c r="BZ198" s="236"/>
      <c r="CA198" s="236"/>
      <c r="CB198" s="236"/>
      <c r="CC198" s="236"/>
      <c r="CD198" s="236"/>
      <c r="CE198" s="236"/>
      <c r="CF198" s="236"/>
      <c r="DI198" s="237"/>
      <c r="DJ198" s="34"/>
      <c r="DK198" s="236"/>
      <c r="DL198" s="236"/>
      <c r="DM198" s="236"/>
      <c r="DN198" s="236"/>
      <c r="DO198" s="236"/>
      <c r="DP198" s="236"/>
      <c r="DQ198" s="236"/>
      <c r="DR198" s="236"/>
      <c r="DS198" s="236"/>
      <c r="DT198" s="236"/>
      <c r="DU198" s="236"/>
      <c r="DV198" s="236"/>
    </row>
    <row r="199" spans="29:126" ht="13.05" customHeight="1" x14ac:dyDescent="0.15">
      <c r="BS199" s="68"/>
      <c r="BT199" s="68"/>
      <c r="BU199" s="68"/>
      <c r="BV199" s="68"/>
      <c r="BW199" s="68"/>
      <c r="BX199" s="68"/>
      <c r="BY199" s="68"/>
      <c r="BZ199" s="68"/>
      <c r="CA199" s="68"/>
      <c r="CB199" s="68"/>
      <c r="CC199" s="68"/>
      <c r="CD199" s="68"/>
      <c r="CE199" s="68"/>
      <c r="CF199" s="68"/>
      <c r="DI199" s="68"/>
      <c r="DJ199" s="68"/>
      <c r="DK199" s="68"/>
      <c r="DL199" s="68"/>
      <c r="DM199" s="68"/>
    </row>
    <row r="200" spans="29:126" ht="13.05" customHeight="1" x14ac:dyDescent="0.15">
      <c r="BS200" s="68"/>
      <c r="BT200" s="68"/>
      <c r="BU200" s="68"/>
      <c r="BV200" s="68"/>
      <c r="BW200" s="68"/>
      <c r="BX200" s="68"/>
      <c r="BY200" s="68"/>
      <c r="BZ200" s="68"/>
      <c r="CA200" s="68"/>
      <c r="CB200" s="68"/>
      <c r="CC200" s="68"/>
      <c r="CD200" s="68"/>
      <c r="CE200" s="68"/>
      <c r="CF200" s="68"/>
      <c r="DI200" s="68"/>
      <c r="DJ200" s="68"/>
      <c r="DK200" s="68"/>
      <c r="DL200" s="68"/>
      <c r="DM200" s="68"/>
    </row>
    <row r="201" spans="29:126" ht="13.05" customHeight="1" x14ac:dyDescent="0.15">
      <c r="BS201" s="68"/>
      <c r="BT201" s="68"/>
      <c r="BU201" s="68"/>
      <c r="BV201" s="68"/>
      <c r="BW201" s="68"/>
      <c r="BX201" s="68"/>
      <c r="BY201" s="68"/>
      <c r="BZ201" s="68"/>
      <c r="CA201" s="68"/>
      <c r="CB201" s="68"/>
      <c r="CC201" s="68"/>
      <c r="CD201" s="68"/>
      <c r="CE201" s="68"/>
      <c r="CF201" s="68"/>
      <c r="DI201" s="68"/>
      <c r="DJ201" s="68"/>
      <c r="DK201" s="68"/>
      <c r="DL201" s="68"/>
      <c r="DM201" s="68"/>
    </row>
    <row r="202" spans="29:126" ht="13.05" customHeight="1" x14ac:dyDescent="0.15">
      <c r="BS202" s="68"/>
      <c r="BT202" s="68"/>
      <c r="BU202" s="68"/>
      <c r="BV202" s="68"/>
      <c r="BW202" s="68"/>
      <c r="BX202" s="68"/>
      <c r="BY202" s="68"/>
      <c r="BZ202" s="68"/>
      <c r="CA202" s="68"/>
      <c r="CB202" s="68"/>
      <c r="CC202" s="68"/>
      <c r="CD202" s="68"/>
      <c r="CE202" s="68"/>
      <c r="CF202" s="68"/>
      <c r="DI202" s="68"/>
      <c r="DJ202" s="68"/>
      <c r="DK202" s="68"/>
      <c r="DL202" s="68"/>
      <c r="DM202" s="68"/>
    </row>
    <row r="203" spans="29:126" ht="13.05" customHeight="1" x14ac:dyDescent="0.15">
      <c r="BS203" s="68"/>
      <c r="BT203" s="68"/>
      <c r="BU203" s="68"/>
      <c r="BV203" s="68"/>
      <c r="BW203" s="68"/>
      <c r="BX203" s="68"/>
      <c r="BY203" s="68"/>
      <c r="BZ203" s="68"/>
      <c r="CA203" s="68"/>
      <c r="CB203" s="68"/>
      <c r="CC203" s="68"/>
      <c r="CD203" s="68"/>
      <c r="CE203" s="68"/>
      <c r="CF203" s="68"/>
      <c r="DI203" s="68"/>
      <c r="DJ203" s="68"/>
      <c r="DK203" s="68"/>
      <c r="DL203" s="68"/>
      <c r="DM203" s="68"/>
    </row>
    <row r="204" spans="29:126" ht="13.05" customHeight="1" x14ac:dyDescent="0.15"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BS204" s="69"/>
      <c r="BT204" s="69"/>
      <c r="BU204" s="69"/>
      <c r="BV204" s="69"/>
      <c r="BW204" s="69"/>
      <c r="BX204" s="69"/>
      <c r="BY204" s="69"/>
      <c r="BZ204" s="69"/>
      <c r="CA204" s="69"/>
      <c r="CB204" s="69"/>
      <c r="CC204" s="69"/>
      <c r="CD204" s="69"/>
      <c r="CE204" s="69"/>
      <c r="CF204" s="69"/>
      <c r="DI204" s="69"/>
      <c r="DJ204" s="69"/>
      <c r="DK204" s="69"/>
      <c r="DL204" s="69"/>
      <c r="DM204" s="69"/>
      <c r="DN204" s="35"/>
      <c r="DO204" s="35"/>
      <c r="DP204" s="35"/>
      <c r="DQ204" s="35"/>
      <c r="DR204" s="35"/>
      <c r="DS204" s="35"/>
      <c r="DT204" s="35"/>
      <c r="DU204" s="35"/>
      <c r="DV204" s="35"/>
    </row>
    <row r="205" spans="29:126" ht="13.05" customHeight="1" x14ac:dyDescent="0.15"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BS205" s="47"/>
      <c r="BT205" s="47"/>
      <c r="BU205" s="47"/>
      <c r="BV205" s="47"/>
      <c r="BW205" s="47"/>
      <c r="BX205" s="47"/>
      <c r="BY205" s="47"/>
      <c r="BZ205" s="47"/>
      <c r="CA205" s="47"/>
      <c r="CB205" s="47"/>
      <c r="CC205" s="47"/>
      <c r="CD205" s="47"/>
      <c r="CE205" s="47"/>
      <c r="CF205" s="47"/>
      <c r="DI205" s="47"/>
      <c r="DJ205" s="54"/>
      <c r="DK205" s="53"/>
      <c r="DL205" s="53"/>
      <c r="DM205" s="53"/>
      <c r="DN205" s="53"/>
      <c r="DO205" s="53"/>
      <c r="DP205" s="53"/>
      <c r="DQ205" s="53"/>
      <c r="DR205" s="53"/>
      <c r="DS205" s="53"/>
      <c r="DT205" s="53"/>
      <c r="DU205" s="53"/>
      <c r="DV205" s="47"/>
    </row>
    <row r="206" spans="29:126" ht="13.05" customHeight="1" x14ac:dyDescent="0.15"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BS206" s="35"/>
      <c r="BT206" s="35"/>
      <c r="BU206" s="35"/>
      <c r="BV206" s="35"/>
      <c r="BW206" s="35"/>
      <c r="BX206" s="35"/>
      <c r="BY206" s="35"/>
      <c r="BZ206" s="35"/>
      <c r="CA206" s="35"/>
      <c r="CB206" s="35"/>
      <c r="CC206" s="35"/>
      <c r="CD206" s="35"/>
      <c r="CE206" s="35"/>
      <c r="CF206" s="35"/>
      <c r="DI206" s="51"/>
      <c r="DJ206" s="35"/>
      <c r="DK206" s="35"/>
      <c r="DL206" s="35"/>
      <c r="DM206" s="35"/>
      <c r="DN206" s="35"/>
      <c r="DO206" s="35"/>
      <c r="DP206" s="35"/>
      <c r="DQ206" s="35"/>
      <c r="DR206" s="35"/>
      <c r="DS206" s="35"/>
      <c r="DT206" s="35"/>
      <c r="DU206" s="35"/>
      <c r="DV206" s="35"/>
    </row>
    <row r="207" spans="29:126" ht="13.05" customHeight="1" x14ac:dyDescent="0.15"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BS207" s="35"/>
      <c r="BT207" s="35"/>
      <c r="BU207" s="35"/>
      <c r="BV207" s="35"/>
      <c r="BW207" s="35"/>
      <c r="BX207" s="35"/>
      <c r="BY207" s="35"/>
      <c r="BZ207" s="35"/>
      <c r="CA207" s="35"/>
      <c r="CB207" s="35"/>
      <c r="CC207" s="35"/>
      <c r="CD207" s="35"/>
      <c r="CE207" s="35"/>
      <c r="CF207" s="35"/>
      <c r="DI207" s="47"/>
      <c r="DJ207" s="35"/>
      <c r="DK207" s="35"/>
      <c r="DL207" s="35"/>
      <c r="DM207" s="35"/>
      <c r="DN207" s="35"/>
      <c r="DO207" s="35"/>
      <c r="DP207" s="35"/>
      <c r="DQ207" s="35"/>
      <c r="DR207" s="35"/>
      <c r="DS207" s="35"/>
      <c r="DT207" s="35"/>
      <c r="DU207" s="35"/>
      <c r="DV207" s="35"/>
    </row>
    <row r="208" spans="29:126" ht="13.05" customHeight="1" x14ac:dyDescent="0.15"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BS208" s="35"/>
      <c r="BT208" s="35"/>
      <c r="BU208" s="35"/>
      <c r="BV208" s="35"/>
      <c r="BW208" s="35"/>
      <c r="BX208" s="35"/>
      <c r="BY208" s="35"/>
      <c r="BZ208" s="35"/>
      <c r="CA208" s="35"/>
      <c r="CB208" s="35"/>
      <c r="CC208" s="35"/>
      <c r="CD208" s="35"/>
      <c r="CE208" s="35"/>
      <c r="CF208" s="35"/>
      <c r="DI208" s="35"/>
      <c r="DJ208" s="35"/>
      <c r="DK208" s="35"/>
      <c r="DL208" s="35"/>
      <c r="DM208" s="35"/>
      <c r="DN208" s="35"/>
      <c r="DO208" s="35"/>
      <c r="DP208" s="35"/>
      <c r="DQ208" s="35"/>
      <c r="DR208" s="35"/>
      <c r="DS208" s="35"/>
      <c r="DT208" s="35"/>
      <c r="DU208" s="35"/>
      <c r="DV208" s="35"/>
    </row>
    <row r="209" spans="29:126" ht="13.05" customHeight="1" x14ac:dyDescent="0.15"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BS209" s="35"/>
      <c r="BT209" s="35"/>
      <c r="BU209" s="35"/>
      <c r="BV209" s="35"/>
      <c r="BW209" s="35"/>
      <c r="BX209" s="35"/>
      <c r="BY209" s="35"/>
      <c r="BZ209" s="35"/>
      <c r="CA209" s="35"/>
      <c r="CB209" s="35"/>
      <c r="CC209" s="35"/>
      <c r="CD209" s="35"/>
      <c r="CE209" s="35"/>
      <c r="CF209" s="35"/>
      <c r="DI209" s="35"/>
      <c r="DJ209" s="35"/>
      <c r="DK209" s="35"/>
      <c r="DL209" s="35"/>
      <c r="DM209" s="35"/>
      <c r="DN209" s="35"/>
      <c r="DO209" s="35"/>
      <c r="DP209" s="35"/>
      <c r="DQ209" s="35"/>
      <c r="DR209" s="35"/>
      <c r="DS209" s="35"/>
      <c r="DT209" s="35"/>
      <c r="DU209" s="35"/>
      <c r="DV209" s="35"/>
    </row>
    <row r="210" spans="29:126" ht="13.05" customHeight="1" x14ac:dyDescent="0.15"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BS210" s="35"/>
      <c r="BT210" s="35"/>
      <c r="BU210" s="35"/>
      <c r="BV210" s="35"/>
      <c r="BW210" s="35"/>
      <c r="BX210" s="35"/>
      <c r="BY210" s="35"/>
      <c r="BZ210" s="35"/>
      <c r="CA210" s="35"/>
      <c r="CB210" s="35"/>
      <c r="CC210" s="35"/>
      <c r="CD210" s="35"/>
      <c r="CE210" s="35"/>
      <c r="CF210" s="35"/>
      <c r="DI210" s="35"/>
      <c r="DJ210" s="35"/>
      <c r="DK210" s="35"/>
      <c r="DL210" s="35"/>
      <c r="DM210" s="35"/>
      <c r="DN210" s="35"/>
      <c r="DO210" s="35"/>
      <c r="DP210" s="35"/>
      <c r="DQ210" s="35"/>
      <c r="DR210" s="35"/>
      <c r="DS210" s="35"/>
      <c r="DT210" s="35"/>
      <c r="DU210" s="35"/>
      <c r="DV210" s="35"/>
    </row>
    <row r="211" spans="29:126" ht="13.05" customHeight="1" x14ac:dyDescent="0.15"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BS211" s="35"/>
      <c r="BT211" s="35"/>
      <c r="BU211" s="35"/>
      <c r="BV211" s="35"/>
      <c r="BW211" s="35"/>
      <c r="BX211" s="35"/>
      <c r="BY211" s="35"/>
      <c r="BZ211" s="35"/>
      <c r="CA211" s="35"/>
      <c r="CB211" s="35"/>
      <c r="CC211" s="35"/>
      <c r="CD211" s="35"/>
      <c r="CE211" s="35"/>
      <c r="CF211" s="35"/>
      <c r="DI211" s="55"/>
      <c r="DJ211" s="35"/>
      <c r="DK211" s="35"/>
      <c r="DL211" s="35"/>
      <c r="DM211" s="35"/>
      <c r="DN211" s="35"/>
      <c r="DO211" s="35"/>
      <c r="DP211" s="35"/>
      <c r="DQ211" s="35"/>
      <c r="DR211" s="35"/>
      <c r="DS211" s="35"/>
      <c r="DT211" s="35"/>
      <c r="DU211" s="35"/>
      <c r="DV211" s="35"/>
    </row>
    <row r="212" spans="29:126" ht="13.05" customHeight="1" x14ac:dyDescent="0.15"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BS212" s="35"/>
      <c r="BT212" s="35"/>
      <c r="BU212" s="35"/>
      <c r="BV212" s="35"/>
      <c r="BW212" s="35"/>
      <c r="BX212" s="35"/>
      <c r="BY212" s="35"/>
      <c r="BZ212" s="35"/>
      <c r="CA212" s="35"/>
      <c r="CB212" s="35"/>
      <c r="CC212" s="35"/>
      <c r="CD212" s="35"/>
      <c r="CE212" s="35"/>
      <c r="CF212" s="35"/>
      <c r="DI212" s="55"/>
      <c r="DJ212" s="35"/>
      <c r="DK212" s="35"/>
      <c r="DL212" s="35"/>
      <c r="DM212" s="35"/>
      <c r="DN212" s="35"/>
      <c r="DO212" s="35"/>
      <c r="DP212" s="35"/>
      <c r="DQ212" s="35"/>
      <c r="DR212" s="35"/>
      <c r="DS212" s="35"/>
      <c r="DT212" s="35"/>
      <c r="DU212" s="35"/>
      <c r="DV212" s="35"/>
    </row>
    <row r="213" spans="29:126" ht="13.05" customHeight="1" x14ac:dyDescent="0.15"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BS213" s="35"/>
      <c r="BT213" s="35"/>
      <c r="BU213" s="35"/>
      <c r="BV213" s="35"/>
      <c r="BW213" s="35"/>
      <c r="BX213" s="35"/>
      <c r="BY213" s="35"/>
      <c r="BZ213" s="35"/>
      <c r="CA213" s="35"/>
      <c r="CB213" s="35"/>
      <c r="CC213" s="35"/>
      <c r="CD213" s="35"/>
      <c r="CE213" s="35"/>
      <c r="CF213" s="35"/>
      <c r="DI213" s="55"/>
      <c r="DJ213" s="35"/>
      <c r="DK213" s="35"/>
      <c r="DL213" s="35"/>
      <c r="DM213" s="35"/>
      <c r="DN213" s="35"/>
      <c r="DO213" s="35"/>
      <c r="DP213" s="35"/>
      <c r="DQ213" s="35"/>
      <c r="DR213" s="35"/>
      <c r="DS213" s="35"/>
      <c r="DT213" s="35"/>
      <c r="DU213" s="35"/>
      <c r="DV213" s="35"/>
    </row>
    <row r="214" spans="29:126" ht="13.05" customHeight="1" x14ac:dyDescent="0.15"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BS214" s="35"/>
      <c r="BT214" s="35"/>
      <c r="BU214" s="35"/>
      <c r="BV214" s="35"/>
      <c r="BW214" s="35"/>
      <c r="BX214" s="35"/>
      <c r="BY214" s="35"/>
      <c r="BZ214" s="35"/>
      <c r="CA214" s="35"/>
      <c r="CB214" s="35"/>
      <c r="CC214" s="35"/>
      <c r="CD214" s="35"/>
      <c r="CE214" s="35"/>
      <c r="CF214" s="35"/>
      <c r="DI214" s="55"/>
      <c r="DJ214" s="35"/>
      <c r="DK214" s="35"/>
      <c r="DL214" s="35"/>
      <c r="DM214" s="35"/>
      <c r="DN214" s="35"/>
      <c r="DO214" s="35"/>
      <c r="DP214" s="35"/>
      <c r="DQ214" s="35"/>
      <c r="DR214" s="35"/>
      <c r="DS214" s="35"/>
      <c r="DT214" s="35"/>
      <c r="DU214" s="35"/>
      <c r="DV214" s="35"/>
    </row>
    <row r="215" spans="29:126" ht="13.05" customHeight="1" x14ac:dyDescent="0.15"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BS215" s="35"/>
      <c r="BT215" s="35"/>
      <c r="BU215" s="35"/>
      <c r="BV215" s="35"/>
      <c r="BW215" s="35"/>
      <c r="BX215" s="35"/>
      <c r="BY215" s="35"/>
      <c r="BZ215" s="35"/>
      <c r="CA215" s="35"/>
      <c r="CB215" s="35"/>
      <c r="CC215" s="35"/>
      <c r="CD215" s="35"/>
      <c r="CE215" s="35"/>
      <c r="CF215" s="35"/>
      <c r="DI215" s="55"/>
      <c r="DJ215" s="35"/>
      <c r="DK215" s="35"/>
      <c r="DL215" s="35"/>
      <c r="DM215" s="35"/>
      <c r="DN215" s="35"/>
      <c r="DO215" s="35"/>
      <c r="DP215" s="35"/>
      <c r="DQ215" s="35"/>
      <c r="DR215" s="35"/>
      <c r="DS215" s="35"/>
      <c r="DT215" s="35"/>
      <c r="DU215" s="35"/>
      <c r="DV215" s="35"/>
    </row>
    <row r="216" spans="29:126" ht="13.05" customHeight="1" x14ac:dyDescent="0.15"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BS216" s="35"/>
      <c r="BT216" s="35"/>
      <c r="BU216" s="35"/>
      <c r="BV216" s="35"/>
      <c r="BW216" s="35"/>
      <c r="BX216" s="35"/>
      <c r="BY216" s="35"/>
      <c r="BZ216" s="35"/>
      <c r="CA216" s="35"/>
      <c r="CB216" s="35"/>
      <c r="CC216" s="35"/>
      <c r="CD216" s="35"/>
      <c r="CE216" s="35"/>
      <c r="CF216" s="35"/>
      <c r="DI216" s="55"/>
      <c r="DJ216" s="35"/>
      <c r="DK216" s="35"/>
      <c r="DL216" s="35"/>
      <c r="DM216" s="35"/>
      <c r="DN216" s="35"/>
      <c r="DO216" s="35"/>
      <c r="DP216" s="35"/>
      <c r="DQ216" s="35"/>
      <c r="DR216" s="35"/>
      <c r="DS216" s="35"/>
      <c r="DT216" s="35"/>
      <c r="DU216" s="35"/>
      <c r="DV216" s="35"/>
    </row>
    <row r="217" spans="29:126" ht="13.05" customHeight="1" x14ac:dyDescent="0.15"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BS217" s="35"/>
      <c r="BT217" s="35"/>
      <c r="BU217" s="35"/>
      <c r="BV217" s="35"/>
      <c r="BW217" s="35"/>
      <c r="BX217" s="35"/>
      <c r="BY217" s="35"/>
      <c r="BZ217" s="35"/>
      <c r="CA217" s="35"/>
      <c r="CB217" s="35"/>
      <c r="CC217" s="35"/>
      <c r="CD217" s="35"/>
      <c r="CE217" s="35"/>
      <c r="CF217" s="35"/>
      <c r="DI217" s="55"/>
      <c r="DJ217" s="35"/>
      <c r="DK217" s="35"/>
      <c r="DL217" s="35"/>
      <c r="DM217" s="35"/>
      <c r="DN217" s="35"/>
      <c r="DO217" s="35"/>
      <c r="DP217" s="35"/>
      <c r="DQ217" s="35"/>
      <c r="DR217" s="35"/>
      <c r="DS217" s="35"/>
      <c r="DT217" s="35"/>
      <c r="DU217" s="35"/>
      <c r="DV217" s="35"/>
    </row>
    <row r="218" spans="29:126" ht="13.05" customHeight="1" x14ac:dyDescent="0.15"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BS218" s="35"/>
      <c r="BT218" s="35"/>
      <c r="BU218" s="35"/>
      <c r="BV218" s="35"/>
      <c r="BW218" s="35"/>
      <c r="BX218" s="35"/>
      <c r="BY218" s="35"/>
      <c r="BZ218" s="35"/>
      <c r="CA218" s="35"/>
      <c r="CB218" s="35"/>
      <c r="CC218" s="35"/>
      <c r="CD218" s="35"/>
      <c r="CE218" s="35"/>
      <c r="CF218" s="35"/>
      <c r="DI218" s="55"/>
      <c r="DJ218" s="35"/>
      <c r="DK218" s="35"/>
      <c r="DL218" s="35"/>
      <c r="DM218" s="35"/>
      <c r="DN218" s="35"/>
      <c r="DO218" s="35"/>
      <c r="DP218" s="35"/>
      <c r="DQ218" s="35"/>
      <c r="DR218" s="35"/>
      <c r="DS218" s="35"/>
      <c r="DT218" s="35"/>
      <c r="DU218" s="35"/>
      <c r="DV218" s="35"/>
    </row>
    <row r="219" spans="29:126" ht="13.05" customHeight="1" x14ac:dyDescent="0.15"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BS219" s="35"/>
      <c r="BT219" s="35"/>
      <c r="BU219" s="35"/>
      <c r="BV219" s="35"/>
      <c r="BW219" s="35"/>
      <c r="BX219" s="35"/>
      <c r="BY219" s="35"/>
      <c r="BZ219" s="35"/>
      <c r="CA219" s="35"/>
      <c r="CB219" s="35"/>
      <c r="CC219" s="35"/>
      <c r="CD219" s="35"/>
      <c r="CE219" s="35"/>
      <c r="CF219" s="35"/>
      <c r="DI219" s="35"/>
      <c r="DJ219" s="35"/>
      <c r="DK219" s="35"/>
      <c r="DL219" s="35"/>
      <c r="DM219" s="35"/>
      <c r="DN219" s="35"/>
      <c r="DO219" s="35"/>
      <c r="DP219" s="35"/>
      <c r="DQ219" s="35"/>
      <c r="DR219" s="35"/>
      <c r="DS219" s="35"/>
      <c r="DT219" s="35"/>
      <c r="DU219" s="35"/>
      <c r="DV219" s="35"/>
    </row>
    <row r="220" spans="29:126" ht="13.05" customHeight="1" x14ac:dyDescent="0.15"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BS220" s="35"/>
      <c r="BT220" s="35"/>
      <c r="BU220" s="35"/>
      <c r="BV220" s="35"/>
      <c r="BW220" s="35"/>
      <c r="BX220" s="35"/>
      <c r="BY220" s="35"/>
      <c r="BZ220" s="35"/>
      <c r="CA220" s="35"/>
      <c r="CB220" s="35"/>
      <c r="CC220" s="35"/>
      <c r="CD220" s="35"/>
      <c r="CE220" s="35"/>
      <c r="CF220" s="35"/>
      <c r="DI220" s="35"/>
      <c r="DJ220" s="35"/>
      <c r="DK220" s="35"/>
      <c r="DL220" s="35"/>
      <c r="DM220" s="35"/>
      <c r="DN220" s="35"/>
      <c r="DO220" s="35"/>
      <c r="DP220" s="35"/>
      <c r="DQ220" s="35"/>
      <c r="DR220" s="35"/>
      <c r="DS220" s="35"/>
      <c r="DT220" s="35"/>
      <c r="DU220" s="35"/>
      <c r="DV220" s="35"/>
    </row>
    <row r="221" spans="29:126" ht="13.05" customHeight="1" x14ac:dyDescent="0.15"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BS221" s="35"/>
      <c r="BT221" s="35"/>
      <c r="BU221" s="35"/>
      <c r="BV221" s="35"/>
      <c r="BW221" s="35"/>
      <c r="BX221" s="35"/>
      <c r="BY221" s="35"/>
      <c r="BZ221" s="35"/>
      <c r="CA221" s="35"/>
      <c r="CB221" s="35"/>
      <c r="CC221" s="35"/>
      <c r="CD221" s="35"/>
      <c r="CE221" s="35"/>
      <c r="CF221" s="35"/>
      <c r="DI221" s="55"/>
      <c r="DJ221" s="35"/>
      <c r="DK221" s="35"/>
      <c r="DL221" s="35"/>
      <c r="DM221" s="35"/>
      <c r="DN221" s="35"/>
      <c r="DO221" s="35"/>
      <c r="DP221" s="35"/>
      <c r="DQ221" s="35"/>
      <c r="DR221" s="35"/>
      <c r="DS221" s="35"/>
      <c r="DT221" s="35"/>
      <c r="DU221" s="35"/>
      <c r="DV221" s="35"/>
    </row>
    <row r="222" spans="29:126" ht="13.05" customHeight="1" x14ac:dyDescent="0.15"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BS222" s="35"/>
      <c r="BT222" s="35"/>
      <c r="BU222" s="35"/>
      <c r="BV222" s="35"/>
      <c r="BW222" s="35"/>
      <c r="BX222" s="35"/>
      <c r="BY222" s="35"/>
      <c r="BZ222" s="35"/>
      <c r="CA222" s="35"/>
      <c r="CB222" s="35"/>
      <c r="CC222" s="35"/>
      <c r="CD222" s="35"/>
      <c r="CE222" s="35"/>
      <c r="CF222" s="35"/>
      <c r="DI222" s="55"/>
      <c r="DJ222" s="35"/>
      <c r="DK222" s="35"/>
      <c r="DL222" s="35"/>
      <c r="DM222" s="35"/>
      <c r="DN222" s="35"/>
      <c r="DO222" s="35"/>
      <c r="DP222" s="35"/>
      <c r="DQ222" s="35"/>
      <c r="DR222" s="35"/>
      <c r="DS222" s="35"/>
      <c r="DT222" s="35"/>
      <c r="DU222" s="35"/>
      <c r="DV222" s="35"/>
    </row>
    <row r="223" spans="29:126" ht="13.05" customHeight="1" x14ac:dyDescent="0.15"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BS223" s="35"/>
      <c r="BT223" s="35"/>
      <c r="BU223" s="35"/>
      <c r="BV223" s="35"/>
      <c r="BW223" s="35"/>
      <c r="BX223" s="35"/>
      <c r="BY223" s="35"/>
      <c r="BZ223" s="35"/>
      <c r="CA223" s="35"/>
      <c r="CB223" s="35"/>
      <c r="CC223" s="35"/>
      <c r="CD223" s="35"/>
      <c r="CE223" s="35"/>
      <c r="CF223" s="35"/>
      <c r="DI223" s="55"/>
      <c r="DJ223" s="35"/>
      <c r="DK223" s="35"/>
      <c r="DL223" s="35"/>
      <c r="DM223" s="35"/>
      <c r="DN223" s="35"/>
      <c r="DO223" s="35"/>
      <c r="DP223" s="35"/>
      <c r="DQ223" s="35"/>
      <c r="DR223" s="35"/>
      <c r="DS223" s="35"/>
      <c r="DT223" s="35"/>
      <c r="DU223" s="35"/>
      <c r="DV223" s="35"/>
    </row>
    <row r="224" spans="29:126" ht="13.05" customHeight="1" x14ac:dyDescent="0.15"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BS224" s="35"/>
      <c r="BT224" s="35"/>
      <c r="BU224" s="35"/>
      <c r="BV224" s="35"/>
      <c r="BW224" s="35"/>
      <c r="BX224" s="35"/>
      <c r="BY224" s="35"/>
      <c r="BZ224" s="35"/>
      <c r="CA224" s="35"/>
      <c r="CB224" s="35"/>
      <c r="CC224" s="35"/>
      <c r="CD224" s="35"/>
      <c r="CE224" s="35"/>
      <c r="CF224" s="35"/>
      <c r="DI224" s="55"/>
      <c r="DJ224" s="35"/>
      <c r="DK224" s="35"/>
      <c r="DL224" s="35"/>
      <c r="DM224" s="35"/>
      <c r="DN224" s="35"/>
      <c r="DO224" s="35"/>
      <c r="DP224" s="35"/>
      <c r="DQ224" s="35"/>
      <c r="DR224" s="35"/>
      <c r="DS224" s="35"/>
      <c r="DT224" s="35"/>
      <c r="DU224" s="35"/>
      <c r="DV224" s="35"/>
    </row>
    <row r="225" spans="29:126" ht="13.05" customHeight="1" x14ac:dyDescent="0.15"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BS225" s="35"/>
      <c r="BT225" s="35"/>
      <c r="BU225" s="35"/>
      <c r="BV225" s="35"/>
      <c r="BW225" s="35"/>
      <c r="BX225" s="35"/>
      <c r="BY225" s="35"/>
      <c r="BZ225" s="35"/>
      <c r="CA225" s="35"/>
      <c r="CB225" s="35"/>
      <c r="CC225" s="35"/>
      <c r="CD225" s="35"/>
      <c r="CE225" s="35"/>
      <c r="CF225" s="35"/>
      <c r="DI225" s="55"/>
      <c r="DJ225" s="35"/>
      <c r="DK225" s="35"/>
      <c r="DL225" s="35"/>
      <c r="DM225" s="35"/>
      <c r="DN225" s="35"/>
      <c r="DO225" s="35"/>
      <c r="DP225" s="35"/>
      <c r="DQ225" s="35"/>
      <c r="DR225" s="35"/>
      <c r="DS225" s="35"/>
      <c r="DT225" s="35"/>
      <c r="DU225" s="35"/>
      <c r="DV225" s="35"/>
    </row>
    <row r="226" spans="29:126" ht="13.05" customHeight="1" x14ac:dyDescent="0.15"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BS226" s="35"/>
      <c r="BT226" s="35"/>
      <c r="BU226" s="35"/>
      <c r="BV226" s="35"/>
      <c r="BW226" s="35"/>
      <c r="BX226" s="35"/>
      <c r="BY226" s="35"/>
      <c r="BZ226" s="35"/>
      <c r="CA226" s="35"/>
      <c r="CB226" s="35"/>
      <c r="CC226" s="35"/>
      <c r="CD226" s="35"/>
      <c r="CE226" s="35"/>
      <c r="CF226" s="35"/>
      <c r="DI226" s="55"/>
      <c r="DJ226" s="35"/>
      <c r="DK226" s="35"/>
      <c r="DL226" s="35"/>
      <c r="DM226" s="35"/>
      <c r="DN226" s="35"/>
      <c r="DO226" s="35"/>
      <c r="DP226" s="35"/>
      <c r="DQ226" s="35"/>
      <c r="DR226" s="35"/>
      <c r="DS226" s="35"/>
      <c r="DT226" s="35"/>
      <c r="DU226" s="35"/>
      <c r="DV226" s="35"/>
    </row>
    <row r="227" spans="29:126" ht="13.05" customHeight="1" x14ac:dyDescent="0.15"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BS227" s="35"/>
      <c r="BT227" s="35"/>
      <c r="BU227" s="35"/>
      <c r="BV227" s="35"/>
      <c r="BW227" s="35"/>
      <c r="BX227" s="35"/>
      <c r="BY227" s="35"/>
      <c r="BZ227" s="35"/>
      <c r="CA227" s="35"/>
      <c r="CB227" s="35"/>
      <c r="CC227" s="35"/>
      <c r="CD227" s="35"/>
      <c r="CE227" s="35"/>
      <c r="CF227" s="35"/>
      <c r="DI227" s="55"/>
      <c r="DJ227" s="35"/>
      <c r="DK227" s="35"/>
      <c r="DL227" s="35"/>
      <c r="DM227" s="35"/>
      <c r="DN227" s="35"/>
      <c r="DO227" s="35"/>
      <c r="DP227" s="35"/>
      <c r="DQ227" s="35"/>
      <c r="DR227" s="35"/>
      <c r="DS227" s="35"/>
      <c r="DT227" s="35"/>
      <c r="DU227" s="35"/>
      <c r="DV227" s="35"/>
    </row>
    <row r="228" spans="29:126" ht="13.05" customHeight="1" x14ac:dyDescent="0.15"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BS228" s="35"/>
      <c r="BT228" s="35"/>
      <c r="BU228" s="35"/>
      <c r="BV228" s="35"/>
      <c r="BW228" s="35"/>
      <c r="BX228" s="35"/>
      <c r="BY228" s="35"/>
      <c r="BZ228" s="35"/>
      <c r="CA228" s="35"/>
      <c r="CB228" s="35"/>
      <c r="CC228" s="35"/>
      <c r="CD228" s="35"/>
      <c r="CE228" s="35"/>
      <c r="CF228" s="35"/>
      <c r="DI228" s="55"/>
      <c r="DJ228" s="35"/>
      <c r="DK228" s="35"/>
      <c r="DL228" s="35"/>
      <c r="DM228" s="35"/>
      <c r="DN228" s="35"/>
      <c r="DO228" s="35"/>
      <c r="DP228" s="35"/>
      <c r="DQ228" s="35"/>
      <c r="DR228" s="35"/>
      <c r="DS228" s="35"/>
      <c r="DT228" s="35"/>
      <c r="DU228" s="35"/>
      <c r="DV228" s="35"/>
    </row>
    <row r="229" spans="29:126" ht="13.05" customHeight="1" x14ac:dyDescent="0.15"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BS229" s="35"/>
      <c r="BT229" s="35"/>
      <c r="BU229" s="35"/>
      <c r="BV229" s="35"/>
      <c r="BW229" s="35"/>
      <c r="BX229" s="35"/>
      <c r="BY229" s="35"/>
      <c r="BZ229" s="35"/>
      <c r="CA229" s="35"/>
      <c r="CB229" s="35"/>
      <c r="CC229" s="35"/>
      <c r="CD229" s="35"/>
      <c r="CE229" s="35"/>
      <c r="CF229" s="35"/>
      <c r="DI229" s="55"/>
      <c r="DJ229" s="35"/>
      <c r="DK229" s="35"/>
      <c r="DL229" s="35"/>
      <c r="DM229" s="35"/>
      <c r="DN229" s="35"/>
      <c r="DO229" s="35"/>
      <c r="DP229" s="35"/>
      <c r="DQ229" s="35"/>
      <c r="DR229" s="35"/>
      <c r="DS229" s="35"/>
      <c r="DT229" s="35"/>
      <c r="DU229" s="35"/>
      <c r="DV229" s="35"/>
    </row>
    <row r="230" spans="29:126" ht="13.05" customHeight="1" x14ac:dyDescent="0.15"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BS230" s="35"/>
      <c r="BT230" s="35"/>
      <c r="BU230" s="35"/>
      <c r="BV230" s="35"/>
      <c r="BW230" s="35"/>
      <c r="BX230" s="35"/>
      <c r="BY230" s="35"/>
      <c r="BZ230" s="35"/>
      <c r="CA230" s="35"/>
      <c r="CB230" s="35"/>
      <c r="CC230" s="35"/>
      <c r="CD230" s="35"/>
      <c r="CE230" s="35"/>
      <c r="CF230" s="35"/>
      <c r="DI230" s="55"/>
      <c r="DJ230" s="35"/>
      <c r="DK230" s="35"/>
      <c r="DL230" s="35"/>
      <c r="DM230" s="35"/>
      <c r="DN230" s="35"/>
      <c r="DO230" s="35"/>
      <c r="DP230" s="35"/>
      <c r="DQ230" s="35"/>
      <c r="DR230" s="35"/>
      <c r="DS230" s="35"/>
      <c r="DT230" s="35"/>
      <c r="DU230" s="35"/>
      <c r="DV230" s="35"/>
    </row>
    <row r="231" spans="29:126" ht="13.05" customHeight="1" x14ac:dyDescent="0.15"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BS231" s="35"/>
      <c r="BT231" s="35"/>
      <c r="BU231" s="35"/>
      <c r="BV231" s="35"/>
      <c r="BW231" s="35"/>
      <c r="BX231" s="35"/>
      <c r="BY231" s="35"/>
      <c r="BZ231" s="35"/>
      <c r="CA231" s="35"/>
      <c r="CB231" s="35"/>
      <c r="CC231" s="35"/>
      <c r="CD231" s="35"/>
      <c r="CE231" s="35"/>
      <c r="CF231" s="35"/>
      <c r="DI231" s="55"/>
      <c r="DJ231" s="35"/>
      <c r="DK231" s="35"/>
      <c r="DL231" s="35"/>
      <c r="DM231" s="35"/>
      <c r="DN231" s="35"/>
      <c r="DO231" s="35"/>
      <c r="DP231" s="35"/>
      <c r="DQ231" s="35"/>
      <c r="DR231" s="35"/>
      <c r="DS231" s="35"/>
      <c r="DT231" s="35"/>
      <c r="DU231" s="35"/>
      <c r="DV231" s="35"/>
    </row>
    <row r="232" spans="29:126" ht="13.05" customHeight="1" x14ac:dyDescent="0.15"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BS232" s="35"/>
      <c r="BT232" s="35"/>
      <c r="BU232" s="35"/>
      <c r="BV232" s="35"/>
      <c r="BW232" s="35"/>
      <c r="BX232" s="35"/>
      <c r="BY232" s="35"/>
      <c r="BZ232" s="35"/>
      <c r="CA232" s="35"/>
      <c r="CB232" s="35"/>
      <c r="CC232" s="35"/>
      <c r="CD232" s="35"/>
      <c r="CE232" s="35"/>
      <c r="CF232" s="35"/>
      <c r="DI232" s="55"/>
      <c r="DJ232" s="35"/>
      <c r="DK232" s="35"/>
      <c r="DL232" s="35"/>
      <c r="DM232" s="35"/>
      <c r="DN232" s="35"/>
      <c r="DO232" s="35"/>
      <c r="DP232" s="35"/>
      <c r="DQ232" s="35"/>
      <c r="DR232" s="35"/>
      <c r="DS232" s="35"/>
      <c r="DT232" s="35"/>
      <c r="DU232" s="35"/>
      <c r="DV232" s="35"/>
    </row>
    <row r="233" spans="29:126" ht="13.05" customHeight="1" x14ac:dyDescent="0.15"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BS233" s="35"/>
      <c r="BT233" s="35"/>
      <c r="BU233" s="35"/>
      <c r="BV233" s="35"/>
      <c r="BW233" s="35"/>
      <c r="BX233" s="35"/>
      <c r="BY233" s="35"/>
      <c r="BZ233" s="35"/>
      <c r="CA233" s="35"/>
      <c r="CB233" s="35"/>
      <c r="CC233" s="35"/>
      <c r="CD233" s="35"/>
      <c r="CE233" s="35"/>
      <c r="CF233" s="35"/>
      <c r="DI233" s="55"/>
      <c r="DJ233" s="35"/>
      <c r="DK233" s="35"/>
      <c r="DL233" s="35"/>
      <c r="DM233" s="35"/>
      <c r="DN233" s="35"/>
      <c r="DO233" s="35"/>
      <c r="DP233" s="35"/>
      <c r="DQ233" s="35"/>
      <c r="DR233" s="35"/>
      <c r="DS233" s="35"/>
      <c r="DT233" s="35"/>
      <c r="DU233" s="35"/>
      <c r="DV233" s="35"/>
    </row>
    <row r="234" spans="29:126" ht="13.05" customHeight="1" x14ac:dyDescent="0.15"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BS234" s="35"/>
      <c r="BT234" s="35"/>
      <c r="BU234" s="35"/>
      <c r="BV234" s="35"/>
      <c r="BW234" s="35"/>
      <c r="BX234" s="35"/>
      <c r="BY234" s="35"/>
      <c r="BZ234" s="35"/>
      <c r="CA234" s="35"/>
      <c r="CB234" s="35"/>
      <c r="CC234" s="35"/>
      <c r="CD234" s="35"/>
      <c r="CE234" s="35"/>
      <c r="CF234" s="35"/>
      <c r="DI234" s="55"/>
      <c r="DJ234" s="35"/>
      <c r="DK234" s="35"/>
      <c r="DL234" s="35"/>
      <c r="DM234" s="35"/>
      <c r="DN234" s="35"/>
      <c r="DO234" s="35"/>
      <c r="DP234" s="35"/>
      <c r="DQ234" s="35"/>
      <c r="DR234" s="35"/>
      <c r="DS234" s="35"/>
      <c r="DT234" s="35"/>
      <c r="DU234" s="35"/>
      <c r="DV234" s="35"/>
    </row>
    <row r="235" spans="29:126" ht="13.05" customHeight="1" x14ac:dyDescent="0.15"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BS235" s="35"/>
      <c r="BT235" s="35"/>
      <c r="BU235" s="35"/>
      <c r="BV235" s="35"/>
      <c r="BW235" s="35"/>
      <c r="BX235" s="35"/>
      <c r="BY235" s="35"/>
      <c r="BZ235" s="35"/>
      <c r="CA235" s="35"/>
      <c r="CB235" s="35"/>
      <c r="CC235" s="35"/>
      <c r="CD235" s="35"/>
      <c r="CE235" s="35"/>
      <c r="CF235" s="35"/>
      <c r="DI235" s="55"/>
      <c r="DJ235" s="35"/>
      <c r="DK235" s="35"/>
      <c r="DL235" s="35"/>
      <c r="DM235" s="35"/>
      <c r="DN235" s="35"/>
      <c r="DO235" s="35"/>
      <c r="DP235" s="35"/>
      <c r="DQ235" s="35"/>
      <c r="DR235" s="35"/>
      <c r="DS235" s="35"/>
      <c r="DT235" s="35"/>
      <c r="DU235" s="35"/>
      <c r="DV235" s="35"/>
    </row>
    <row r="236" spans="29:126" ht="13.05" customHeight="1" x14ac:dyDescent="0.15"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BS236" s="35"/>
      <c r="BT236" s="35"/>
      <c r="BU236" s="35"/>
      <c r="BV236" s="35"/>
      <c r="BW236" s="35"/>
      <c r="BX236" s="35"/>
      <c r="BY236" s="35"/>
      <c r="BZ236" s="35"/>
      <c r="CA236" s="35"/>
      <c r="CB236" s="35"/>
      <c r="CC236" s="35"/>
      <c r="CD236" s="35"/>
      <c r="CE236" s="35"/>
      <c r="CF236" s="35"/>
      <c r="DI236" s="55"/>
      <c r="DJ236" s="35"/>
      <c r="DK236" s="35"/>
      <c r="DL236" s="35"/>
      <c r="DM236" s="35"/>
      <c r="DN236" s="35"/>
      <c r="DO236" s="35"/>
      <c r="DP236" s="35"/>
      <c r="DQ236" s="35"/>
      <c r="DR236" s="35"/>
      <c r="DS236" s="35"/>
      <c r="DT236" s="35"/>
      <c r="DU236" s="35"/>
      <c r="DV236" s="35"/>
    </row>
    <row r="237" spans="29:126" ht="13.05" customHeight="1" x14ac:dyDescent="0.15"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BS237" s="35"/>
      <c r="BT237" s="35"/>
      <c r="BU237" s="35"/>
      <c r="BV237" s="35"/>
      <c r="BW237" s="35"/>
      <c r="BX237" s="35"/>
      <c r="BY237" s="35"/>
      <c r="BZ237" s="35"/>
      <c r="CA237" s="35"/>
      <c r="CB237" s="35"/>
      <c r="CC237" s="35"/>
      <c r="CD237" s="35"/>
      <c r="CE237" s="35"/>
      <c r="CF237" s="35"/>
      <c r="DI237" s="55"/>
      <c r="DJ237" s="35"/>
      <c r="DK237" s="35"/>
      <c r="DL237" s="35"/>
      <c r="DM237" s="35"/>
      <c r="DN237" s="35"/>
      <c r="DO237" s="35"/>
      <c r="DP237" s="35"/>
      <c r="DQ237" s="35"/>
      <c r="DR237" s="35"/>
      <c r="DS237" s="35"/>
      <c r="DT237" s="35"/>
      <c r="DU237" s="35"/>
      <c r="DV237" s="35"/>
    </row>
    <row r="238" spans="29:126" ht="13.05" customHeight="1" x14ac:dyDescent="0.15"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BS238" s="35"/>
      <c r="BT238" s="35"/>
      <c r="BU238" s="35"/>
      <c r="BV238" s="35"/>
      <c r="BW238" s="35"/>
      <c r="BX238" s="35"/>
      <c r="BY238" s="35"/>
      <c r="BZ238" s="35"/>
      <c r="CA238" s="35"/>
      <c r="CB238" s="35"/>
      <c r="CC238" s="35"/>
      <c r="CD238" s="35"/>
      <c r="CE238" s="35"/>
      <c r="CF238" s="35"/>
      <c r="DI238" s="55"/>
      <c r="DJ238" s="35"/>
      <c r="DK238" s="35"/>
      <c r="DL238" s="35"/>
      <c r="DM238" s="35"/>
      <c r="DN238" s="35"/>
      <c r="DO238" s="35"/>
      <c r="DP238" s="35"/>
      <c r="DQ238" s="35"/>
      <c r="DR238" s="35"/>
      <c r="DS238" s="35"/>
      <c r="DT238" s="35"/>
      <c r="DU238" s="35"/>
      <c r="DV238" s="35"/>
    </row>
    <row r="239" spans="29:126" ht="13.05" customHeight="1" x14ac:dyDescent="0.15"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BS239" s="35"/>
      <c r="BT239" s="35"/>
      <c r="BU239" s="35"/>
      <c r="BV239" s="35"/>
      <c r="BW239" s="35"/>
      <c r="BX239" s="35"/>
      <c r="BY239" s="35"/>
      <c r="BZ239" s="35"/>
      <c r="CA239" s="35"/>
      <c r="CB239" s="35"/>
      <c r="CC239" s="35"/>
      <c r="CD239" s="35"/>
      <c r="CE239" s="35"/>
      <c r="CF239" s="35"/>
      <c r="DI239" s="55"/>
      <c r="DJ239" s="35"/>
      <c r="DK239" s="35"/>
      <c r="DL239" s="35"/>
      <c r="DM239" s="35"/>
      <c r="DN239" s="35"/>
      <c r="DO239" s="35"/>
      <c r="DP239" s="35"/>
      <c r="DQ239" s="35"/>
      <c r="DR239" s="35"/>
      <c r="DS239" s="35"/>
      <c r="DT239" s="35"/>
      <c r="DU239" s="35"/>
      <c r="DV239" s="35"/>
    </row>
    <row r="240" spans="29:126" ht="13.05" customHeight="1" x14ac:dyDescent="0.15"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BS240" s="35"/>
      <c r="BT240" s="35"/>
      <c r="BU240" s="35"/>
      <c r="BV240" s="35"/>
      <c r="BW240" s="35"/>
      <c r="BX240" s="35"/>
      <c r="BY240" s="35"/>
      <c r="BZ240" s="35"/>
      <c r="CA240" s="35"/>
      <c r="CB240" s="35"/>
      <c r="CC240" s="35"/>
      <c r="CD240" s="35"/>
      <c r="CE240" s="35"/>
      <c r="CF240" s="35"/>
      <c r="DI240" s="55"/>
      <c r="DJ240" s="35"/>
      <c r="DK240" s="35"/>
      <c r="DL240" s="35"/>
      <c r="DM240" s="35"/>
      <c r="DN240" s="35"/>
      <c r="DO240" s="35"/>
      <c r="DP240" s="35"/>
      <c r="DQ240" s="35"/>
      <c r="DR240" s="35"/>
      <c r="DS240" s="35"/>
      <c r="DT240" s="35"/>
      <c r="DU240" s="35"/>
      <c r="DV240" s="35"/>
    </row>
    <row r="241" spans="29:126" ht="13.05" customHeight="1" x14ac:dyDescent="0.15"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BS241" s="35"/>
      <c r="BT241" s="35"/>
      <c r="BU241" s="35"/>
      <c r="BV241" s="35"/>
      <c r="BW241" s="35"/>
      <c r="BX241" s="35"/>
      <c r="BY241" s="35"/>
      <c r="BZ241" s="35"/>
      <c r="CA241" s="35"/>
      <c r="CB241" s="35"/>
      <c r="CC241" s="35"/>
      <c r="CD241" s="35"/>
      <c r="CE241" s="35"/>
      <c r="CF241" s="35"/>
      <c r="DI241" s="55"/>
      <c r="DJ241" s="35"/>
      <c r="DK241" s="35"/>
      <c r="DL241" s="35"/>
      <c r="DM241" s="35"/>
      <c r="DN241" s="35"/>
      <c r="DO241" s="35"/>
      <c r="DP241" s="35"/>
      <c r="DQ241" s="35"/>
      <c r="DR241" s="35"/>
      <c r="DS241" s="35"/>
      <c r="DT241" s="35"/>
      <c r="DU241" s="35"/>
      <c r="DV241" s="35"/>
    </row>
    <row r="242" spans="29:126" ht="13.05" customHeight="1" x14ac:dyDescent="0.15"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BS242" s="35"/>
      <c r="BT242" s="35"/>
      <c r="BU242" s="35"/>
      <c r="BV242" s="35"/>
      <c r="BW242" s="35"/>
      <c r="BX242" s="35"/>
      <c r="BY242" s="35"/>
      <c r="BZ242" s="35"/>
      <c r="CA242" s="35"/>
      <c r="CB242" s="35"/>
      <c r="CC242" s="35"/>
      <c r="CD242" s="35"/>
      <c r="CE242" s="35"/>
      <c r="CF242" s="35"/>
      <c r="DI242" s="55"/>
      <c r="DJ242" s="35"/>
      <c r="DK242" s="35"/>
      <c r="DL242" s="35"/>
      <c r="DM242" s="35"/>
      <c r="DN242" s="35"/>
      <c r="DO242" s="35"/>
      <c r="DP242" s="35"/>
      <c r="DQ242" s="35"/>
      <c r="DR242" s="35"/>
      <c r="DS242" s="35"/>
      <c r="DT242" s="35"/>
      <c r="DU242" s="35"/>
      <c r="DV242" s="35"/>
    </row>
    <row r="243" spans="29:126" ht="13.05" customHeight="1" x14ac:dyDescent="0.15"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BS243" s="35"/>
      <c r="BT243" s="35"/>
      <c r="BU243" s="35"/>
      <c r="BV243" s="35"/>
      <c r="BW243" s="35"/>
      <c r="BX243" s="35"/>
      <c r="BY243" s="35"/>
      <c r="BZ243" s="35"/>
      <c r="CA243" s="35"/>
      <c r="CB243" s="35"/>
      <c r="CC243" s="35"/>
      <c r="CD243" s="35"/>
      <c r="CE243" s="35"/>
      <c r="CF243" s="35"/>
      <c r="DI243" s="55"/>
      <c r="DJ243" s="35"/>
      <c r="DK243" s="35"/>
      <c r="DL243" s="35"/>
      <c r="DM243" s="35"/>
      <c r="DN243" s="35"/>
      <c r="DO243" s="35"/>
      <c r="DP243" s="35"/>
      <c r="DQ243" s="35"/>
      <c r="DR243" s="35"/>
      <c r="DS243" s="35"/>
      <c r="DT243" s="35"/>
      <c r="DU243" s="35"/>
      <c r="DV243" s="35"/>
    </row>
    <row r="244" spans="29:126" ht="13.05" customHeight="1" x14ac:dyDescent="0.15"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BS244" s="35"/>
      <c r="BT244" s="35"/>
      <c r="BU244" s="35"/>
      <c r="BV244" s="35"/>
      <c r="BW244" s="35"/>
      <c r="BX244" s="35"/>
      <c r="BY244" s="35"/>
      <c r="BZ244" s="35"/>
      <c r="CA244" s="35"/>
      <c r="CB244" s="35"/>
      <c r="CC244" s="35"/>
      <c r="CD244" s="35"/>
      <c r="CE244" s="35"/>
      <c r="CF244" s="35"/>
      <c r="DI244" s="55"/>
      <c r="DJ244" s="35"/>
      <c r="DK244" s="35"/>
      <c r="DL244" s="35"/>
      <c r="DM244" s="35"/>
      <c r="DN244" s="35"/>
      <c r="DO244" s="35"/>
      <c r="DP244" s="35"/>
      <c r="DQ244" s="35"/>
      <c r="DR244" s="35"/>
      <c r="DS244" s="35"/>
      <c r="DT244" s="35"/>
      <c r="DU244" s="35"/>
      <c r="DV244" s="35"/>
    </row>
    <row r="245" spans="29:126" ht="13.05" customHeight="1" x14ac:dyDescent="0.15"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BS245" s="35"/>
      <c r="BT245" s="35"/>
      <c r="BU245" s="35"/>
      <c r="BV245" s="35"/>
      <c r="BW245" s="35"/>
      <c r="BX245" s="35"/>
      <c r="BY245" s="35"/>
      <c r="BZ245" s="35"/>
      <c r="CA245" s="35"/>
      <c r="CB245" s="35"/>
      <c r="CC245" s="35"/>
      <c r="CD245" s="35"/>
      <c r="CE245" s="35"/>
      <c r="CF245" s="35"/>
      <c r="DI245" s="55"/>
      <c r="DJ245" s="35"/>
      <c r="DK245" s="35"/>
      <c r="DL245" s="35"/>
      <c r="DM245" s="35"/>
      <c r="DN245" s="35"/>
      <c r="DO245" s="35"/>
      <c r="DP245" s="35"/>
      <c r="DQ245" s="35"/>
      <c r="DR245" s="35"/>
      <c r="DS245" s="35"/>
      <c r="DT245" s="35"/>
      <c r="DU245" s="35"/>
      <c r="DV245" s="35"/>
    </row>
    <row r="246" spans="29:126" ht="13.05" customHeight="1" x14ac:dyDescent="0.15"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BS246" s="35"/>
      <c r="BT246" s="35"/>
      <c r="BU246" s="35"/>
      <c r="BV246" s="35"/>
      <c r="BW246" s="35"/>
      <c r="BX246" s="35"/>
      <c r="BY246" s="35"/>
      <c r="BZ246" s="35"/>
      <c r="CA246" s="35"/>
      <c r="CB246" s="35"/>
      <c r="CC246" s="35"/>
      <c r="CD246" s="35"/>
      <c r="CE246" s="35"/>
      <c r="CF246" s="35"/>
      <c r="DI246" s="55"/>
      <c r="DJ246" s="35"/>
      <c r="DK246" s="35"/>
      <c r="DL246" s="35"/>
      <c r="DM246" s="35"/>
      <c r="DN246" s="35"/>
      <c r="DO246" s="35"/>
      <c r="DP246" s="35"/>
      <c r="DQ246" s="35"/>
      <c r="DR246" s="35"/>
      <c r="DS246" s="35"/>
      <c r="DT246" s="35"/>
      <c r="DU246" s="35"/>
      <c r="DV246" s="35"/>
    </row>
    <row r="247" spans="29:126" ht="13.05" customHeight="1" x14ac:dyDescent="0.15"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BS247" s="35"/>
      <c r="BT247" s="35"/>
      <c r="BU247" s="35"/>
      <c r="BV247" s="35"/>
      <c r="BW247" s="35"/>
      <c r="BX247" s="35"/>
      <c r="BY247" s="35"/>
      <c r="BZ247" s="35"/>
      <c r="CA247" s="35"/>
      <c r="CB247" s="35"/>
      <c r="CC247" s="35"/>
      <c r="CD247" s="35"/>
      <c r="CE247" s="35"/>
      <c r="CF247" s="35"/>
      <c r="DI247" s="55"/>
      <c r="DJ247" s="35"/>
      <c r="DK247" s="35"/>
      <c r="DL247" s="35"/>
      <c r="DM247" s="35"/>
      <c r="DN247" s="35"/>
      <c r="DO247" s="35"/>
      <c r="DP247" s="35"/>
      <c r="DQ247" s="35"/>
      <c r="DR247" s="35"/>
      <c r="DS247" s="35"/>
      <c r="DT247" s="35"/>
      <c r="DU247" s="35"/>
      <c r="DV247" s="35"/>
    </row>
    <row r="248" spans="29:126" ht="13.05" customHeight="1" x14ac:dyDescent="0.15"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BS248" s="35"/>
      <c r="BT248" s="35"/>
      <c r="BU248" s="35"/>
      <c r="BV248" s="35"/>
      <c r="BW248" s="35"/>
      <c r="BX248" s="35"/>
      <c r="BY248" s="35"/>
      <c r="BZ248" s="35"/>
      <c r="CA248" s="35"/>
      <c r="CB248" s="35"/>
      <c r="CC248" s="35"/>
      <c r="CD248" s="35"/>
      <c r="CE248" s="35"/>
      <c r="CF248" s="35"/>
      <c r="DI248" s="55"/>
      <c r="DJ248" s="35"/>
      <c r="DK248" s="35"/>
      <c r="DL248" s="35"/>
      <c r="DM248" s="35"/>
      <c r="DN248" s="35"/>
      <c r="DO248" s="35"/>
      <c r="DP248" s="35"/>
      <c r="DQ248" s="35"/>
      <c r="DR248" s="35"/>
      <c r="DS248" s="35"/>
      <c r="DT248" s="35"/>
      <c r="DU248" s="35"/>
      <c r="DV248" s="35"/>
    </row>
    <row r="249" spans="29:126" ht="13.05" customHeight="1" x14ac:dyDescent="0.15"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BS249" s="35"/>
      <c r="BT249" s="35"/>
      <c r="BU249" s="35"/>
      <c r="BV249" s="35"/>
      <c r="BW249" s="35"/>
      <c r="BX249" s="35"/>
      <c r="BY249" s="35"/>
      <c r="BZ249" s="35"/>
      <c r="CA249" s="35"/>
      <c r="CB249" s="35"/>
      <c r="CC249" s="35"/>
      <c r="CD249" s="35"/>
      <c r="CE249" s="35"/>
      <c r="CF249" s="35"/>
      <c r="DI249" s="55"/>
      <c r="DJ249" s="35"/>
      <c r="DK249" s="35"/>
      <c r="DL249" s="35"/>
      <c r="DM249" s="35"/>
      <c r="DN249" s="35"/>
      <c r="DO249" s="35"/>
      <c r="DP249" s="35"/>
      <c r="DQ249" s="35"/>
      <c r="DR249" s="35"/>
      <c r="DS249" s="35"/>
      <c r="DT249" s="35"/>
      <c r="DU249" s="35"/>
      <c r="DV249" s="35"/>
    </row>
    <row r="250" spans="29:126" ht="13.05" customHeight="1" x14ac:dyDescent="0.15"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BS250" s="35"/>
      <c r="BT250" s="35"/>
      <c r="BU250" s="35"/>
      <c r="BV250" s="35"/>
      <c r="BW250" s="35"/>
      <c r="BX250" s="35"/>
      <c r="BY250" s="35"/>
      <c r="BZ250" s="35"/>
      <c r="CA250" s="35"/>
      <c r="CB250" s="35"/>
      <c r="CC250" s="35"/>
      <c r="CD250" s="35"/>
      <c r="CE250" s="35"/>
      <c r="CF250" s="35"/>
      <c r="DI250" s="55"/>
      <c r="DJ250" s="35"/>
      <c r="DK250" s="35"/>
      <c r="DL250" s="35"/>
      <c r="DM250" s="35"/>
      <c r="DN250" s="35"/>
      <c r="DO250" s="35"/>
      <c r="DP250" s="35"/>
      <c r="DQ250" s="35"/>
      <c r="DR250" s="35"/>
      <c r="DS250" s="35"/>
      <c r="DT250" s="35"/>
      <c r="DU250" s="35"/>
      <c r="DV250" s="35"/>
    </row>
    <row r="251" spans="29:126" ht="13.05" customHeight="1" x14ac:dyDescent="0.15"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BS251" s="35"/>
      <c r="BT251" s="35"/>
      <c r="BU251" s="35"/>
      <c r="BV251" s="35"/>
      <c r="BW251" s="35"/>
      <c r="BX251" s="35"/>
      <c r="BY251" s="35"/>
      <c r="BZ251" s="35"/>
      <c r="CA251" s="35"/>
      <c r="CB251" s="35"/>
      <c r="CC251" s="35"/>
      <c r="CD251" s="35"/>
      <c r="CE251" s="35"/>
      <c r="CF251" s="35"/>
      <c r="DI251" s="55"/>
      <c r="DJ251" s="35"/>
      <c r="DK251" s="35"/>
      <c r="DL251" s="35"/>
      <c r="DM251" s="35"/>
      <c r="DN251" s="35"/>
      <c r="DO251" s="35"/>
      <c r="DP251" s="35"/>
      <c r="DQ251" s="35"/>
      <c r="DR251" s="35"/>
      <c r="DS251" s="35"/>
      <c r="DT251" s="35"/>
      <c r="DU251" s="35"/>
      <c r="DV251" s="35"/>
    </row>
    <row r="252" spans="29:126" ht="13.05" customHeight="1" x14ac:dyDescent="0.15">
      <c r="DI252" s="56"/>
    </row>
    <row r="253" spans="29:126" ht="13.05" customHeight="1" x14ac:dyDescent="0.15">
      <c r="DI253" s="56"/>
    </row>
    <row r="254" spans="29:126" ht="13.05" customHeight="1" x14ac:dyDescent="0.15">
      <c r="DI254" s="56"/>
    </row>
    <row r="255" spans="29:126" ht="13.05" customHeight="1" x14ac:dyDescent="0.15">
      <c r="DI255" s="56"/>
    </row>
    <row r="256" spans="29:126" ht="13.05" customHeight="1" x14ac:dyDescent="0.15">
      <c r="DI256" s="56"/>
    </row>
    <row r="257" spans="113:113" ht="13.05" customHeight="1" x14ac:dyDescent="0.15">
      <c r="DI257" s="56"/>
    </row>
    <row r="258" spans="113:113" ht="13.05" customHeight="1" x14ac:dyDescent="0.15">
      <c r="DI258" s="56"/>
    </row>
    <row r="259" spans="113:113" ht="13.05" customHeight="1" x14ac:dyDescent="0.15">
      <c r="DI259" s="56"/>
    </row>
    <row r="260" spans="113:113" ht="13.05" customHeight="1" x14ac:dyDescent="0.15">
      <c r="DI260" s="56"/>
    </row>
    <row r="261" spans="113:113" ht="13.05" customHeight="1" x14ac:dyDescent="0.15">
      <c r="DI261" s="56"/>
    </row>
    <row r="262" spans="113:113" ht="13.05" customHeight="1" x14ac:dyDescent="0.15">
      <c r="DI262" s="56"/>
    </row>
    <row r="263" spans="113:113" ht="13.05" customHeight="1" x14ac:dyDescent="0.15">
      <c r="DI263" s="56"/>
    </row>
    <row r="264" spans="113:113" ht="13.05" customHeight="1" x14ac:dyDescent="0.15">
      <c r="DI264" s="56"/>
    </row>
    <row r="265" spans="113:113" ht="13.05" customHeight="1" x14ac:dyDescent="0.15">
      <c r="DI265" s="56"/>
    </row>
    <row r="266" spans="113:113" ht="13.05" customHeight="1" x14ac:dyDescent="0.15">
      <c r="DI266" s="56"/>
    </row>
    <row r="267" spans="113:113" ht="13.05" customHeight="1" x14ac:dyDescent="0.15">
      <c r="DI267" s="56"/>
    </row>
    <row r="268" spans="113:113" ht="13.05" customHeight="1" x14ac:dyDescent="0.15">
      <c r="DI268" s="56"/>
    </row>
    <row r="269" spans="113:113" ht="13.05" customHeight="1" x14ac:dyDescent="0.15">
      <c r="DI269" s="55"/>
    </row>
    <row r="270" spans="113:113" ht="13.05" customHeight="1" thickBot="1" x14ac:dyDescent="0.2">
      <c r="DI270" s="57"/>
    </row>
  </sheetData>
  <printOptions horizontalCentered="1" verticalCentered="1" gridLinesSet="0"/>
  <pageMargins left="0" right="0" top="0" bottom="0" header="0" footer="0"/>
  <pageSetup paperSize="9" orientation="landscape"/>
  <headerFooter scaleWithDoc="0" alignWithMargins="0"/>
  <colBreaks count="8" manualBreakCount="8">
    <brk id="14" max="1048575" man="1"/>
    <brk id="28" min="1" max="38" man="1"/>
    <brk id="42" max="1048575" man="1"/>
    <brk id="56" max="1048575" man="1"/>
    <brk id="70" min="1" max="38" man="1"/>
    <brk id="84" max="1048575" man="1"/>
    <brk id="98" max="1048575" man="1"/>
    <brk id="112" min="1" max="38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3">
    <tabColor theme="9" tint="0.59999389629810485"/>
  </sheetPr>
  <dimension ref="A1"/>
  <sheetViews>
    <sheetView showGridLines="0" zoomScale="150" zoomScaleNormal="150" workbookViewId="0">
      <selection activeCell="L5" sqref="L5"/>
    </sheetView>
  </sheetViews>
  <sheetFormatPr baseColWidth="10" defaultColWidth="7" defaultRowHeight="13.05" customHeight="1" x14ac:dyDescent="0.15"/>
  <cols>
    <col min="1" max="1" width="11.25" style="21" customWidth="1"/>
    <col min="2" max="9" width="8" style="21" customWidth="1"/>
    <col min="10" max="16384" width="7" style="21"/>
  </cols>
  <sheetData/>
  <printOptions horizontalCentered="1" verticalCentered="1"/>
  <pageMargins left="0" right="0" top="0" bottom="0" header="0" footer="0"/>
  <pageSetup paperSize="9" orientation="landscape" horizontalDpi="0" verticalDpi="0"/>
  <headerFooter scaleWithDoc="0"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codeName="Hoja94">
    <tabColor theme="9" tint="0.59999389629810485"/>
  </sheetPr>
  <dimension ref="A1:X59"/>
  <sheetViews>
    <sheetView showGridLines="0" zoomScale="150" zoomScaleNormal="150" workbookViewId="0"/>
  </sheetViews>
  <sheetFormatPr baseColWidth="10" defaultColWidth="9.75" defaultRowHeight="13.05" customHeight="1" x14ac:dyDescent="0.2"/>
  <cols>
    <col min="1" max="1" width="7.375" style="492" customWidth="1"/>
    <col min="2" max="3" width="9.25" style="492" customWidth="1"/>
    <col min="4" max="9" width="8" style="492" customWidth="1"/>
    <col min="10" max="11" width="8.375" style="492" customWidth="1"/>
    <col min="12" max="12" width="6.25" style="492" customWidth="1"/>
    <col min="13" max="13" width="8.375" style="492" customWidth="1"/>
    <col min="14" max="256" width="9.75" style="492"/>
    <col min="257" max="257" width="7.375" style="492" customWidth="1"/>
    <col min="258" max="258" width="9.375" style="492" customWidth="1"/>
    <col min="259" max="259" width="8.375" style="492" customWidth="1"/>
    <col min="260" max="260" width="9.25" style="492" customWidth="1"/>
    <col min="261" max="261" width="9" style="492" customWidth="1"/>
    <col min="262" max="263" width="9.375" style="492" customWidth="1"/>
    <col min="264" max="264" width="8.75" style="492" customWidth="1"/>
    <col min="265" max="265" width="8.375" style="492" customWidth="1"/>
    <col min="266" max="266" width="1.25" style="492" customWidth="1"/>
    <col min="267" max="267" width="10.375" style="492" customWidth="1"/>
    <col min="268" max="268" width="1.375" style="492" customWidth="1"/>
    <col min="269" max="269" width="8.375" style="492" customWidth="1"/>
    <col min="270" max="512" width="9.75" style="492"/>
    <col min="513" max="513" width="7.375" style="492" customWidth="1"/>
    <col min="514" max="514" width="9.375" style="492" customWidth="1"/>
    <col min="515" max="515" width="8.375" style="492" customWidth="1"/>
    <col min="516" max="516" width="9.25" style="492" customWidth="1"/>
    <col min="517" max="517" width="9" style="492" customWidth="1"/>
    <col min="518" max="519" width="9.375" style="492" customWidth="1"/>
    <col min="520" max="520" width="8.75" style="492" customWidth="1"/>
    <col min="521" max="521" width="8.375" style="492" customWidth="1"/>
    <col min="522" max="522" width="1.25" style="492" customWidth="1"/>
    <col min="523" max="523" width="10.375" style="492" customWidth="1"/>
    <col min="524" max="524" width="1.375" style="492" customWidth="1"/>
    <col min="525" max="525" width="8.375" style="492" customWidth="1"/>
    <col min="526" max="768" width="9.75" style="492"/>
    <col min="769" max="769" width="7.375" style="492" customWidth="1"/>
    <col min="770" max="770" width="9.375" style="492" customWidth="1"/>
    <col min="771" max="771" width="8.375" style="492" customWidth="1"/>
    <col min="772" max="772" width="9.25" style="492" customWidth="1"/>
    <col min="773" max="773" width="9" style="492" customWidth="1"/>
    <col min="774" max="775" width="9.375" style="492" customWidth="1"/>
    <col min="776" max="776" width="8.75" style="492" customWidth="1"/>
    <col min="777" max="777" width="8.375" style="492" customWidth="1"/>
    <col min="778" max="778" width="1.25" style="492" customWidth="1"/>
    <col min="779" max="779" width="10.375" style="492" customWidth="1"/>
    <col min="780" max="780" width="1.375" style="492" customWidth="1"/>
    <col min="781" max="781" width="8.375" style="492" customWidth="1"/>
    <col min="782" max="1024" width="9.75" style="492"/>
    <col min="1025" max="1025" width="7.375" style="492" customWidth="1"/>
    <col min="1026" max="1026" width="9.375" style="492" customWidth="1"/>
    <col min="1027" max="1027" width="8.375" style="492" customWidth="1"/>
    <col min="1028" max="1028" width="9.25" style="492" customWidth="1"/>
    <col min="1029" max="1029" width="9" style="492" customWidth="1"/>
    <col min="1030" max="1031" width="9.375" style="492" customWidth="1"/>
    <col min="1032" max="1032" width="8.75" style="492" customWidth="1"/>
    <col min="1033" max="1033" width="8.375" style="492" customWidth="1"/>
    <col min="1034" max="1034" width="1.25" style="492" customWidth="1"/>
    <col min="1035" max="1035" width="10.375" style="492" customWidth="1"/>
    <col min="1036" max="1036" width="1.375" style="492" customWidth="1"/>
    <col min="1037" max="1037" width="8.375" style="492" customWidth="1"/>
    <col min="1038" max="1280" width="9.75" style="492"/>
    <col min="1281" max="1281" width="7.375" style="492" customWidth="1"/>
    <col min="1282" max="1282" width="9.375" style="492" customWidth="1"/>
    <col min="1283" max="1283" width="8.375" style="492" customWidth="1"/>
    <col min="1284" max="1284" width="9.25" style="492" customWidth="1"/>
    <col min="1285" max="1285" width="9" style="492" customWidth="1"/>
    <col min="1286" max="1287" width="9.375" style="492" customWidth="1"/>
    <col min="1288" max="1288" width="8.75" style="492" customWidth="1"/>
    <col min="1289" max="1289" width="8.375" style="492" customWidth="1"/>
    <col min="1290" max="1290" width="1.25" style="492" customWidth="1"/>
    <col min="1291" max="1291" width="10.375" style="492" customWidth="1"/>
    <col min="1292" max="1292" width="1.375" style="492" customWidth="1"/>
    <col min="1293" max="1293" width="8.375" style="492" customWidth="1"/>
    <col min="1294" max="1536" width="9.75" style="492"/>
    <col min="1537" max="1537" width="7.375" style="492" customWidth="1"/>
    <col min="1538" max="1538" width="9.375" style="492" customWidth="1"/>
    <col min="1539" max="1539" width="8.375" style="492" customWidth="1"/>
    <col min="1540" max="1540" width="9.25" style="492" customWidth="1"/>
    <col min="1541" max="1541" width="9" style="492" customWidth="1"/>
    <col min="1542" max="1543" width="9.375" style="492" customWidth="1"/>
    <col min="1544" max="1544" width="8.75" style="492" customWidth="1"/>
    <col min="1545" max="1545" width="8.375" style="492" customWidth="1"/>
    <col min="1546" max="1546" width="1.25" style="492" customWidth="1"/>
    <col min="1547" max="1547" width="10.375" style="492" customWidth="1"/>
    <col min="1548" max="1548" width="1.375" style="492" customWidth="1"/>
    <col min="1549" max="1549" width="8.375" style="492" customWidth="1"/>
    <col min="1550" max="1792" width="9.75" style="492"/>
    <col min="1793" max="1793" width="7.375" style="492" customWidth="1"/>
    <col min="1794" max="1794" width="9.375" style="492" customWidth="1"/>
    <col min="1795" max="1795" width="8.375" style="492" customWidth="1"/>
    <col min="1796" max="1796" width="9.25" style="492" customWidth="1"/>
    <col min="1797" max="1797" width="9" style="492" customWidth="1"/>
    <col min="1798" max="1799" width="9.375" style="492" customWidth="1"/>
    <col min="1800" max="1800" width="8.75" style="492" customWidth="1"/>
    <col min="1801" max="1801" width="8.375" style="492" customWidth="1"/>
    <col min="1802" max="1802" width="1.25" style="492" customWidth="1"/>
    <col min="1803" max="1803" width="10.375" style="492" customWidth="1"/>
    <col min="1804" max="1804" width="1.375" style="492" customWidth="1"/>
    <col min="1805" max="1805" width="8.375" style="492" customWidth="1"/>
    <col min="1806" max="2048" width="9.75" style="492"/>
    <col min="2049" max="2049" width="7.375" style="492" customWidth="1"/>
    <col min="2050" max="2050" width="9.375" style="492" customWidth="1"/>
    <col min="2051" max="2051" width="8.375" style="492" customWidth="1"/>
    <col min="2052" max="2052" width="9.25" style="492" customWidth="1"/>
    <col min="2053" max="2053" width="9" style="492" customWidth="1"/>
    <col min="2054" max="2055" width="9.375" style="492" customWidth="1"/>
    <col min="2056" max="2056" width="8.75" style="492" customWidth="1"/>
    <col min="2057" max="2057" width="8.375" style="492" customWidth="1"/>
    <col min="2058" max="2058" width="1.25" style="492" customWidth="1"/>
    <col min="2059" max="2059" width="10.375" style="492" customWidth="1"/>
    <col min="2060" max="2060" width="1.375" style="492" customWidth="1"/>
    <col min="2061" max="2061" width="8.375" style="492" customWidth="1"/>
    <col min="2062" max="2304" width="9.75" style="492"/>
    <col min="2305" max="2305" width="7.375" style="492" customWidth="1"/>
    <col min="2306" max="2306" width="9.375" style="492" customWidth="1"/>
    <col min="2307" max="2307" width="8.375" style="492" customWidth="1"/>
    <col min="2308" max="2308" width="9.25" style="492" customWidth="1"/>
    <col min="2309" max="2309" width="9" style="492" customWidth="1"/>
    <col min="2310" max="2311" width="9.375" style="492" customWidth="1"/>
    <col min="2312" max="2312" width="8.75" style="492" customWidth="1"/>
    <col min="2313" max="2313" width="8.375" style="492" customWidth="1"/>
    <col min="2314" max="2314" width="1.25" style="492" customWidth="1"/>
    <col min="2315" max="2315" width="10.375" style="492" customWidth="1"/>
    <col min="2316" max="2316" width="1.375" style="492" customWidth="1"/>
    <col min="2317" max="2317" width="8.375" style="492" customWidth="1"/>
    <col min="2318" max="2560" width="9.75" style="492"/>
    <col min="2561" max="2561" width="7.375" style="492" customWidth="1"/>
    <col min="2562" max="2562" width="9.375" style="492" customWidth="1"/>
    <col min="2563" max="2563" width="8.375" style="492" customWidth="1"/>
    <col min="2564" max="2564" width="9.25" style="492" customWidth="1"/>
    <col min="2565" max="2565" width="9" style="492" customWidth="1"/>
    <col min="2566" max="2567" width="9.375" style="492" customWidth="1"/>
    <col min="2568" max="2568" width="8.75" style="492" customWidth="1"/>
    <col min="2569" max="2569" width="8.375" style="492" customWidth="1"/>
    <col min="2570" max="2570" width="1.25" style="492" customWidth="1"/>
    <col min="2571" max="2571" width="10.375" style="492" customWidth="1"/>
    <col min="2572" max="2572" width="1.375" style="492" customWidth="1"/>
    <col min="2573" max="2573" width="8.375" style="492" customWidth="1"/>
    <col min="2574" max="2816" width="9.75" style="492"/>
    <col min="2817" max="2817" width="7.375" style="492" customWidth="1"/>
    <col min="2818" max="2818" width="9.375" style="492" customWidth="1"/>
    <col min="2819" max="2819" width="8.375" style="492" customWidth="1"/>
    <col min="2820" max="2820" width="9.25" style="492" customWidth="1"/>
    <col min="2821" max="2821" width="9" style="492" customWidth="1"/>
    <col min="2822" max="2823" width="9.375" style="492" customWidth="1"/>
    <col min="2824" max="2824" width="8.75" style="492" customWidth="1"/>
    <col min="2825" max="2825" width="8.375" style="492" customWidth="1"/>
    <col min="2826" max="2826" width="1.25" style="492" customWidth="1"/>
    <col min="2827" max="2827" width="10.375" style="492" customWidth="1"/>
    <col min="2828" max="2828" width="1.375" style="492" customWidth="1"/>
    <col min="2829" max="2829" width="8.375" style="492" customWidth="1"/>
    <col min="2830" max="3072" width="9.75" style="492"/>
    <col min="3073" max="3073" width="7.375" style="492" customWidth="1"/>
    <col min="3074" max="3074" width="9.375" style="492" customWidth="1"/>
    <col min="3075" max="3075" width="8.375" style="492" customWidth="1"/>
    <col min="3076" max="3076" width="9.25" style="492" customWidth="1"/>
    <col min="3077" max="3077" width="9" style="492" customWidth="1"/>
    <col min="3078" max="3079" width="9.375" style="492" customWidth="1"/>
    <col min="3080" max="3080" width="8.75" style="492" customWidth="1"/>
    <col min="3081" max="3081" width="8.375" style="492" customWidth="1"/>
    <col min="3082" max="3082" width="1.25" style="492" customWidth="1"/>
    <col min="3083" max="3083" width="10.375" style="492" customWidth="1"/>
    <col min="3084" max="3084" width="1.375" style="492" customWidth="1"/>
    <col min="3085" max="3085" width="8.375" style="492" customWidth="1"/>
    <col min="3086" max="3328" width="9.75" style="492"/>
    <col min="3329" max="3329" width="7.375" style="492" customWidth="1"/>
    <col min="3330" max="3330" width="9.375" style="492" customWidth="1"/>
    <col min="3331" max="3331" width="8.375" style="492" customWidth="1"/>
    <col min="3332" max="3332" width="9.25" style="492" customWidth="1"/>
    <col min="3333" max="3333" width="9" style="492" customWidth="1"/>
    <col min="3334" max="3335" width="9.375" style="492" customWidth="1"/>
    <col min="3336" max="3336" width="8.75" style="492" customWidth="1"/>
    <col min="3337" max="3337" width="8.375" style="492" customWidth="1"/>
    <col min="3338" max="3338" width="1.25" style="492" customWidth="1"/>
    <col min="3339" max="3339" width="10.375" style="492" customWidth="1"/>
    <col min="3340" max="3340" width="1.375" style="492" customWidth="1"/>
    <col min="3341" max="3341" width="8.375" style="492" customWidth="1"/>
    <col min="3342" max="3584" width="9.75" style="492"/>
    <col min="3585" max="3585" width="7.375" style="492" customWidth="1"/>
    <col min="3586" max="3586" width="9.375" style="492" customWidth="1"/>
    <col min="3587" max="3587" width="8.375" style="492" customWidth="1"/>
    <col min="3588" max="3588" width="9.25" style="492" customWidth="1"/>
    <col min="3589" max="3589" width="9" style="492" customWidth="1"/>
    <col min="3590" max="3591" width="9.375" style="492" customWidth="1"/>
    <col min="3592" max="3592" width="8.75" style="492" customWidth="1"/>
    <col min="3593" max="3593" width="8.375" style="492" customWidth="1"/>
    <col min="3594" max="3594" width="1.25" style="492" customWidth="1"/>
    <col min="3595" max="3595" width="10.375" style="492" customWidth="1"/>
    <col min="3596" max="3596" width="1.375" style="492" customWidth="1"/>
    <col min="3597" max="3597" width="8.375" style="492" customWidth="1"/>
    <col min="3598" max="3840" width="9.75" style="492"/>
    <col min="3841" max="3841" width="7.375" style="492" customWidth="1"/>
    <col min="3842" max="3842" width="9.375" style="492" customWidth="1"/>
    <col min="3843" max="3843" width="8.375" style="492" customWidth="1"/>
    <col min="3844" max="3844" width="9.25" style="492" customWidth="1"/>
    <col min="3845" max="3845" width="9" style="492" customWidth="1"/>
    <col min="3846" max="3847" width="9.375" style="492" customWidth="1"/>
    <col min="3848" max="3848" width="8.75" style="492" customWidth="1"/>
    <col min="3849" max="3849" width="8.375" style="492" customWidth="1"/>
    <col min="3850" max="3850" width="1.25" style="492" customWidth="1"/>
    <col min="3851" max="3851" width="10.375" style="492" customWidth="1"/>
    <col min="3852" max="3852" width="1.375" style="492" customWidth="1"/>
    <col min="3853" max="3853" width="8.375" style="492" customWidth="1"/>
    <col min="3854" max="4096" width="9.75" style="492"/>
    <col min="4097" max="4097" width="7.375" style="492" customWidth="1"/>
    <col min="4098" max="4098" width="9.375" style="492" customWidth="1"/>
    <col min="4099" max="4099" width="8.375" style="492" customWidth="1"/>
    <col min="4100" max="4100" width="9.25" style="492" customWidth="1"/>
    <col min="4101" max="4101" width="9" style="492" customWidth="1"/>
    <col min="4102" max="4103" width="9.375" style="492" customWidth="1"/>
    <col min="4104" max="4104" width="8.75" style="492" customWidth="1"/>
    <col min="4105" max="4105" width="8.375" style="492" customWidth="1"/>
    <col min="4106" max="4106" width="1.25" style="492" customWidth="1"/>
    <col min="4107" max="4107" width="10.375" style="492" customWidth="1"/>
    <col min="4108" max="4108" width="1.375" style="492" customWidth="1"/>
    <col min="4109" max="4109" width="8.375" style="492" customWidth="1"/>
    <col min="4110" max="4352" width="9.75" style="492"/>
    <col min="4353" max="4353" width="7.375" style="492" customWidth="1"/>
    <col min="4354" max="4354" width="9.375" style="492" customWidth="1"/>
    <col min="4355" max="4355" width="8.375" style="492" customWidth="1"/>
    <col min="4356" max="4356" width="9.25" style="492" customWidth="1"/>
    <col min="4357" max="4357" width="9" style="492" customWidth="1"/>
    <col min="4358" max="4359" width="9.375" style="492" customWidth="1"/>
    <col min="4360" max="4360" width="8.75" style="492" customWidth="1"/>
    <col min="4361" max="4361" width="8.375" style="492" customWidth="1"/>
    <col min="4362" max="4362" width="1.25" style="492" customWidth="1"/>
    <col min="4363" max="4363" width="10.375" style="492" customWidth="1"/>
    <col min="4364" max="4364" width="1.375" style="492" customWidth="1"/>
    <col min="4365" max="4365" width="8.375" style="492" customWidth="1"/>
    <col min="4366" max="4608" width="9.75" style="492"/>
    <col min="4609" max="4609" width="7.375" style="492" customWidth="1"/>
    <col min="4610" max="4610" width="9.375" style="492" customWidth="1"/>
    <col min="4611" max="4611" width="8.375" style="492" customWidth="1"/>
    <col min="4612" max="4612" width="9.25" style="492" customWidth="1"/>
    <col min="4613" max="4613" width="9" style="492" customWidth="1"/>
    <col min="4614" max="4615" width="9.375" style="492" customWidth="1"/>
    <col min="4616" max="4616" width="8.75" style="492" customWidth="1"/>
    <col min="4617" max="4617" width="8.375" style="492" customWidth="1"/>
    <col min="4618" max="4618" width="1.25" style="492" customWidth="1"/>
    <col min="4619" max="4619" width="10.375" style="492" customWidth="1"/>
    <col min="4620" max="4620" width="1.375" style="492" customWidth="1"/>
    <col min="4621" max="4621" width="8.375" style="492" customWidth="1"/>
    <col min="4622" max="4864" width="9.75" style="492"/>
    <col min="4865" max="4865" width="7.375" style="492" customWidth="1"/>
    <col min="4866" max="4866" width="9.375" style="492" customWidth="1"/>
    <col min="4867" max="4867" width="8.375" style="492" customWidth="1"/>
    <col min="4868" max="4868" width="9.25" style="492" customWidth="1"/>
    <col min="4869" max="4869" width="9" style="492" customWidth="1"/>
    <col min="4870" max="4871" width="9.375" style="492" customWidth="1"/>
    <col min="4872" max="4872" width="8.75" style="492" customWidth="1"/>
    <col min="4873" max="4873" width="8.375" style="492" customWidth="1"/>
    <col min="4874" max="4874" width="1.25" style="492" customWidth="1"/>
    <col min="4875" max="4875" width="10.375" style="492" customWidth="1"/>
    <col min="4876" max="4876" width="1.375" style="492" customWidth="1"/>
    <col min="4877" max="4877" width="8.375" style="492" customWidth="1"/>
    <col min="4878" max="5120" width="9.75" style="492"/>
    <col min="5121" max="5121" width="7.375" style="492" customWidth="1"/>
    <col min="5122" max="5122" width="9.375" style="492" customWidth="1"/>
    <col min="5123" max="5123" width="8.375" style="492" customWidth="1"/>
    <col min="5124" max="5124" width="9.25" style="492" customWidth="1"/>
    <col min="5125" max="5125" width="9" style="492" customWidth="1"/>
    <col min="5126" max="5127" width="9.375" style="492" customWidth="1"/>
    <col min="5128" max="5128" width="8.75" style="492" customWidth="1"/>
    <col min="5129" max="5129" width="8.375" style="492" customWidth="1"/>
    <col min="5130" max="5130" width="1.25" style="492" customWidth="1"/>
    <col min="5131" max="5131" width="10.375" style="492" customWidth="1"/>
    <col min="5132" max="5132" width="1.375" style="492" customWidth="1"/>
    <col min="5133" max="5133" width="8.375" style="492" customWidth="1"/>
    <col min="5134" max="5376" width="9.75" style="492"/>
    <col min="5377" max="5377" width="7.375" style="492" customWidth="1"/>
    <col min="5378" max="5378" width="9.375" style="492" customWidth="1"/>
    <col min="5379" max="5379" width="8.375" style="492" customWidth="1"/>
    <col min="5380" max="5380" width="9.25" style="492" customWidth="1"/>
    <col min="5381" max="5381" width="9" style="492" customWidth="1"/>
    <col min="5382" max="5383" width="9.375" style="492" customWidth="1"/>
    <col min="5384" max="5384" width="8.75" style="492" customWidth="1"/>
    <col min="5385" max="5385" width="8.375" style="492" customWidth="1"/>
    <col min="5386" max="5386" width="1.25" style="492" customWidth="1"/>
    <col min="5387" max="5387" width="10.375" style="492" customWidth="1"/>
    <col min="5388" max="5388" width="1.375" style="492" customWidth="1"/>
    <col min="5389" max="5389" width="8.375" style="492" customWidth="1"/>
    <col min="5390" max="5632" width="9.75" style="492"/>
    <col min="5633" max="5633" width="7.375" style="492" customWidth="1"/>
    <col min="5634" max="5634" width="9.375" style="492" customWidth="1"/>
    <col min="5635" max="5635" width="8.375" style="492" customWidth="1"/>
    <col min="5636" max="5636" width="9.25" style="492" customWidth="1"/>
    <col min="5637" max="5637" width="9" style="492" customWidth="1"/>
    <col min="5638" max="5639" width="9.375" style="492" customWidth="1"/>
    <col min="5640" max="5640" width="8.75" style="492" customWidth="1"/>
    <col min="5641" max="5641" width="8.375" style="492" customWidth="1"/>
    <col min="5642" max="5642" width="1.25" style="492" customWidth="1"/>
    <col min="5643" max="5643" width="10.375" style="492" customWidth="1"/>
    <col min="5644" max="5644" width="1.375" style="492" customWidth="1"/>
    <col min="5645" max="5645" width="8.375" style="492" customWidth="1"/>
    <col min="5646" max="5888" width="9.75" style="492"/>
    <col min="5889" max="5889" width="7.375" style="492" customWidth="1"/>
    <col min="5890" max="5890" width="9.375" style="492" customWidth="1"/>
    <col min="5891" max="5891" width="8.375" style="492" customWidth="1"/>
    <col min="5892" max="5892" width="9.25" style="492" customWidth="1"/>
    <col min="5893" max="5893" width="9" style="492" customWidth="1"/>
    <col min="5894" max="5895" width="9.375" style="492" customWidth="1"/>
    <col min="5896" max="5896" width="8.75" style="492" customWidth="1"/>
    <col min="5897" max="5897" width="8.375" style="492" customWidth="1"/>
    <col min="5898" max="5898" width="1.25" style="492" customWidth="1"/>
    <col min="5899" max="5899" width="10.375" style="492" customWidth="1"/>
    <col min="5900" max="5900" width="1.375" style="492" customWidth="1"/>
    <col min="5901" max="5901" width="8.375" style="492" customWidth="1"/>
    <col min="5902" max="6144" width="9.75" style="492"/>
    <col min="6145" max="6145" width="7.375" style="492" customWidth="1"/>
    <col min="6146" max="6146" width="9.375" style="492" customWidth="1"/>
    <col min="6147" max="6147" width="8.375" style="492" customWidth="1"/>
    <col min="6148" max="6148" width="9.25" style="492" customWidth="1"/>
    <col min="6149" max="6149" width="9" style="492" customWidth="1"/>
    <col min="6150" max="6151" width="9.375" style="492" customWidth="1"/>
    <col min="6152" max="6152" width="8.75" style="492" customWidth="1"/>
    <col min="6153" max="6153" width="8.375" style="492" customWidth="1"/>
    <col min="6154" max="6154" width="1.25" style="492" customWidth="1"/>
    <col min="6155" max="6155" width="10.375" style="492" customWidth="1"/>
    <col min="6156" max="6156" width="1.375" style="492" customWidth="1"/>
    <col min="6157" max="6157" width="8.375" style="492" customWidth="1"/>
    <col min="6158" max="6400" width="9.75" style="492"/>
    <col min="6401" max="6401" width="7.375" style="492" customWidth="1"/>
    <col min="6402" max="6402" width="9.375" style="492" customWidth="1"/>
    <col min="6403" max="6403" width="8.375" style="492" customWidth="1"/>
    <col min="6404" max="6404" width="9.25" style="492" customWidth="1"/>
    <col min="6405" max="6405" width="9" style="492" customWidth="1"/>
    <col min="6406" max="6407" width="9.375" style="492" customWidth="1"/>
    <col min="6408" max="6408" width="8.75" style="492" customWidth="1"/>
    <col min="6409" max="6409" width="8.375" style="492" customWidth="1"/>
    <col min="6410" max="6410" width="1.25" style="492" customWidth="1"/>
    <col min="6411" max="6411" width="10.375" style="492" customWidth="1"/>
    <col min="6412" max="6412" width="1.375" style="492" customWidth="1"/>
    <col min="6413" max="6413" width="8.375" style="492" customWidth="1"/>
    <col min="6414" max="6656" width="9.75" style="492"/>
    <col min="6657" max="6657" width="7.375" style="492" customWidth="1"/>
    <col min="6658" max="6658" width="9.375" style="492" customWidth="1"/>
    <col min="6659" max="6659" width="8.375" style="492" customWidth="1"/>
    <col min="6660" max="6660" width="9.25" style="492" customWidth="1"/>
    <col min="6661" max="6661" width="9" style="492" customWidth="1"/>
    <col min="6662" max="6663" width="9.375" style="492" customWidth="1"/>
    <col min="6664" max="6664" width="8.75" style="492" customWidth="1"/>
    <col min="6665" max="6665" width="8.375" style="492" customWidth="1"/>
    <col min="6666" max="6666" width="1.25" style="492" customWidth="1"/>
    <col min="6667" max="6667" width="10.375" style="492" customWidth="1"/>
    <col min="6668" max="6668" width="1.375" style="492" customWidth="1"/>
    <col min="6669" max="6669" width="8.375" style="492" customWidth="1"/>
    <col min="6670" max="6912" width="9.75" style="492"/>
    <col min="6913" max="6913" width="7.375" style="492" customWidth="1"/>
    <col min="6914" max="6914" width="9.375" style="492" customWidth="1"/>
    <col min="6915" max="6915" width="8.375" style="492" customWidth="1"/>
    <col min="6916" max="6916" width="9.25" style="492" customWidth="1"/>
    <col min="6917" max="6917" width="9" style="492" customWidth="1"/>
    <col min="6918" max="6919" width="9.375" style="492" customWidth="1"/>
    <col min="6920" max="6920" width="8.75" style="492" customWidth="1"/>
    <col min="6921" max="6921" width="8.375" style="492" customWidth="1"/>
    <col min="6922" max="6922" width="1.25" style="492" customWidth="1"/>
    <col min="6923" max="6923" width="10.375" style="492" customWidth="1"/>
    <col min="6924" max="6924" width="1.375" style="492" customWidth="1"/>
    <col min="6925" max="6925" width="8.375" style="492" customWidth="1"/>
    <col min="6926" max="7168" width="9.75" style="492"/>
    <col min="7169" max="7169" width="7.375" style="492" customWidth="1"/>
    <col min="7170" max="7170" width="9.375" style="492" customWidth="1"/>
    <col min="7171" max="7171" width="8.375" style="492" customWidth="1"/>
    <col min="7172" max="7172" width="9.25" style="492" customWidth="1"/>
    <col min="7173" max="7173" width="9" style="492" customWidth="1"/>
    <col min="7174" max="7175" width="9.375" style="492" customWidth="1"/>
    <col min="7176" max="7176" width="8.75" style="492" customWidth="1"/>
    <col min="7177" max="7177" width="8.375" style="492" customWidth="1"/>
    <col min="7178" max="7178" width="1.25" style="492" customWidth="1"/>
    <col min="7179" max="7179" width="10.375" style="492" customWidth="1"/>
    <col min="7180" max="7180" width="1.375" style="492" customWidth="1"/>
    <col min="7181" max="7181" width="8.375" style="492" customWidth="1"/>
    <col min="7182" max="7424" width="9.75" style="492"/>
    <col min="7425" max="7425" width="7.375" style="492" customWidth="1"/>
    <col min="7426" max="7426" width="9.375" style="492" customWidth="1"/>
    <col min="7427" max="7427" width="8.375" style="492" customWidth="1"/>
    <col min="7428" max="7428" width="9.25" style="492" customWidth="1"/>
    <col min="7429" max="7429" width="9" style="492" customWidth="1"/>
    <col min="7430" max="7431" width="9.375" style="492" customWidth="1"/>
    <col min="7432" max="7432" width="8.75" style="492" customWidth="1"/>
    <col min="7433" max="7433" width="8.375" style="492" customWidth="1"/>
    <col min="7434" max="7434" width="1.25" style="492" customWidth="1"/>
    <col min="7435" max="7435" width="10.375" style="492" customWidth="1"/>
    <col min="7436" max="7436" width="1.375" style="492" customWidth="1"/>
    <col min="7437" max="7437" width="8.375" style="492" customWidth="1"/>
    <col min="7438" max="7680" width="9.75" style="492"/>
    <col min="7681" max="7681" width="7.375" style="492" customWidth="1"/>
    <col min="7682" max="7682" width="9.375" style="492" customWidth="1"/>
    <col min="7683" max="7683" width="8.375" style="492" customWidth="1"/>
    <col min="7684" max="7684" width="9.25" style="492" customWidth="1"/>
    <col min="7685" max="7685" width="9" style="492" customWidth="1"/>
    <col min="7686" max="7687" width="9.375" style="492" customWidth="1"/>
    <col min="7688" max="7688" width="8.75" style="492" customWidth="1"/>
    <col min="7689" max="7689" width="8.375" style="492" customWidth="1"/>
    <col min="7690" max="7690" width="1.25" style="492" customWidth="1"/>
    <col min="7691" max="7691" width="10.375" style="492" customWidth="1"/>
    <col min="7692" max="7692" width="1.375" style="492" customWidth="1"/>
    <col min="7693" max="7693" width="8.375" style="492" customWidth="1"/>
    <col min="7694" max="7936" width="9.75" style="492"/>
    <col min="7937" max="7937" width="7.375" style="492" customWidth="1"/>
    <col min="7938" max="7938" width="9.375" style="492" customWidth="1"/>
    <col min="7939" max="7939" width="8.375" style="492" customWidth="1"/>
    <col min="7940" max="7940" width="9.25" style="492" customWidth="1"/>
    <col min="7941" max="7941" width="9" style="492" customWidth="1"/>
    <col min="7942" max="7943" width="9.375" style="492" customWidth="1"/>
    <col min="7944" max="7944" width="8.75" style="492" customWidth="1"/>
    <col min="7945" max="7945" width="8.375" style="492" customWidth="1"/>
    <col min="7946" max="7946" width="1.25" style="492" customWidth="1"/>
    <col min="7947" max="7947" width="10.375" style="492" customWidth="1"/>
    <col min="7948" max="7948" width="1.375" style="492" customWidth="1"/>
    <col min="7949" max="7949" width="8.375" style="492" customWidth="1"/>
    <col min="7950" max="8192" width="9.75" style="492"/>
    <col min="8193" max="8193" width="7.375" style="492" customWidth="1"/>
    <col min="8194" max="8194" width="9.375" style="492" customWidth="1"/>
    <col min="8195" max="8195" width="8.375" style="492" customWidth="1"/>
    <col min="8196" max="8196" width="9.25" style="492" customWidth="1"/>
    <col min="8197" max="8197" width="9" style="492" customWidth="1"/>
    <col min="8198" max="8199" width="9.375" style="492" customWidth="1"/>
    <col min="8200" max="8200" width="8.75" style="492" customWidth="1"/>
    <col min="8201" max="8201" width="8.375" style="492" customWidth="1"/>
    <col min="8202" max="8202" width="1.25" style="492" customWidth="1"/>
    <col min="8203" max="8203" width="10.375" style="492" customWidth="1"/>
    <col min="8204" max="8204" width="1.375" style="492" customWidth="1"/>
    <col min="8205" max="8205" width="8.375" style="492" customWidth="1"/>
    <col min="8206" max="8448" width="9.75" style="492"/>
    <col min="8449" max="8449" width="7.375" style="492" customWidth="1"/>
    <col min="8450" max="8450" width="9.375" style="492" customWidth="1"/>
    <col min="8451" max="8451" width="8.375" style="492" customWidth="1"/>
    <col min="8452" max="8452" width="9.25" style="492" customWidth="1"/>
    <col min="8453" max="8453" width="9" style="492" customWidth="1"/>
    <col min="8454" max="8455" width="9.375" style="492" customWidth="1"/>
    <col min="8456" max="8456" width="8.75" style="492" customWidth="1"/>
    <col min="8457" max="8457" width="8.375" style="492" customWidth="1"/>
    <col min="8458" max="8458" width="1.25" style="492" customWidth="1"/>
    <col min="8459" max="8459" width="10.375" style="492" customWidth="1"/>
    <col min="8460" max="8460" width="1.375" style="492" customWidth="1"/>
    <col min="8461" max="8461" width="8.375" style="492" customWidth="1"/>
    <col min="8462" max="8704" width="9.75" style="492"/>
    <col min="8705" max="8705" width="7.375" style="492" customWidth="1"/>
    <col min="8706" max="8706" width="9.375" style="492" customWidth="1"/>
    <col min="8707" max="8707" width="8.375" style="492" customWidth="1"/>
    <col min="8708" max="8708" width="9.25" style="492" customWidth="1"/>
    <col min="8709" max="8709" width="9" style="492" customWidth="1"/>
    <col min="8710" max="8711" width="9.375" style="492" customWidth="1"/>
    <col min="8712" max="8712" width="8.75" style="492" customWidth="1"/>
    <col min="8713" max="8713" width="8.375" style="492" customWidth="1"/>
    <col min="8714" max="8714" width="1.25" style="492" customWidth="1"/>
    <col min="8715" max="8715" width="10.375" style="492" customWidth="1"/>
    <col min="8716" max="8716" width="1.375" style="492" customWidth="1"/>
    <col min="8717" max="8717" width="8.375" style="492" customWidth="1"/>
    <col min="8718" max="8960" width="9.75" style="492"/>
    <col min="8961" max="8961" width="7.375" style="492" customWidth="1"/>
    <col min="8962" max="8962" width="9.375" style="492" customWidth="1"/>
    <col min="8963" max="8963" width="8.375" style="492" customWidth="1"/>
    <col min="8964" max="8964" width="9.25" style="492" customWidth="1"/>
    <col min="8965" max="8965" width="9" style="492" customWidth="1"/>
    <col min="8966" max="8967" width="9.375" style="492" customWidth="1"/>
    <col min="8968" max="8968" width="8.75" style="492" customWidth="1"/>
    <col min="8969" max="8969" width="8.375" style="492" customWidth="1"/>
    <col min="8970" max="8970" width="1.25" style="492" customWidth="1"/>
    <col min="8971" max="8971" width="10.375" style="492" customWidth="1"/>
    <col min="8972" max="8972" width="1.375" style="492" customWidth="1"/>
    <col min="8973" max="8973" width="8.375" style="492" customWidth="1"/>
    <col min="8974" max="9216" width="9.75" style="492"/>
    <col min="9217" max="9217" width="7.375" style="492" customWidth="1"/>
    <col min="9218" max="9218" width="9.375" style="492" customWidth="1"/>
    <col min="9219" max="9219" width="8.375" style="492" customWidth="1"/>
    <col min="9220" max="9220" width="9.25" style="492" customWidth="1"/>
    <col min="9221" max="9221" width="9" style="492" customWidth="1"/>
    <col min="9222" max="9223" width="9.375" style="492" customWidth="1"/>
    <col min="9224" max="9224" width="8.75" style="492" customWidth="1"/>
    <col min="9225" max="9225" width="8.375" style="492" customWidth="1"/>
    <col min="9226" max="9226" width="1.25" style="492" customWidth="1"/>
    <col min="9227" max="9227" width="10.375" style="492" customWidth="1"/>
    <col min="9228" max="9228" width="1.375" style="492" customWidth="1"/>
    <col min="9229" max="9229" width="8.375" style="492" customWidth="1"/>
    <col min="9230" max="9472" width="9.75" style="492"/>
    <col min="9473" max="9473" width="7.375" style="492" customWidth="1"/>
    <col min="9474" max="9474" width="9.375" style="492" customWidth="1"/>
    <col min="9475" max="9475" width="8.375" style="492" customWidth="1"/>
    <col min="9476" max="9476" width="9.25" style="492" customWidth="1"/>
    <col min="9477" max="9477" width="9" style="492" customWidth="1"/>
    <col min="9478" max="9479" width="9.375" style="492" customWidth="1"/>
    <col min="9480" max="9480" width="8.75" style="492" customWidth="1"/>
    <col min="9481" max="9481" width="8.375" style="492" customWidth="1"/>
    <col min="9482" max="9482" width="1.25" style="492" customWidth="1"/>
    <col min="9483" max="9483" width="10.375" style="492" customWidth="1"/>
    <col min="9484" max="9484" width="1.375" style="492" customWidth="1"/>
    <col min="9485" max="9485" width="8.375" style="492" customWidth="1"/>
    <col min="9486" max="9728" width="9.75" style="492"/>
    <col min="9729" max="9729" width="7.375" style="492" customWidth="1"/>
    <col min="9730" max="9730" width="9.375" style="492" customWidth="1"/>
    <col min="9731" max="9731" width="8.375" style="492" customWidth="1"/>
    <col min="9732" max="9732" width="9.25" style="492" customWidth="1"/>
    <col min="9733" max="9733" width="9" style="492" customWidth="1"/>
    <col min="9734" max="9735" width="9.375" style="492" customWidth="1"/>
    <col min="9736" max="9736" width="8.75" style="492" customWidth="1"/>
    <col min="9737" max="9737" width="8.375" style="492" customWidth="1"/>
    <col min="9738" max="9738" width="1.25" style="492" customWidth="1"/>
    <col min="9739" max="9739" width="10.375" style="492" customWidth="1"/>
    <col min="9740" max="9740" width="1.375" style="492" customWidth="1"/>
    <col min="9741" max="9741" width="8.375" style="492" customWidth="1"/>
    <col min="9742" max="9984" width="9.75" style="492"/>
    <col min="9985" max="9985" width="7.375" style="492" customWidth="1"/>
    <col min="9986" max="9986" width="9.375" style="492" customWidth="1"/>
    <col min="9987" max="9987" width="8.375" style="492" customWidth="1"/>
    <col min="9988" max="9988" width="9.25" style="492" customWidth="1"/>
    <col min="9989" max="9989" width="9" style="492" customWidth="1"/>
    <col min="9990" max="9991" width="9.375" style="492" customWidth="1"/>
    <col min="9992" max="9992" width="8.75" style="492" customWidth="1"/>
    <col min="9993" max="9993" width="8.375" style="492" customWidth="1"/>
    <col min="9994" max="9994" width="1.25" style="492" customWidth="1"/>
    <col min="9995" max="9995" width="10.375" style="492" customWidth="1"/>
    <col min="9996" max="9996" width="1.375" style="492" customWidth="1"/>
    <col min="9997" max="9997" width="8.375" style="492" customWidth="1"/>
    <col min="9998" max="10240" width="9.75" style="492"/>
    <col min="10241" max="10241" width="7.375" style="492" customWidth="1"/>
    <col min="10242" max="10242" width="9.375" style="492" customWidth="1"/>
    <col min="10243" max="10243" width="8.375" style="492" customWidth="1"/>
    <col min="10244" max="10244" width="9.25" style="492" customWidth="1"/>
    <col min="10245" max="10245" width="9" style="492" customWidth="1"/>
    <col min="10246" max="10247" width="9.375" style="492" customWidth="1"/>
    <col min="10248" max="10248" width="8.75" style="492" customWidth="1"/>
    <col min="10249" max="10249" width="8.375" style="492" customWidth="1"/>
    <col min="10250" max="10250" width="1.25" style="492" customWidth="1"/>
    <col min="10251" max="10251" width="10.375" style="492" customWidth="1"/>
    <col min="10252" max="10252" width="1.375" style="492" customWidth="1"/>
    <col min="10253" max="10253" width="8.375" style="492" customWidth="1"/>
    <col min="10254" max="10496" width="9.75" style="492"/>
    <col min="10497" max="10497" width="7.375" style="492" customWidth="1"/>
    <col min="10498" max="10498" width="9.375" style="492" customWidth="1"/>
    <col min="10499" max="10499" width="8.375" style="492" customWidth="1"/>
    <col min="10500" max="10500" width="9.25" style="492" customWidth="1"/>
    <col min="10501" max="10501" width="9" style="492" customWidth="1"/>
    <col min="10502" max="10503" width="9.375" style="492" customWidth="1"/>
    <col min="10504" max="10504" width="8.75" style="492" customWidth="1"/>
    <col min="10505" max="10505" width="8.375" style="492" customWidth="1"/>
    <col min="10506" max="10506" width="1.25" style="492" customWidth="1"/>
    <col min="10507" max="10507" width="10.375" style="492" customWidth="1"/>
    <col min="10508" max="10508" width="1.375" style="492" customWidth="1"/>
    <col min="10509" max="10509" width="8.375" style="492" customWidth="1"/>
    <col min="10510" max="10752" width="9.75" style="492"/>
    <col min="10753" max="10753" width="7.375" style="492" customWidth="1"/>
    <col min="10754" max="10754" width="9.375" style="492" customWidth="1"/>
    <col min="10755" max="10755" width="8.375" style="492" customWidth="1"/>
    <col min="10756" max="10756" width="9.25" style="492" customWidth="1"/>
    <col min="10757" max="10757" width="9" style="492" customWidth="1"/>
    <col min="10758" max="10759" width="9.375" style="492" customWidth="1"/>
    <col min="10760" max="10760" width="8.75" style="492" customWidth="1"/>
    <col min="10761" max="10761" width="8.375" style="492" customWidth="1"/>
    <col min="10762" max="10762" width="1.25" style="492" customWidth="1"/>
    <col min="10763" max="10763" width="10.375" style="492" customWidth="1"/>
    <col min="10764" max="10764" width="1.375" style="492" customWidth="1"/>
    <col min="10765" max="10765" width="8.375" style="492" customWidth="1"/>
    <col min="10766" max="11008" width="9.75" style="492"/>
    <col min="11009" max="11009" width="7.375" style="492" customWidth="1"/>
    <col min="11010" max="11010" width="9.375" style="492" customWidth="1"/>
    <col min="11011" max="11011" width="8.375" style="492" customWidth="1"/>
    <col min="11012" max="11012" width="9.25" style="492" customWidth="1"/>
    <col min="11013" max="11013" width="9" style="492" customWidth="1"/>
    <col min="11014" max="11015" width="9.375" style="492" customWidth="1"/>
    <col min="11016" max="11016" width="8.75" style="492" customWidth="1"/>
    <col min="11017" max="11017" width="8.375" style="492" customWidth="1"/>
    <col min="11018" max="11018" width="1.25" style="492" customWidth="1"/>
    <col min="11019" max="11019" width="10.375" style="492" customWidth="1"/>
    <col min="11020" max="11020" width="1.375" style="492" customWidth="1"/>
    <col min="11021" max="11021" width="8.375" style="492" customWidth="1"/>
    <col min="11022" max="11264" width="9.75" style="492"/>
    <col min="11265" max="11265" width="7.375" style="492" customWidth="1"/>
    <col min="11266" max="11266" width="9.375" style="492" customWidth="1"/>
    <col min="11267" max="11267" width="8.375" style="492" customWidth="1"/>
    <col min="11268" max="11268" width="9.25" style="492" customWidth="1"/>
    <col min="11269" max="11269" width="9" style="492" customWidth="1"/>
    <col min="11270" max="11271" width="9.375" style="492" customWidth="1"/>
    <col min="11272" max="11272" width="8.75" style="492" customWidth="1"/>
    <col min="11273" max="11273" width="8.375" style="492" customWidth="1"/>
    <col min="11274" max="11274" width="1.25" style="492" customWidth="1"/>
    <col min="11275" max="11275" width="10.375" style="492" customWidth="1"/>
    <col min="11276" max="11276" width="1.375" style="492" customWidth="1"/>
    <col min="11277" max="11277" width="8.375" style="492" customWidth="1"/>
    <col min="11278" max="11520" width="9.75" style="492"/>
    <col min="11521" max="11521" width="7.375" style="492" customWidth="1"/>
    <col min="11522" max="11522" width="9.375" style="492" customWidth="1"/>
    <col min="11523" max="11523" width="8.375" style="492" customWidth="1"/>
    <col min="11524" max="11524" width="9.25" style="492" customWidth="1"/>
    <col min="11525" max="11525" width="9" style="492" customWidth="1"/>
    <col min="11526" max="11527" width="9.375" style="492" customWidth="1"/>
    <col min="11528" max="11528" width="8.75" style="492" customWidth="1"/>
    <col min="11529" max="11529" width="8.375" style="492" customWidth="1"/>
    <col min="11530" max="11530" width="1.25" style="492" customWidth="1"/>
    <col min="11531" max="11531" width="10.375" style="492" customWidth="1"/>
    <col min="11532" max="11532" width="1.375" style="492" customWidth="1"/>
    <col min="11533" max="11533" width="8.375" style="492" customWidth="1"/>
    <col min="11534" max="11776" width="9.75" style="492"/>
    <col min="11777" max="11777" width="7.375" style="492" customWidth="1"/>
    <col min="11778" max="11778" width="9.375" style="492" customWidth="1"/>
    <col min="11779" max="11779" width="8.375" style="492" customWidth="1"/>
    <col min="11780" max="11780" width="9.25" style="492" customWidth="1"/>
    <col min="11781" max="11781" width="9" style="492" customWidth="1"/>
    <col min="11782" max="11783" width="9.375" style="492" customWidth="1"/>
    <col min="11784" max="11784" width="8.75" style="492" customWidth="1"/>
    <col min="11785" max="11785" width="8.375" style="492" customWidth="1"/>
    <col min="11786" max="11786" width="1.25" style="492" customWidth="1"/>
    <col min="11787" max="11787" width="10.375" style="492" customWidth="1"/>
    <col min="11788" max="11788" width="1.375" style="492" customWidth="1"/>
    <col min="11789" max="11789" width="8.375" style="492" customWidth="1"/>
    <col min="11790" max="12032" width="9.75" style="492"/>
    <col min="12033" max="12033" width="7.375" style="492" customWidth="1"/>
    <col min="12034" max="12034" width="9.375" style="492" customWidth="1"/>
    <col min="12035" max="12035" width="8.375" style="492" customWidth="1"/>
    <col min="12036" max="12036" width="9.25" style="492" customWidth="1"/>
    <col min="12037" max="12037" width="9" style="492" customWidth="1"/>
    <col min="12038" max="12039" width="9.375" style="492" customWidth="1"/>
    <col min="12040" max="12040" width="8.75" style="492" customWidth="1"/>
    <col min="12041" max="12041" width="8.375" style="492" customWidth="1"/>
    <col min="12042" max="12042" width="1.25" style="492" customWidth="1"/>
    <col min="12043" max="12043" width="10.375" style="492" customWidth="1"/>
    <col min="12044" max="12044" width="1.375" style="492" customWidth="1"/>
    <col min="12045" max="12045" width="8.375" style="492" customWidth="1"/>
    <col min="12046" max="12288" width="9.75" style="492"/>
    <col min="12289" max="12289" width="7.375" style="492" customWidth="1"/>
    <col min="12290" max="12290" width="9.375" style="492" customWidth="1"/>
    <col min="12291" max="12291" width="8.375" style="492" customWidth="1"/>
    <col min="12292" max="12292" width="9.25" style="492" customWidth="1"/>
    <col min="12293" max="12293" width="9" style="492" customWidth="1"/>
    <col min="12294" max="12295" width="9.375" style="492" customWidth="1"/>
    <col min="12296" max="12296" width="8.75" style="492" customWidth="1"/>
    <col min="12297" max="12297" width="8.375" style="492" customWidth="1"/>
    <col min="12298" max="12298" width="1.25" style="492" customWidth="1"/>
    <col min="12299" max="12299" width="10.375" style="492" customWidth="1"/>
    <col min="12300" max="12300" width="1.375" style="492" customWidth="1"/>
    <col min="12301" max="12301" width="8.375" style="492" customWidth="1"/>
    <col min="12302" max="12544" width="9.75" style="492"/>
    <col min="12545" max="12545" width="7.375" style="492" customWidth="1"/>
    <col min="12546" max="12546" width="9.375" style="492" customWidth="1"/>
    <col min="12547" max="12547" width="8.375" style="492" customWidth="1"/>
    <col min="12548" max="12548" width="9.25" style="492" customWidth="1"/>
    <col min="12549" max="12549" width="9" style="492" customWidth="1"/>
    <col min="12550" max="12551" width="9.375" style="492" customWidth="1"/>
    <col min="12552" max="12552" width="8.75" style="492" customWidth="1"/>
    <col min="12553" max="12553" width="8.375" style="492" customWidth="1"/>
    <col min="12554" max="12554" width="1.25" style="492" customWidth="1"/>
    <col min="12555" max="12555" width="10.375" style="492" customWidth="1"/>
    <col min="12556" max="12556" width="1.375" style="492" customWidth="1"/>
    <col min="12557" max="12557" width="8.375" style="492" customWidth="1"/>
    <col min="12558" max="12800" width="9.75" style="492"/>
    <col min="12801" max="12801" width="7.375" style="492" customWidth="1"/>
    <col min="12802" max="12802" width="9.375" style="492" customWidth="1"/>
    <col min="12803" max="12803" width="8.375" style="492" customWidth="1"/>
    <col min="12804" max="12804" width="9.25" style="492" customWidth="1"/>
    <col min="12805" max="12805" width="9" style="492" customWidth="1"/>
    <col min="12806" max="12807" width="9.375" style="492" customWidth="1"/>
    <col min="12808" max="12808" width="8.75" style="492" customWidth="1"/>
    <col min="12809" max="12809" width="8.375" style="492" customWidth="1"/>
    <col min="12810" max="12810" width="1.25" style="492" customWidth="1"/>
    <col min="12811" max="12811" width="10.375" style="492" customWidth="1"/>
    <col min="12812" max="12812" width="1.375" style="492" customWidth="1"/>
    <col min="12813" max="12813" width="8.375" style="492" customWidth="1"/>
    <col min="12814" max="13056" width="9.75" style="492"/>
    <col min="13057" max="13057" width="7.375" style="492" customWidth="1"/>
    <col min="13058" max="13058" width="9.375" style="492" customWidth="1"/>
    <col min="13059" max="13059" width="8.375" style="492" customWidth="1"/>
    <col min="13060" max="13060" width="9.25" style="492" customWidth="1"/>
    <col min="13061" max="13061" width="9" style="492" customWidth="1"/>
    <col min="13062" max="13063" width="9.375" style="492" customWidth="1"/>
    <col min="13064" max="13064" width="8.75" style="492" customWidth="1"/>
    <col min="13065" max="13065" width="8.375" style="492" customWidth="1"/>
    <col min="13066" max="13066" width="1.25" style="492" customWidth="1"/>
    <col min="13067" max="13067" width="10.375" style="492" customWidth="1"/>
    <col min="13068" max="13068" width="1.375" style="492" customWidth="1"/>
    <col min="13069" max="13069" width="8.375" style="492" customWidth="1"/>
    <col min="13070" max="13312" width="9.75" style="492"/>
    <col min="13313" max="13313" width="7.375" style="492" customWidth="1"/>
    <col min="13314" max="13314" width="9.375" style="492" customWidth="1"/>
    <col min="13315" max="13315" width="8.375" style="492" customWidth="1"/>
    <col min="13316" max="13316" width="9.25" style="492" customWidth="1"/>
    <col min="13317" max="13317" width="9" style="492" customWidth="1"/>
    <col min="13318" max="13319" width="9.375" style="492" customWidth="1"/>
    <col min="13320" max="13320" width="8.75" style="492" customWidth="1"/>
    <col min="13321" max="13321" width="8.375" style="492" customWidth="1"/>
    <col min="13322" max="13322" width="1.25" style="492" customWidth="1"/>
    <col min="13323" max="13323" width="10.375" style="492" customWidth="1"/>
    <col min="13324" max="13324" width="1.375" style="492" customWidth="1"/>
    <col min="13325" max="13325" width="8.375" style="492" customWidth="1"/>
    <col min="13326" max="13568" width="9.75" style="492"/>
    <col min="13569" max="13569" width="7.375" style="492" customWidth="1"/>
    <col min="13570" max="13570" width="9.375" style="492" customWidth="1"/>
    <col min="13571" max="13571" width="8.375" style="492" customWidth="1"/>
    <col min="13572" max="13572" width="9.25" style="492" customWidth="1"/>
    <col min="13573" max="13573" width="9" style="492" customWidth="1"/>
    <col min="13574" max="13575" width="9.375" style="492" customWidth="1"/>
    <col min="13576" max="13576" width="8.75" style="492" customWidth="1"/>
    <col min="13577" max="13577" width="8.375" style="492" customWidth="1"/>
    <col min="13578" max="13578" width="1.25" style="492" customWidth="1"/>
    <col min="13579" max="13579" width="10.375" style="492" customWidth="1"/>
    <col min="13580" max="13580" width="1.375" style="492" customWidth="1"/>
    <col min="13581" max="13581" width="8.375" style="492" customWidth="1"/>
    <col min="13582" max="13824" width="9.75" style="492"/>
    <col min="13825" max="13825" width="7.375" style="492" customWidth="1"/>
    <col min="13826" max="13826" width="9.375" style="492" customWidth="1"/>
    <col min="13827" max="13827" width="8.375" style="492" customWidth="1"/>
    <col min="13828" max="13828" width="9.25" style="492" customWidth="1"/>
    <col min="13829" max="13829" width="9" style="492" customWidth="1"/>
    <col min="13830" max="13831" width="9.375" style="492" customWidth="1"/>
    <col min="13832" max="13832" width="8.75" style="492" customWidth="1"/>
    <col min="13833" max="13833" width="8.375" style="492" customWidth="1"/>
    <col min="13834" max="13834" width="1.25" style="492" customWidth="1"/>
    <col min="13835" max="13835" width="10.375" style="492" customWidth="1"/>
    <col min="13836" max="13836" width="1.375" style="492" customWidth="1"/>
    <col min="13837" max="13837" width="8.375" style="492" customWidth="1"/>
    <col min="13838" max="14080" width="9.75" style="492"/>
    <col min="14081" max="14081" width="7.375" style="492" customWidth="1"/>
    <col min="14082" max="14082" width="9.375" style="492" customWidth="1"/>
    <col min="14083" max="14083" width="8.375" style="492" customWidth="1"/>
    <col min="14084" max="14084" width="9.25" style="492" customWidth="1"/>
    <col min="14085" max="14085" width="9" style="492" customWidth="1"/>
    <col min="14086" max="14087" width="9.375" style="492" customWidth="1"/>
    <col min="14088" max="14088" width="8.75" style="492" customWidth="1"/>
    <col min="14089" max="14089" width="8.375" style="492" customWidth="1"/>
    <col min="14090" max="14090" width="1.25" style="492" customWidth="1"/>
    <col min="14091" max="14091" width="10.375" style="492" customWidth="1"/>
    <col min="14092" max="14092" width="1.375" style="492" customWidth="1"/>
    <col min="14093" max="14093" width="8.375" style="492" customWidth="1"/>
    <col min="14094" max="14336" width="9.75" style="492"/>
    <col min="14337" max="14337" width="7.375" style="492" customWidth="1"/>
    <col min="14338" max="14338" width="9.375" style="492" customWidth="1"/>
    <col min="14339" max="14339" width="8.375" style="492" customWidth="1"/>
    <col min="14340" max="14340" width="9.25" style="492" customWidth="1"/>
    <col min="14341" max="14341" width="9" style="492" customWidth="1"/>
    <col min="14342" max="14343" width="9.375" style="492" customWidth="1"/>
    <col min="14344" max="14344" width="8.75" style="492" customWidth="1"/>
    <col min="14345" max="14345" width="8.375" style="492" customWidth="1"/>
    <col min="14346" max="14346" width="1.25" style="492" customWidth="1"/>
    <col min="14347" max="14347" width="10.375" style="492" customWidth="1"/>
    <col min="14348" max="14348" width="1.375" style="492" customWidth="1"/>
    <col min="14349" max="14349" width="8.375" style="492" customWidth="1"/>
    <col min="14350" max="14592" width="9.75" style="492"/>
    <col min="14593" max="14593" width="7.375" style="492" customWidth="1"/>
    <col min="14594" max="14594" width="9.375" style="492" customWidth="1"/>
    <col min="14595" max="14595" width="8.375" style="492" customWidth="1"/>
    <col min="14596" max="14596" width="9.25" style="492" customWidth="1"/>
    <col min="14597" max="14597" width="9" style="492" customWidth="1"/>
    <col min="14598" max="14599" width="9.375" style="492" customWidth="1"/>
    <col min="14600" max="14600" width="8.75" style="492" customWidth="1"/>
    <col min="14601" max="14601" width="8.375" style="492" customWidth="1"/>
    <col min="14602" max="14602" width="1.25" style="492" customWidth="1"/>
    <col min="14603" max="14603" width="10.375" style="492" customWidth="1"/>
    <col min="14604" max="14604" width="1.375" style="492" customWidth="1"/>
    <col min="14605" max="14605" width="8.375" style="492" customWidth="1"/>
    <col min="14606" max="14848" width="9.75" style="492"/>
    <col min="14849" max="14849" width="7.375" style="492" customWidth="1"/>
    <col min="14850" max="14850" width="9.375" style="492" customWidth="1"/>
    <col min="14851" max="14851" width="8.375" style="492" customWidth="1"/>
    <col min="14852" max="14852" width="9.25" style="492" customWidth="1"/>
    <col min="14853" max="14853" width="9" style="492" customWidth="1"/>
    <col min="14854" max="14855" width="9.375" style="492" customWidth="1"/>
    <col min="14856" max="14856" width="8.75" style="492" customWidth="1"/>
    <col min="14857" max="14857" width="8.375" style="492" customWidth="1"/>
    <col min="14858" max="14858" width="1.25" style="492" customWidth="1"/>
    <col min="14859" max="14859" width="10.375" style="492" customWidth="1"/>
    <col min="14860" max="14860" width="1.375" style="492" customWidth="1"/>
    <col min="14861" max="14861" width="8.375" style="492" customWidth="1"/>
    <col min="14862" max="15104" width="9.75" style="492"/>
    <col min="15105" max="15105" width="7.375" style="492" customWidth="1"/>
    <col min="15106" max="15106" width="9.375" style="492" customWidth="1"/>
    <col min="15107" max="15107" width="8.375" style="492" customWidth="1"/>
    <col min="15108" max="15108" width="9.25" style="492" customWidth="1"/>
    <col min="15109" max="15109" width="9" style="492" customWidth="1"/>
    <col min="15110" max="15111" width="9.375" style="492" customWidth="1"/>
    <col min="15112" max="15112" width="8.75" style="492" customWidth="1"/>
    <col min="15113" max="15113" width="8.375" style="492" customWidth="1"/>
    <col min="15114" max="15114" width="1.25" style="492" customWidth="1"/>
    <col min="15115" max="15115" width="10.375" style="492" customWidth="1"/>
    <col min="15116" max="15116" width="1.375" style="492" customWidth="1"/>
    <col min="15117" max="15117" width="8.375" style="492" customWidth="1"/>
    <col min="15118" max="15360" width="9.75" style="492"/>
    <col min="15361" max="15361" width="7.375" style="492" customWidth="1"/>
    <col min="15362" max="15362" width="9.375" style="492" customWidth="1"/>
    <col min="15363" max="15363" width="8.375" style="492" customWidth="1"/>
    <col min="15364" max="15364" width="9.25" style="492" customWidth="1"/>
    <col min="15365" max="15365" width="9" style="492" customWidth="1"/>
    <col min="15366" max="15367" width="9.375" style="492" customWidth="1"/>
    <col min="15368" max="15368" width="8.75" style="492" customWidth="1"/>
    <col min="15369" max="15369" width="8.375" style="492" customWidth="1"/>
    <col min="15370" max="15370" width="1.25" style="492" customWidth="1"/>
    <col min="15371" max="15371" width="10.375" style="492" customWidth="1"/>
    <col min="15372" max="15372" width="1.375" style="492" customWidth="1"/>
    <col min="15373" max="15373" width="8.375" style="492" customWidth="1"/>
    <col min="15374" max="15616" width="9.75" style="492"/>
    <col min="15617" max="15617" width="7.375" style="492" customWidth="1"/>
    <col min="15618" max="15618" width="9.375" style="492" customWidth="1"/>
    <col min="15619" max="15619" width="8.375" style="492" customWidth="1"/>
    <col min="15620" max="15620" width="9.25" style="492" customWidth="1"/>
    <col min="15621" max="15621" width="9" style="492" customWidth="1"/>
    <col min="15622" max="15623" width="9.375" style="492" customWidth="1"/>
    <col min="15624" max="15624" width="8.75" style="492" customWidth="1"/>
    <col min="15625" max="15625" width="8.375" style="492" customWidth="1"/>
    <col min="15626" max="15626" width="1.25" style="492" customWidth="1"/>
    <col min="15627" max="15627" width="10.375" style="492" customWidth="1"/>
    <col min="15628" max="15628" width="1.375" style="492" customWidth="1"/>
    <col min="15629" max="15629" width="8.375" style="492" customWidth="1"/>
    <col min="15630" max="15872" width="9.75" style="492"/>
    <col min="15873" max="15873" width="7.375" style="492" customWidth="1"/>
    <col min="15874" max="15874" width="9.375" style="492" customWidth="1"/>
    <col min="15875" max="15875" width="8.375" style="492" customWidth="1"/>
    <col min="15876" max="15876" width="9.25" style="492" customWidth="1"/>
    <col min="15877" max="15877" width="9" style="492" customWidth="1"/>
    <col min="15878" max="15879" width="9.375" style="492" customWidth="1"/>
    <col min="15880" max="15880" width="8.75" style="492" customWidth="1"/>
    <col min="15881" max="15881" width="8.375" style="492" customWidth="1"/>
    <col min="15882" max="15882" width="1.25" style="492" customWidth="1"/>
    <col min="15883" max="15883" width="10.375" style="492" customWidth="1"/>
    <col min="15884" max="15884" width="1.375" style="492" customWidth="1"/>
    <col min="15885" max="15885" width="8.375" style="492" customWidth="1"/>
    <col min="15886" max="16128" width="9.75" style="492"/>
    <col min="16129" max="16129" width="7.375" style="492" customWidth="1"/>
    <col min="16130" max="16130" width="9.375" style="492" customWidth="1"/>
    <col min="16131" max="16131" width="8.375" style="492" customWidth="1"/>
    <col min="16132" max="16132" width="9.25" style="492" customWidth="1"/>
    <col min="16133" max="16133" width="9" style="492" customWidth="1"/>
    <col min="16134" max="16135" width="9.375" style="492" customWidth="1"/>
    <col min="16136" max="16136" width="8.75" style="492" customWidth="1"/>
    <col min="16137" max="16137" width="8.375" style="492" customWidth="1"/>
    <col min="16138" max="16138" width="1.25" style="492" customWidth="1"/>
    <col min="16139" max="16139" width="10.375" style="492" customWidth="1"/>
    <col min="16140" max="16140" width="1.375" style="492" customWidth="1"/>
    <col min="16141" max="16141" width="8.375" style="492" customWidth="1"/>
    <col min="16142" max="16384" width="9.75" style="492"/>
  </cols>
  <sheetData>
    <row r="1" spans="1:24" ht="13.05" customHeight="1" x14ac:dyDescent="0.2">
      <c r="G1" s="494"/>
    </row>
    <row r="2" spans="1:24" ht="13.05" customHeight="1" x14ac:dyDescent="0.3">
      <c r="A2" s="522" t="s">
        <v>432</v>
      </c>
      <c r="B2" s="522"/>
      <c r="C2" s="522"/>
      <c r="D2" s="522"/>
      <c r="E2" s="522"/>
      <c r="F2" s="522"/>
      <c r="G2" s="522"/>
      <c r="H2" s="522"/>
      <c r="I2" s="522"/>
      <c r="J2" s="522"/>
      <c r="K2" s="495"/>
      <c r="L2" s="495"/>
    </row>
    <row r="3" spans="1:24" ht="13.05" customHeight="1" x14ac:dyDescent="0.3">
      <c r="A3" s="525" t="s">
        <v>401</v>
      </c>
      <c r="B3" s="526"/>
      <c r="C3" s="526"/>
      <c r="D3" s="526"/>
      <c r="E3" s="526"/>
      <c r="F3" s="526"/>
      <c r="G3" s="526"/>
      <c r="H3" s="526"/>
      <c r="I3" s="526"/>
      <c r="J3" s="526"/>
      <c r="K3" s="496"/>
      <c r="L3" s="496"/>
    </row>
    <row r="4" spans="1:24" ht="4.05" customHeight="1" thickBot="1" x14ac:dyDescent="0.25">
      <c r="A4" s="497"/>
      <c r="B4" s="497"/>
      <c r="C4" s="497"/>
      <c r="D4" s="497"/>
      <c r="E4" s="497"/>
      <c r="F4" s="497"/>
      <c r="G4" s="497"/>
      <c r="H4" s="497"/>
      <c r="I4" s="497"/>
      <c r="J4" s="497"/>
      <c r="K4" s="504"/>
      <c r="L4" s="504"/>
      <c r="M4" s="504"/>
    </row>
    <row r="5" spans="1:24" ht="13.95" customHeight="1" x14ac:dyDescent="0.2">
      <c r="A5" s="1142" t="s">
        <v>122</v>
      </c>
      <c r="B5" s="822" t="s">
        <v>200</v>
      </c>
      <c r="C5" s="1146" t="s">
        <v>125</v>
      </c>
      <c r="D5" s="1146"/>
      <c r="E5" s="1146"/>
      <c r="F5" s="1146"/>
      <c r="G5" s="1146"/>
      <c r="H5" s="1146"/>
      <c r="I5" s="1147" t="s">
        <v>322</v>
      </c>
      <c r="J5" s="1144" t="s">
        <v>16</v>
      </c>
      <c r="K5" s="491"/>
      <c r="L5" s="504"/>
      <c r="M5" s="504"/>
    </row>
    <row r="6" spans="1:24" ht="13.95" customHeight="1" x14ac:dyDescent="0.2">
      <c r="A6" s="1143"/>
      <c r="B6" s="960" t="s">
        <v>201</v>
      </c>
      <c r="C6" s="961" t="s">
        <v>323</v>
      </c>
      <c r="D6" s="961" t="s">
        <v>324</v>
      </c>
      <c r="E6" s="961" t="s">
        <v>325</v>
      </c>
      <c r="F6" s="961" t="s">
        <v>326</v>
      </c>
      <c r="G6" s="961" t="s">
        <v>327</v>
      </c>
      <c r="H6" s="961" t="s">
        <v>8</v>
      </c>
      <c r="I6" s="1148"/>
      <c r="J6" s="1145"/>
      <c r="K6" s="491"/>
      <c r="L6" s="504"/>
      <c r="M6" s="504"/>
    </row>
    <row r="7" spans="1:24" ht="4.05" customHeight="1" x14ac:dyDescent="0.2">
      <c r="K7" s="504"/>
      <c r="L7" s="504"/>
      <c r="M7" s="504"/>
    </row>
    <row r="8" spans="1:24" ht="13.05" customHeight="1" x14ac:dyDescent="0.2">
      <c r="A8" s="549">
        <v>2007</v>
      </c>
      <c r="B8" s="550">
        <v>1537722.9395258909</v>
      </c>
      <c r="C8" s="550">
        <v>778876.82987699343</v>
      </c>
      <c r="D8" s="550">
        <v>704846.93397344276</v>
      </c>
      <c r="E8" s="550">
        <v>33835.229216778665</v>
      </c>
      <c r="F8" s="550">
        <v>115344.47477266667</v>
      </c>
      <c r="G8" s="550">
        <v>166180.8470095587</v>
      </c>
      <c r="H8" s="550">
        <v>6685.5586498933135</v>
      </c>
      <c r="I8" s="550">
        <v>436800</v>
      </c>
      <c r="J8" s="551">
        <v>257621.11603780428</v>
      </c>
      <c r="K8" s="552"/>
      <c r="L8" s="504"/>
      <c r="M8" s="504"/>
      <c r="O8" s="498"/>
      <c r="P8" s="500"/>
      <c r="Q8" s="500"/>
      <c r="R8" s="500"/>
      <c r="S8" s="500"/>
      <c r="T8" s="500"/>
      <c r="U8" s="500"/>
      <c r="V8" s="500"/>
      <c r="W8" s="500"/>
      <c r="X8" s="500"/>
    </row>
    <row r="9" spans="1:24" ht="13.05" customHeight="1" x14ac:dyDescent="0.2">
      <c r="A9" s="549">
        <v>2008</v>
      </c>
      <c r="B9" s="550">
        <v>1636777.7563169957</v>
      </c>
      <c r="C9" s="550">
        <v>886069.25421773817</v>
      </c>
      <c r="D9" s="550">
        <v>815890.195398418</v>
      </c>
      <c r="E9" s="550">
        <v>33378.416979599999</v>
      </c>
      <c r="F9" s="550">
        <v>116099.7433975</v>
      </c>
      <c r="G9" s="550">
        <v>165883.13781669093</v>
      </c>
      <c r="H9" s="550">
        <v>6447.2039054666666</v>
      </c>
      <c r="I9" s="550">
        <v>428900</v>
      </c>
      <c r="J9" s="551">
        <v>266541</v>
      </c>
      <c r="K9" s="552"/>
      <c r="L9" s="504"/>
      <c r="M9" s="504"/>
      <c r="O9" s="498"/>
      <c r="P9" s="500"/>
      <c r="Q9" s="500"/>
      <c r="R9" s="500"/>
      <c r="S9" s="500"/>
      <c r="T9" s="500"/>
      <c r="U9" s="500"/>
      <c r="V9" s="500"/>
      <c r="W9" s="500"/>
      <c r="X9" s="500"/>
    </row>
    <row r="10" spans="1:24" ht="13.05" customHeight="1" x14ac:dyDescent="0.2">
      <c r="A10" s="549">
        <v>2009</v>
      </c>
      <c r="B10" s="550">
        <v>1772031.9579024247</v>
      </c>
      <c r="C10" s="550">
        <v>973593.17951174348</v>
      </c>
      <c r="D10" s="550">
        <v>884317.7393451531</v>
      </c>
      <c r="E10" s="550">
        <v>33463.436187225219</v>
      </c>
      <c r="F10" s="550">
        <v>115963.42436273259</v>
      </c>
      <c r="G10" s="550">
        <v>165147.81266757098</v>
      </c>
      <c r="H10" s="550">
        <v>6164.1051731523603</v>
      </c>
      <c r="I10" s="550">
        <v>477700</v>
      </c>
      <c r="J10" s="551">
        <v>268707</v>
      </c>
      <c r="K10" s="552"/>
      <c r="L10" s="504"/>
      <c r="M10" s="504"/>
      <c r="O10" s="498"/>
      <c r="P10" s="500"/>
      <c r="Q10" s="500"/>
      <c r="R10" s="500"/>
      <c r="S10" s="500"/>
      <c r="T10" s="500"/>
      <c r="U10" s="500"/>
      <c r="V10" s="500"/>
      <c r="W10" s="500"/>
      <c r="X10" s="500"/>
    </row>
    <row r="11" spans="1:24" ht="13.05" customHeight="1" x14ac:dyDescent="0.2">
      <c r="A11" s="549">
        <v>2010</v>
      </c>
      <c r="B11" s="550">
        <v>1888908.1713084606</v>
      </c>
      <c r="C11" s="550">
        <v>1031493.3511949376</v>
      </c>
      <c r="D11" s="550">
        <v>951244.75706039846</v>
      </c>
      <c r="E11" s="550">
        <v>33671.036293703517</v>
      </c>
      <c r="F11" s="550">
        <v>118727.17767707733</v>
      </c>
      <c r="G11" s="550">
        <v>171955.4758916935</v>
      </c>
      <c r="H11" s="550">
        <v>6136.9722230487341</v>
      </c>
      <c r="I11" s="550">
        <v>526924.15802800003</v>
      </c>
      <c r="J11" s="551">
        <v>285102</v>
      </c>
      <c r="K11" s="552"/>
      <c r="L11" s="504"/>
      <c r="M11" s="504"/>
      <c r="O11" s="498"/>
      <c r="P11" s="500"/>
      <c r="Q11" s="500"/>
      <c r="R11" s="500"/>
      <c r="S11" s="500"/>
      <c r="T11" s="500"/>
      <c r="U11" s="500"/>
      <c r="V11" s="500"/>
      <c r="W11" s="500"/>
      <c r="X11" s="500"/>
    </row>
    <row r="12" spans="1:24" ht="13.05" customHeight="1" x14ac:dyDescent="0.2">
      <c r="A12" s="549">
        <v>2011</v>
      </c>
      <c r="B12" s="550">
        <v>2027714.8242075949</v>
      </c>
      <c r="C12" s="553">
        <v>1123092.99819521</v>
      </c>
      <c r="D12" s="553">
        <v>1009650.950069338</v>
      </c>
      <c r="E12" s="553">
        <v>35258.869311209484</v>
      </c>
      <c r="F12" s="553">
        <v>120014.17539204628</v>
      </c>
      <c r="G12" s="553">
        <v>178692.45878343272</v>
      </c>
      <c r="H12" s="553">
        <v>6156.3225256962241</v>
      </c>
      <c r="I12" s="553">
        <v>564500</v>
      </c>
      <c r="J12" s="554">
        <v>317654.41124675993</v>
      </c>
      <c r="K12" s="555"/>
      <c r="L12" s="504"/>
      <c r="M12" s="504"/>
      <c r="O12" s="501"/>
      <c r="P12" s="500"/>
      <c r="Q12" s="500"/>
      <c r="R12" s="500"/>
      <c r="S12" s="500"/>
      <c r="T12" s="500"/>
      <c r="U12" s="500"/>
      <c r="V12" s="500"/>
      <c r="W12" s="500"/>
      <c r="X12" s="500"/>
    </row>
    <row r="13" spans="1:24" ht="13.05" customHeight="1" x14ac:dyDescent="0.2">
      <c r="A13" s="549">
        <v>2012</v>
      </c>
      <c r="B13" s="550">
        <v>2157551.8674046039</v>
      </c>
      <c r="C13" s="553">
        <v>1226207.03066485</v>
      </c>
      <c r="D13" s="553">
        <v>1093406.4772027135</v>
      </c>
      <c r="E13" s="553">
        <v>35304.478977682033</v>
      </c>
      <c r="F13" s="553">
        <v>123848.45461685196</v>
      </c>
      <c r="G13" s="553">
        <v>183974.88015895666</v>
      </c>
      <c r="H13" s="553">
        <v>6317.0229862632832</v>
      </c>
      <c r="I13" s="553">
        <v>581900</v>
      </c>
      <c r="J13" s="554">
        <v>314023.90941851976</v>
      </c>
      <c r="K13" s="555"/>
      <c r="L13" s="504"/>
      <c r="M13" s="504"/>
      <c r="O13" s="501"/>
      <c r="P13" s="500"/>
      <c r="Q13" s="500"/>
      <c r="R13" s="500"/>
      <c r="S13" s="500"/>
      <c r="T13" s="500"/>
      <c r="U13" s="500"/>
      <c r="V13" s="500"/>
      <c r="W13" s="500"/>
      <c r="X13" s="500"/>
    </row>
    <row r="14" spans="1:24" ht="13.05" customHeight="1" x14ac:dyDescent="0.2">
      <c r="A14" s="549">
        <v>2013</v>
      </c>
      <c r="B14" s="550">
        <v>2193624.5554579962</v>
      </c>
      <c r="C14" s="553">
        <v>1268686</v>
      </c>
      <c r="D14" s="553">
        <v>1175740</v>
      </c>
      <c r="E14" s="553">
        <v>34906.117336600008</v>
      </c>
      <c r="F14" s="553">
        <v>131047.32171390002</v>
      </c>
      <c r="G14" s="553">
        <v>190646.00258975639</v>
      </c>
      <c r="H14" s="553">
        <v>6439.1138177395642</v>
      </c>
      <c r="I14" s="553">
        <v>561900</v>
      </c>
      <c r="J14" s="554">
        <v>349790.78303424123</v>
      </c>
      <c r="K14" s="555"/>
      <c r="L14" s="504"/>
      <c r="M14" s="504"/>
      <c r="O14" s="501"/>
      <c r="P14" s="500"/>
      <c r="Q14" s="500"/>
      <c r="R14" s="500"/>
      <c r="S14" s="500"/>
      <c r="T14" s="500"/>
      <c r="U14" s="500"/>
      <c r="V14" s="500"/>
      <c r="W14" s="500"/>
      <c r="X14" s="500"/>
    </row>
    <row r="15" spans="1:24" ht="13.05" customHeight="1" x14ac:dyDescent="0.2">
      <c r="A15" s="549">
        <v>2014</v>
      </c>
      <c r="B15" s="550">
        <v>2309410.0943866717</v>
      </c>
      <c r="C15" s="553">
        <v>1333428.5633828712</v>
      </c>
      <c r="D15" s="553">
        <v>1233132.3100014813</v>
      </c>
      <c r="E15" s="553">
        <v>34425.463337662499</v>
      </c>
      <c r="F15" s="553">
        <v>139617.8133747954</v>
      </c>
      <c r="G15" s="553">
        <v>196170.94946808886</v>
      </c>
      <c r="H15" s="553">
        <v>6167.3048232536103</v>
      </c>
      <c r="I15" s="553">
        <v>599600</v>
      </c>
      <c r="J15" s="554">
        <v>358629.93572390615</v>
      </c>
      <c r="K15" s="555"/>
      <c r="L15" s="504"/>
      <c r="M15" s="504"/>
      <c r="O15" s="501"/>
      <c r="P15" s="500"/>
      <c r="Q15" s="500"/>
      <c r="R15" s="500"/>
      <c r="S15" s="500"/>
      <c r="T15" s="500"/>
      <c r="U15" s="500"/>
      <c r="V15" s="500"/>
      <c r="W15" s="500"/>
      <c r="X15" s="500"/>
    </row>
    <row r="16" spans="1:24" ht="13.05" customHeight="1" x14ac:dyDescent="0.2">
      <c r="A16" s="549">
        <v>2015</v>
      </c>
      <c r="B16" s="550">
        <v>2454418.2787173968</v>
      </c>
      <c r="C16" s="553">
        <v>1441252.493224316</v>
      </c>
      <c r="D16" s="553">
        <v>1329925.5141862824</v>
      </c>
      <c r="E16" s="553">
        <v>34654.5427616999</v>
      </c>
      <c r="F16" s="553">
        <v>146721.33244989417</v>
      </c>
      <c r="G16" s="553">
        <v>195675.22936906267</v>
      </c>
      <c r="H16" s="553">
        <v>5904.6809124236643</v>
      </c>
      <c r="I16" s="553">
        <v>630210</v>
      </c>
      <c r="J16" s="554">
        <v>386254.63577305677</v>
      </c>
      <c r="K16" s="555"/>
      <c r="L16" s="504"/>
      <c r="M16" s="504"/>
      <c r="O16" s="501"/>
      <c r="P16" s="500"/>
      <c r="Q16" s="500"/>
      <c r="R16" s="500"/>
      <c r="S16" s="500"/>
      <c r="T16" s="500"/>
      <c r="U16" s="500"/>
      <c r="V16" s="500"/>
      <c r="W16" s="500"/>
      <c r="X16" s="500"/>
    </row>
    <row r="17" spans="1:24" ht="13.05" customHeight="1" x14ac:dyDescent="0.2">
      <c r="A17" s="549">
        <v>2016</v>
      </c>
      <c r="B17" s="550">
        <v>2621190.8509595809</v>
      </c>
      <c r="C17" s="553">
        <v>1540472.3207104208</v>
      </c>
      <c r="D17" s="553">
        <v>1405514.2107775211</v>
      </c>
      <c r="E17" s="553">
        <v>33971.575445943447</v>
      </c>
      <c r="F17" s="553">
        <v>158243.69002693496</v>
      </c>
      <c r="G17" s="553">
        <v>197306.23096274456</v>
      </c>
      <c r="H17" s="553">
        <v>5827.0338135371439</v>
      </c>
      <c r="I17" s="553">
        <v>685370</v>
      </c>
      <c r="J17" s="554">
        <v>400979.60333937348</v>
      </c>
      <c r="K17" s="555"/>
      <c r="L17" s="504"/>
      <c r="M17" s="504"/>
      <c r="O17" s="501"/>
      <c r="P17" s="500"/>
      <c r="Q17" s="500"/>
      <c r="R17" s="500"/>
      <c r="S17" s="500"/>
      <c r="T17" s="500"/>
      <c r="U17" s="500"/>
      <c r="V17" s="500"/>
      <c r="W17" s="500"/>
      <c r="X17" s="500"/>
    </row>
    <row r="18" spans="1:24" ht="13.05" customHeight="1" x14ac:dyDescent="0.2">
      <c r="A18" s="544" t="s">
        <v>209</v>
      </c>
      <c r="B18" s="550">
        <v>2688517.3161270441</v>
      </c>
      <c r="C18" s="553">
        <v>1619815.7013348064</v>
      </c>
      <c r="D18" s="553">
        <v>1491400.1838947975</v>
      </c>
      <c r="E18" s="553">
        <v>33363.290197896473</v>
      </c>
      <c r="F18" s="553">
        <v>167287.00850277944</v>
      </c>
      <c r="G18" s="553">
        <v>192208.19418414449</v>
      </c>
      <c r="H18" s="553">
        <v>5393.1219074172659</v>
      </c>
      <c r="I18" s="553">
        <v>670450</v>
      </c>
      <c r="J18" s="554">
        <v>415335.31218184938</v>
      </c>
      <c r="K18" s="555"/>
      <c r="L18" s="504"/>
      <c r="M18" s="504"/>
      <c r="O18" s="501"/>
      <c r="P18" s="500"/>
      <c r="Q18" s="500"/>
      <c r="R18" s="500"/>
      <c r="S18" s="500"/>
      <c r="T18" s="500"/>
      <c r="U18" s="500"/>
      <c r="V18" s="500"/>
      <c r="W18" s="500"/>
      <c r="X18" s="500"/>
    </row>
    <row r="19" spans="1:24" ht="13.05" customHeight="1" x14ac:dyDescent="0.2">
      <c r="A19" s="544" t="s">
        <v>211</v>
      </c>
      <c r="B19" s="550">
        <v>2797456.871897174</v>
      </c>
      <c r="C19" s="553">
        <v>1746762.1982206854</v>
      </c>
      <c r="D19" s="553">
        <v>1617345.1308473956</v>
      </c>
      <c r="E19" s="553">
        <v>33685.994879928345</v>
      </c>
      <c r="F19" s="553">
        <v>173241.68169374348</v>
      </c>
      <c r="G19" s="553">
        <v>194981.55462011011</v>
      </c>
      <c r="H19" s="553">
        <v>5015.4424827066432</v>
      </c>
      <c r="I19" s="553">
        <v>643770</v>
      </c>
      <c r="J19" s="554">
        <v>452234.36143020255</v>
      </c>
      <c r="K19" s="555"/>
      <c r="L19" s="504"/>
      <c r="M19" s="504"/>
      <c r="O19" s="501"/>
      <c r="P19" s="500"/>
      <c r="Q19" s="500"/>
      <c r="R19" s="500"/>
      <c r="S19" s="500"/>
      <c r="T19" s="500"/>
      <c r="U19" s="500"/>
      <c r="V19" s="500"/>
      <c r="W19" s="500"/>
      <c r="X19" s="500"/>
    </row>
    <row r="20" spans="1:24" ht="13.05" customHeight="1" x14ac:dyDescent="0.2">
      <c r="A20" s="544" t="s">
        <v>403</v>
      </c>
      <c r="B20" s="550">
        <v>2861832.4583953372</v>
      </c>
      <c r="C20" s="553">
        <v>1792476.3568425369</v>
      </c>
      <c r="D20" s="553">
        <v>1686560.1911879582</v>
      </c>
      <c r="E20" s="553">
        <v>33795.157008904876</v>
      </c>
      <c r="F20" s="553">
        <v>182104.93524709987</v>
      </c>
      <c r="G20" s="553">
        <v>198353.75747947913</v>
      </c>
      <c r="H20" s="553">
        <v>5102.2518173164126</v>
      </c>
      <c r="I20" s="553">
        <v>650000</v>
      </c>
      <c r="J20" s="554">
        <v>488484.43735854398</v>
      </c>
      <c r="K20" s="555"/>
      <c r="L20" s="504"/>
      <c r="M20" s="504"/>
      <c r="O20" s="501"/>
      <c r="P20" s="500"/>
      <c r="Q20" s="500"/>
      <c r="R20" s="500"/>
      <c r="S20" s="500"/>
      <c r="T20" s="500"/>
      <c r="U20" s="500"/>
      <c r="V20" s="500"/>
      <c r="W20" s="500"/>
      <c r="X20" s="500"/>
    </row>
    <row r="21" spans="1:24" ht="13.05" customHeight="1" thickBot="1" x14ac:dyDescent="0.25">
      <c r="A21" s="750" t="s">
        <v>413</v>
      </c>
      <c r="B21" s="556">
        <v>2807820.5284728515</v>
      </c>
      <c r="C21" s="557">
        <v>1786770.6751935252</v>
      </c>
      <c r="D21" s="557">
        <v>1660443.9156862719</v>
      </c>
      <c r="E21" s="557">
        <v>32325.197892191849</v>
      </c>
      <c r="F21" s="557">
        <v>185745.10148125255</v>
      </c>
      <c r="G21" s="557">
        <v>188822.20027025035</v>
      </c>
      <c r="H21" s="557">
        <v>4957.3536356317209</v>
      </c>
      <c r="I21" s="557">
        <v>609200</v>
      </c>
      <c r="J21" s="558">
        <v>497525.38752156554</v>
      </c>
      <c r="K21" s="555"/>
      <c r="L21" s="504"/>
      <c r="M21" s="504"/>
      <c r="O21" s="501"/>
      <c r="P21" s="500"/>
      <c r="Q21" s="500"/>
      <c r="R21" s="500"/>
      <c r="S21" s="500"/>
      <c r="T21" s="500"/>
      <c r="U21" s="500"/>
      <c r="V21" s="500"/>
      <c r="W21" s="500"/>
      <c r="X21" s="500"/>
    </row>
    <row r="22" spans="1:24" ht="9" customHeight="1" x14ac:dyDescent="0.2">
      <c r="A22" s="527" t="s">
        <v>445</v>
      </c>
      <c r="B22" s="533"/>
      <c r="C22" s="534"/>
      <c r="D22" s="529" t="s">
        <v>447</v>
      </c>
      <c r="E22" s="534"/>
      <c r="F22" s="529"/>
      <c r="G22" s="533"/>
      <c r="H22" s="502"/>
      <c r="I22" s="502"/>
      <c r="K22" s="504"/>
      <c r="L22" s="504"/>
      <c r="M22" s="504"/>
      <c r="O22" s="501"/>
    </row>
    <row r="23" spans="1:24" ht="9" customHeight="1" x14ac:dyDescent="0.2">
      <c r="A23" s="28" t="s">
        <v>544</v>
      </c>
      <c r="B23" s="533"/>
      <c r="C23" s="527"/>
      <c r="D23" s="533"/>
      <c r="E23" s="534"/>
      <c r="F23" s="529"/>
      <c r="G23" s="533"/>
      <c r="H23" s="502"/>
      <c r="I23" s="502"/>
      <c r="K23" s="504"/>
      <c r="L23" s="504"/>
      <c r="M23" s="504"/>
      <c r="O23" s="501"/>
    </row>
    <row r="24" spans="1:24" ht="9" customHeight="1" x14ac:dyDescent="0.2">
      <c r="A24" s="535" t="s">
        <v>428</v>
      </c>
      <c r="B24" s="533"/>
      <c r="C24" s="534"/>
      <c r="D24" s="534"/>
      <c r="E24" s="534"/>
      <c r="F24" s="534"/>
      <c r="G24" s="514"/>
      <c r="H24" s="500"/>
      <c r="I24" s="500"/>
      <c r="J24" s="500"/>
      <c r="K24" s="499"/>
      <c r="L24" s="504"/>
      <c r="M24" s="504"/>
    </row>
    <row r="25" spans="1:24" ht="9" customHeight="1" x14ac:dyDescent="0.2">
      <c r="A25" s="40" t="s">
        <v>427</v>
      </c>
      <c r="B25" s="533"/>
      <c r="C25" s="533"/>
      <c r="D25" s="536"/>
      <c r="E25" s="534"/>
      <c r="F25" s="534"/>
      <c r="G25" s="514"/>
      <c r="H25" s="500"/>
      <c r="I25" s="500"/>
      <c r="J25" s="500"/>
      <c r="K25" s="500"/>
    </row>
    <row r="26" spans="1:24" ht="13.05" customHeight="1" x14ac:dyDescent="0.2">
      <c r="B26" s="502"/>
      <c r="E26" s="500"/>
      <c r="F26" s="500"/>
      <c r="G26" s="500"/>
      <c r="H26" s="500"/>
      <c r="I26" s="500"/>
      <c r="J26" s="500"/>
      <c r="K26" s="500"/>
      <c r="L26" s="500"/>
    </row>
    <row r="27" spans="1:24" ht="13.05" customHeight="1" x14ac:dyDescent="0.3">
      <c r="A27" s="522" t="s">
        <v>433</v>
      </c>
      <c r="B27" s="522"/>
      <c r="C27" s="522"/>
      <c r="D27" s="523"/>
      <c r="E27" s="523"/>
      <c r="F27" s="523"/>
      <c r="G27" s="523"/>
      <c r="H27" s="523"/>
      <c r="I27" s="523"/>
      <c r="J27" s="523"/>
      <c r="K27" s="523"/>
      <c r="L27" s="495"/>
      <c r="M27" s="495"/>
    </row>
    <row r="28" spans="1:24" ht="13.05" customHeight="1" x14ac:dyDescent="0.3">
      <c r="A28" s="525" t="s">
        <v>334</v>
      </c>
      <c r="B28" s="526"/>
      <c r="C28" s="526"/>
      <c r="D28" s="524"/>
      <c r="E28" s="524"/>
      <c r="F28" s="524"/>
      <c r="G28" s="524"/>
      <c r="H28" s="524"/>
      <c r="I28" s="524"/>
      <c r="J28" s="524"/>
      <c r="K28" s="524"/>
      <c r="L28" s="496"/>
      <c r="M28" s="496"/>
    </row>
    <row r="29" spans="1:24" ht="4.05" customHeight="1" thickBot="1" x14ac:dyDescent="0.25">
      <c r="A29" s="497"/>
      <c r="B29" s="497"/>
      <c r="C29" s="497"/>
      <c r="D29" s="497"/>
      <c r="E29" s="497"/>
      <c r="F29" s="497"/>
      <c r="G29" s="497"/>
      <c r="H29" s="497"/>
      <c r="I29" s="497"/>
      <c r="J29" s="497"/>
      <c r="K29" s="497"/>
      <c r="L29" s="504"/>
      <c r="M29" s="504"/>
      <c r="N29" s="504"/>
    </row>
    <row r="30" spans="1:24" ht="13.95" customHeight="1" x14ac:dyDescent="0.2">
      <c r="A30" s="1144" t="s">
        <v>122</v>
      </c>
      <c r="B30" s="822" t="s">
        <v>136</v>
      </c>
      <c r="C30" s="822" t="s">
        <v>200</v>
      </c>
      <c r="D30" s="1143" t="s">
        <v>125</v>
      </c>
      <c r="E30" s="1143"/>
      <c r="F30" s="1143"/>
      <c r="G30" s="1143"/>
      <c r="H30" s="1143"/>
      <c r="I30" s="1143"/>
      <c r="J30" s="1147" t="s">
        <v>322</v>
      </c>
      <c r="K30" s="1144" t="s">
        <v>16</v>
      </c>
      <c r="L30" s="491"/>
      <c r="M30" s="504"/>
      <c r="N30" s="504"/>
    </row>
    <row r="31" spans="1:24" ht="13.95" customHeight="1" x14ac:dyDescent="0.2">
      <c r="A31" s="1145"/>
      <c r="B31" s="962" t="s">
        <v>144</v>
      </c>
      <c r="C31" s="960" t="s">
        <v>201</v>
      </c>
      <c r="D31" s="961" t="s">
        <v>323</v>
      </c>
      <c r="E31" s="961" t="s">
        <v>324</v>
      </c>
      <c r="F31" s="961" t="s">
        <v>325</v>
      </c>
      <c r="G31" s="961" t="s">
        <v>326</v>
      </c>
      <c r="H31" s="961" t="s">
        <v>327</v>
      </c>
      <c r="I31" s="961" t="s">
        <v>8</v>
      </c>
      <c r="J31" s="1148"/>
      <c r="K31" s="1145"/>
      <c r="L31" s="491"/>
      <c r="M31" s="504"/>
      <c r="N31" s="504"/>
    </row>
    <row r="32" spans="1:24" ht="4.05" customHeight="1" x14ac:dyDescent="0.2">
      <c r="L32" s="504"/>
      <c r="M32" s="504"/>
      <c r="N32" s="504"/>
    </row>
    <row r="33" spans="1:14" ht="13.05" customHeight="1" x14ac:dyDescent="0.2">
      <c r="A33" s="544">
        <v>2007</v>
      </c>
      <c r="B33" s="598">
        <v>28481.901000000002</v>
      </c>
      <c r="C33" s="600">
        <v>53.9894770200167</v>
      </c>
      <c r="D33" s="600">
        <v>27.346377963921487</v>
      </c>
      <c r="E33" s="600">
        <v>24.747187133802715</v>
      </c>
      <c r="F33" s="600">
        <v>1.1879554393781042</v>
      </c>
      <c r="G33" s="600">
        <v>4.0497463555071924</v>
      </c>
      <c r="H33" s="600">
        <v>5.834612198446961</v>
      </c>
      <c r="I33" s="600">
        <v>0.2347300712088464</v>
      </c>
      <c r="J33" s="600">
        <v>15.336054991554109</v>
      </c>
      <c r="K33" s="600">
        <v>9.0450815076495168</v>
      </c>
      <c r="L33" s="493"/>
      <c r="M33" s="504"/>
      <c r="N33" s="504"/>
    </row>
    <row r="34" spans="1:14" ht="13.05" customHeight="1" x14ac:dyDescent="0.2">
      <c r="A34" s="544">
        <v>2008</v>
      </c>
      <c r="B34" s="598">
        <v>28807.034</v>
      </c>
      <c r="C34" s="600">
        <v>56.818683808857088</v>
      </c>
      <c r="D34" s="600">
        <v>30.75878114413786</v>
      </c>
      <c r="E34" s="600">
        <v>28.322603271076709</v>
      </c>
      <c r="F34" s="600">
        <v>1.1586898178965594</v>
      </c>
      <c r="G34" s="600">
        <v>4.0302567559541185</v>
      </c>
      <c r="H34" s="600">
        <v>5.7584247589214126</v>
      </c>
      <c r="I34" s="600">
        <v>0.22380658506761461</v>
      </c>
      <c r="J34" s="600">
        <v>14.888724746879531</v>
      </c>
      <c r="K34" s="600">
        <v>9.2526360054978234</v>
      </c>
      <c r="L34" s="493"/>
      <c r="M34" s="504"/>
      <c r="N34" s="504"/>
    </row>
    <row r="35" spans="1:14" ht="13.05" customHeight="1" x14ac:dyDescent="0.2">
      <c r="A35" s="544">
        <v>2009</v>
      </c>
      <c r="B35" s="598">
        <v>29132.012999999999</v>
      </c>
      <c r="C35" s="600">
        <v>60.827652311648521</v>
      </c>
      <c r="D35" s="600">
        <v>33.42004479785669</v>
      </c>
      <c r="E35" s="600">
        <v>30.355531536566083</v>
      </c>
      <c r="F35" s="600">
        <v>1.1486825914578995</v>
      </c>
      <c r="G35" s="600">
        <v>3.9806183102668737</v>
      </c>
      <c r="H35" s="600">
        <v>5.6689461407136879</v>
      </c>
      <c r="I35" s="600">
        <v>0.21159214686442576</v>
      </c>
      <c r="J35" s="600">
        <v>16.39776832448894</v>
      </c>
      <c r="K35" s="600">
        <v>9.2237704273988896</v>
      </c>
      <c r="L35" s="493"/>
      <c r="M35" s="504"/>
      <c r="N35" s="504"/>
    </row>
    <row r="36" spans="1:14" ht="13.05" customHeight="1" x14ac:dyDescent="0.2">
      <c r="A36" s="544">
        <v>2010</v>
      </c>
      <c r="B36" s="598">
        <v>29461.933000000001</v>
      </c>
      <c r="C36" s="600">
        <v>64.113517986360932</v>
      </c>
      <c r="D36" s="600">
        <v>35.011054814188114</v>
      </c>
      <c r="E36" s="600">
        <v>32.287248669678206</v>
      </c>
      <c r="F36" s="600">
        <v>1.142865822609247</v>
      </c>
      <c r="G36" s="600">
        <v>4.0298502368149887</v>
      </c>
      <c r="H36" s="600">
        <v>5.8365306815304177</v>
      </c>
      <c r="I36" s="600">
        <v>0.20830175070484119</v>
      </c>
      <c r="J36" s="600">
        <v>17.884914680513326</v>
      </c>
      <c r="K36" s="600">
        <v>9.6769617933758791</v>
      </c>
      <c r="L36" s="493"/>
      <c r="M36" s="504"/>
      <c r="N36" s="504"/>
    </row>
    <row r="37" spans="1:14" ht="13.05" customHeight="1" x14ac:dyDescent="0.2">
      <c r="A37" s="544">
        <v>2011</v>
      </c>
      <c r="B37" s="598">
        <v>29797.694</v>
      </c>
      <c r="C37" s="600">
        <v>68.049387452854404</v>
      </c>
      <c r="D37" s="600">
        <v>37.690601098031614</v>
      </c>
      <c r="E37" s="600">
        <v>33.883526358426863</v>
      </c>
      <c r="F37" s="600">
        <v>1.1832750987780962</v>
      </c>
      <c r="G37" s="600">
        <v>4.0276329903933599</v>
      </c>
      <c r="H37" s="600">
        <v>5.9968552862994278</v>
      </c>
      <c r="I37" s="600">
        <v>0.20660399176178615</v>
      </c>
      <c r="J37" s="600">
        <v>18.944418987590115</v>
      </c>
      <c r="K37" s="600">
        <v>10.660368928104301</v>
      </c>
      <c r="L37" s="493"/>
      <c r="M37" s="504"/>
      <c r="N37" s="504"/>
    </row>
    <row r="38" spans="1:14" ht="13.05" customHeight="1" x14ac:dyDescent="0.2">
      <c r="A38" s="544">
        <v>2012</v>
      </c>
      <c r="B38" s="598">
        <v>30135.875</v>
      </c>
      <c r="C38" s="600">
        <v>71.594133815746318</v>
      </c>
      <c r="D38" s="600">
        <v>40.689279161957302</v>
      </c>
      <c r="E38" s="600">
        <v>36.282552844498909</v>
      </c>
      <c r="F38" s="600">
        <v>1.1715100018725866</v>
      </c>
      <c r="G38" s="600">
        <v>4.1096684472195335</v>
      </c>
      <c r="H38" s="600">
        <v>6.1048461396576892</v>
      </c>
      <c r="I38" s="600">
        <v>0.20961803784569996</v>
      </c>
      <c r="J38" s="600">
        <v>19.309212027193503</v>
      </c>
      <c r="K38" s="600">
        <v>10.420268514470536</v>
      </c>
      <c r="L38" s="493"/>
      <c r="M38" s="504"/>
      <c r="N38" s="504"/>
    </row>
    <row r="39" spans="1:14" ht="13.05" customHeight="1" x14ac:dyDescent="0.2">
      <c r="A39" s="544">
        <v>2013</v>
      </c>
      <c r="B39" s="598">
        <v>30475.144</v>
      </c>
      <c r="C39" s="600">
        <v>71.980777365908295</v>
      </c>
      <c r="D39" s="600">
        <v>41.630188851609695</v>
      </c>
      <c r="E39" s="600">
        <v>38.580293500828084</v>
      </c>
      <c r="F39" s="600">
        <v>1.145396305152816</v>
      </c>
      <c r="G39" s="600">
        <v>4.3001378997224764</v>
      </c>
      <c r="H39" s="600">
        <v>6.2557867680545298</v>
      </c>
      <c r="I39" s="600">
        <v>0.21129067733821255</v>
      </c>
      <c r="J39" s="600">
        <v>18.437976864030567</v>
      </c>
      <c r="K39" s="600">
        <v>11.477904190846193</v>
      </c>
      <c r="L39" s="493"/>
      <c r="M39" s="504"/>
      <c r="N39" s="504"/>
    </row>
    <row r="40" spans="1:14" ht="13.05" customHeight="1" x14ac:dyDescent="0.2">
      <c r="A40" s="544">
        <v>2014</v>
      </c>
      <c r="B40" s="598">
        <v>30814.174999999999</v>
      </c>
      <c r="C40" s="600">
        <v>74.946354863846651</v>
      </c>
      <c r="D40" s="600">
        <v>43.273219658902804</v>
      </c>
      <c r="E40" s="600">
        <v>40.018345777600125</v>
      </c>
      <c r="F40" s="600">
        <v>1.1171956847023325</v>
      </c>
      <c r="G40" s="600">
        <v>4.5309606171443955</v>
      </c>
      <c r="H40" s="600">
        <v>6.3662567460621249</v>
      </c>
      <c r="I40" s="600">
        <v>0.20014505737225191</v>
      </c>
      <c r="J40" s="600">
        <v>19.458577099662737</v>
      </c>
      <c r="K40" s="600">
        <v>11.63847273937745</v>
      </c>
      <c r="L40" s="493"/>
      <c r="M40" s="504"/>
      <c r="N40" s="504"/>
    </row>
    <row r="41" spans="1:14" ht="13.05" customHeight="1" x14ac:dyDescent="0.2">
      <c r="A41" s="544">
        <v>2015</v>
      </c>
      <c r="B41" s="598">
        <v>31151.643</v>
      </c>
      <c r="C41" s="600">
        <v>78.789368468218413</v>
      </c>
      <c r="D41" s="600">
        <v>46.265697550023802</v>
      </c>
      <c r="E41" s="600">
        <v>42.691986236048045</v>
      </c>
      <c r="F41" s="600">
        <v>1.1124467098476924</v>
      </c>
      <c r="G41" s="600">
        <v>4.709906711819154</v>
      </c>
      <c r="H41" s="600">
        <v>6.2813774981005874</v>
      </c>
      <c r="I41" s="600">
        <v>0.18954637199789637</v>
      </c>
      <c r="J41" s="600">
        <v>20.230393626429269</v>
      </c>
      <c r="K41" s="600">
        <v>12.39917380194222</v>
      </c>
      <c r="L41" s="493"/>
      <c r="M41" s="504"/>
      <c r="N41" s="504"/>
    </row>
    <row r="42" spans="1:14" ht="13.05" customHeight="1" x14ac:dyDescent="0.2">
      <c r="A42" s="544">
        <v>2016</v>
      </c>
      <c r="B42" s="598">
        <v>31488.625</v>
      </c>
      <c r="C42" s="600">
        <v>83.24246774699057</v>
      </c>
      <c r="D42" s="600">
        <v>48.921549312185618</v>
      </c>
      <c r="E42" s="600">
        <v>44.635617172154106</v>
      </c>
      <c r="F42" s="600">
        <v>1.0788522981217328</v>
      </c>
      <c r="G42" s="600">
        <v>5.0254239436283727</v>
      </c>
      <c r="H42" s="600">
        <v>6.2659525769303857</v>
      </c>
      <c r="I42" s="600">
        <v>0.18505202477202939</v>
      </c>
      <c r="J42" s="600">
        <v>21.765637591352434</v>
      </c>
      <c r="K42" s="600">
        <v>12.734109645606104</v>
      </c>
      <c r="L42" s="493"/>
      <c r="M42" s="504"/>
      <c r="N42" s="504"/>
    </row>
    <row r="43" spans="1:14" ht="13.05" customHeight="1" x14ac:dyDescent="0.2">
      <c r="A43" s="544" t="s">
        <v>209</v>
      </c>
      <c r="B43" s="598">
        <v>31826.018</v>
      </c>
      <c r="C43" s="600">
        <v>84.475453892065417</v>
      </c>
      <c r="D43" s="600">
        <v>50.895958813785825</v>
      </c>
      <c r="E43" s="600">
        <v>46.861036272109111</v>
      </c>
      <c r="F43" s="600">
        <v>1.0483023731682823</v>
      </c>
      <c r="G43" s="600">
        <v>5.2562971749333967</v>
      </c>
      <c r="H43" s="600">
        <v>6.0393415910260746</v>
      </c>
      <c r="I43" s="600">
        <v>0.16945638337216004</v>
      </c>
      <c r="J43" s="600">
        <v>21.066097555779677</v>
      </c>
      <c r="K43" s="600">
        <v>13.050181527008794</v>
      </c>
      <c r="L43" s="493"/>
      <c r="M43" s="504"/>
      <c r="N43" s="504"/>
    </row>
    <row r="44" spans="1:14" ht="13.05" customHeight="1" x14ac:dyDescent="0.2">
      <c r="A44" s="544" t="s">
        <v>211</v>
      </c>
      <c r="B44" s="598">
        <v>32162.184000000001</v>
      </c>
      <c r="C44" s="600">
        <v>86.979692420675576</v>
      </c>
      <c r="D44" s="600">
        <v>54.311056681371056</v>
      </c>
      <c r="E44" s="600">
        <v>50.287167402791908</v>
      </c>
      <c r="F44" s="600">
        <v>1.0473789615757545</v>
      </c>
      <c r="G44" s="600">
        <v>5.4651626314340502</v>
      </c>
      <c r="H44" s="600">
        <v>6.0624475819213677</v>
      </c>
      <c r="I44" s="600">
        <v>0.1559422234107809</v>
      </c>
      <c r="J44" s="600">
        <v>20.016364560317172</v>
      </c>
      <c r="K44" s="600">
        <v>14.061058833262148</v>
      </c>
      <c r="L44" s="493"/>
      <c r="M44" s="504"/>
      <c r="N44" s="504"/>
    </row>
    <row r="45" spans="1:14" ht="13.05" customHeight="1" x14ac:dyDescent="0.2">
      <c r="A45" s="544" t="s">
        <v>403</v>
      </c>
      <c r="B45" s="598">
        <v>32495.51</v>
      </c>
      <c r="C45" s="600">
        <v>88.285005165185524</v>
      </c>
      <c r="D45" s="600">
        <v>56.019713697139608</v>
      </c>
      <c r="E45" s="600">
        <v>51.901330097233689</v>
      </c>
      <c r="F45" s="600">
        <v>1.0399946641522129</v>
      </c>
      <c r="G45" s="600">
        <v>5.6040029914009626</v>
      </c>
      <c r="H45" s="600">
        <v>6.070523511693743</v>
      </c>
      <c r="I45" s="600">
        <v>0.1570140557054317</v>
      </c>
      <c r="J45" s="600">
        <v>19.393756245093552</v>
      </c>
      <c r="K45" s="600">
        <v>15.024674070807951</v>
      </c>
      <c r="L45" s="493"/>
      <c r="M45" s="504"/>
      <c r="N45" s="504"/>
    </row>
    <row r="46" spans="1:14" ht="13.05" customHeight="1" thickBot="1" x14ac:dyDescent="0.25">
      <c r="A46" s="750" t="s">
        <v>413</v>
      </c>
      <c r="B46" s="599">
        <v>32824.358</v>
      </c>
      <c r="C46" s="601">
        <v>85.540759958590854</v>
      </c>
      <c r="D46" s="601">
        <v>54.434291607273025</v>
      </c>
      <c r="E46" s="601">
        <v>50.585724043293453</v>
      </c>
      <c r="F46" s="601">
        <v>0.9847929970844167</v>
      </c>
      <c r="G46" s="601">
        <v>5.6587580930372665</v>
      </c>
      <c r="H46" s="601">
        <v>5.7525024638791216</v>
      </c>
      <c r="I46" s="601">
        <v>0.15102667463082509</v>
      </c>
      <c r="J46" s="601">
        <v>18.559388122686208</v>
      </c>
      <c r="K46" s="601">
        <v>15.157200866550552</v>
      </c>
      <c r="L46" s="493"/>
      <c r="M46" s="504"/>
      <c r="N46" s="504"/>
    </row>
    <row r="47" spans="1:14" ht="9" customHeight="1" x14ac:dyDescent="0.2">
      <c r="A47" s="527" t="s">
        <v>444</v>
      </c>
      <c r="B47" s="527"/>
      <c r="C47" s="528"/>
      <c r="D47" s="529" t="s">
        <v>448</v>
      </c>
      <c r="E47" s="529"/>
      <c r="F47" s="529"/>
      <c r="G47" s="529"/>
      <c r="H47" s="529"/>
      <c r="I47" s="529"/>
      <c r="J47" s="529"/>
      <c r="K47" s="528"/>
      <c r="L47" s="504"/>
      <c r="M47" s="504"/>
      <c r="N47" s="504"/>
    </row>
    <row r="48" spans="1:14" ht="9" customHeight="1" x14ac:dyDescent="0.2">
      <c r="A48" s="28" t="s">
        <v>544</v>
      </c>
      <c r="B48" s="528"/>
      <c r="C48" s="527"/>
      <c r="D48" s="527"/>
      <c r="E48" s="528"/>
      <c r="F48" s="529"/>
      <c r="G48" s="529"/>
      <c r="H48" s="529"/>
      <c r="I48" s="529"/>
      <c r="J48" s="529"/>
      <c r="K48" s="528"/>
      <c r="L48" s="504"/>
      <c r="M48" s="504"/>
      <c r="N48" s="504"/>
    </row>
    <row r="49" spans="1:14" ht="9" customHeight="1" x14ac:dyDescent="0.2">
      <c r="A49" s="503" t="s">
        <v>428</v>
      </c>
      <c r="B49" s="530"/>
      <c r="C49" s="530"/>
      <c r="D49" s="531"/>
      <c r="E49" s="531"/>
      <c r="F49" s="530"/>
      <c r="G49" s="530"/>
      <c r="H49" s="530"/>
      <c r="I49" s="530"/>
      <c r="J49" s="530"/>
      <c r="K49" s="528"/>
      <c r="L49" s="504"/>
      <c r="M49" s="504"/>
      <c r="N49" s="504"/>
    </row>
    <row r="50" spans="1:14" ht="9" customHeight="1" x14ac:dyDescent="0.2">
      <c r="A50" s="40" t="s">
        <v>427</v>
      </c>
      <c r="B50" s="530"/>
      <c r="C50" s="530"/>
      <c r="D50" s="530"/>
      <c r="E50" s="530"/>
      <c r="F50" s="530"/>
      <c r="G50" s="530"/>
      <c r="H50" s="530"/>
      <c r="I50" s="530"/>
      <c r="J50" s="530"/>
      <c r="K50" s="532"/>
      <c r="L50" s="521"/>
      <c r="M50" s="504"/>
      <c r="N50" s="504"/>
    </row>
    <row r="51" spans="1:14" ht="13.05" customHeight="1" x14ac:dyDescent="0.2">
      <c r="A51" s="508"/>
      <c r="B51" s="505"/>
      <c r="C51" s="505"/>
      <c r="D51" s="505"/>
      <c r="E51" s="505"/>
      <c r="F51" s="505"/>
      <c r="G51" s="505"/>
      <c r="H51" s="505"/>
      <c r="I51" s="505"/>
      <c r="J51" s="505"/>
      <c r="K51" s="507"/>
      <c r="L51" s="521"/>
      <c r="M51" s="509"/>
      <c r="N51" s="504"/>
    </row>
    <row r="52" spans="1:14" ht="13.05" customHeight="1" x14ac:dyDescent="0.2">
      <c r="A52" s="508"/>
      <c r="B52" s="510"/>
      <c r="C52" s="510"/>
      <c r="D52" s="510"/>
      <c r="E52" s="510"/>
      <c r="F52" s="510"/>
      <c r="G52" s="510"/>
      <c r="H52" s="510"/>
      <c r="I52" s="510"/>
      <c r="J52" s="510"/>
      <c r="K52" s="507"/>
      <c r="L52" s="521"/>
      <c r="M52" s="493"/>
      <c r="N52" s="504"/>
    </row>
    <row r="53" spans="1:14" ht="13.05" customHeight="1" x14ac:dyDescent="0.3">
      <c r="A53" s="511"/>
      <c r="B53" s="510"/>
      <c r="C53" s="510"/>
      <c r="D53" s="510"/>
      <c r="E53" s="510"/>
      <c r="F53" s="510"/>
      <c r="G53" s="510"/>
      <c r="H53" s="510"/>
      <c r="I53" s="510"/>
      <c r="J53" s="510"/>
      <c r="K53" s="507"/>
      <c r="L53" s="521"/>
      <c r="M53" s="509"/>
      <c r="N53" s="504"/>
    </row>
    <row r="54" spans="1:14" ht="13.05" customHeight="1" x14ac:dyDescent="0.2">
      <c r="A54" s="503"/>
      <c r="B54" s="510"/>
      <c r="C54" s="510"/>
      <c r="D54" s="510"/>
      <c r="E54" s="510"/>
      <c r="F54" s="510"/>
      <c r="G54" s="510"/>
      <c r="H54" s="510"/>
      <c r="I54" s="510"/>
      <c r="J54" s="510"/>
      <c r="K54" s="507"/>
      <c r="L54" s="507"/>
      <c r="M54" s="512"/>
    </row>
    <row r="55" spans="1:14" ht="13.05" customHeight="1" x14ac:dyDescent="0.2">
      <c r="A55" s="503"/>
      <c r="B55" s="510"/>
      <c r="C55" s="510"/>
      <c r="D55" s="510"/>
      <c r="E55" s="510"/>
      <c r="F55" s="510"/>
      <c r="G55" s="510"/>
      <c r="H55" s="510"/>
      <c r="I55" s="510"/>
      <c r="J55" s="510"/>
      <c r="K55" s="507"/>
      <c r="L55" s="507"/>
      <c r="M55" s="512"/>
    </row>
    <row r="56" spans="1:14" ht="13.05" customHeight="1" x14ac:dyDescent="0.2">
      <c r="A56" s="506"/>
      <c r="B56" s="510"/>
      <c r="C56" s="510"/>
      <c r="D56" s="510"/>
      <c r="E56" s="510"/>
      <c r="F56" s="510"/>
      <c r="G56" s="510"/>
      <c r="H56" s="510"/>
      <c r="I56" s="510"/>
      <c r="J56" s="510"/>
      <c r="K56" s="507"/>
      <c r="L56" s="507"/>
      <c r="M56" s="512"/>
    </row>
    <row r="57" spans="1:14" ht="13.05" customHeight="1" x14ac:dyDescent="0.2">
      <c r="A57" s="513"/>
      <c r="B57" s="510"/>
      <c r="C57" s="510"/>
      <c r="D57" s="510"/>
      <c r="E57" s="510"/>
      <c r="F57" s="510"/>
      <c r="G57" s="510"/>
      <c r="H57" s="510"/>
      <c r="I57" s="510"/>
      <c r="J57" s="510"/>
    </row>
    <row r="58" spans="1:14" ht="13.05" customHeight="1" x14ac:dyDescent="0.3">
      <c r="A58" s="511"/>
      <c r="B58" s="510"/>
      <c r="C58" s="510"/>
      <c r="D58" s="510"/>
      <c r="E58" s="510"/>
      <c r="F58" s="510"/>
      <c r="G58" s="510"/>
      <c r="H58" s="510"/>
      <c r="I58" s="510"/>
      <c r="J58" s="510"/>
    </row>
    <row r="59" spans="1:14" ht="13.05" customHeight="1" x14ac:dyDescent="0.3">
      <c r="A59" s="511"/>
      <c r="B59" s="510"/>
      <c r="C59" s="510"/>
      <c r="D59" s="510"/>
      <c r="E59" s="510"/>
      <c r="F59" s="510"/>
      <c r="G59" s="510"/>
      <c r="H59" s="510"/>
      <c r="I59" s="510"/>
      <c r="J59" s="510"/>
    </row>
  </sheetData>
  <mergeCells count="8">
    <mergeCell ref="A5:A6"/>
    <mergeCell ref="K30:K31"/>
    <mergeCell ref="C5:H5"/>
    <mergeCell ref="I5:I6"/>
    <mergeCell ref="J5:J6"/>
    <mergeCell ref="D30:I30"/>
    <mergeCell ref="A30:A31"/>
    <mergeCell ref="J30:J31"/>
  </mergeCells>
  <printOptions horizontalCentered="1" verticalCentered="1" gridLinesSet="0"/>
  <pageMargins left="0" right="0" top="0" bottom="0" header="0" footer="0"/>
  <pageSetup paperSize="9" orientation="portrait"/>
  <headerFooter scaleWithDoc="0" alignWithMargins="0"/>
  <rowBreaks count="1" manualBreakCount="1">
    <brk id="26" max="10" man="1"/>
  </row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codeName="Hoja95">
    <tabColor theme="9" tint="0.59999389629810485"/>
  </sheetPr>
  <dimension ref="A1:BX52"/>
  <sheetViews>
    <sheetView showGridLines="0" zoomScale="150" zoomScaleNormal="150" workbookViewId="0"/>
  </sheetViews>
  <sheetFormatPr baseColWidth="10" defaultColWidth="9.75" defaultRowHeight="15" customHeight="1" x14ac:dyDescent="0.15"/>
  <cols>
    <col min="1" max="1" width="7.375" style="559" customWidth="1"/>
    <col min="2" max="2" width="9.75" style="559" customWidth="1"/>
    <col min="3" max="3" width="10.25" style="559" customWidth="1"/>
    <col min="4" max="9" width="9.375" style="559" customWidth="1"/>
    <col min="10" max="12" width="10" style="559" customWidth="1"/>
    <col min="13" max="256" width="9.75" style="559"/>
    <col min="257" max="257" width="9" style="559" customWidth="1"/>
    <col min="258" max="258" width="11" style="559" customWidth="1"/>
    <col min="259" max="259" width="10.75" style="559" customWidth="1"/>
    <col min="260" max="260" width="9" style="559" customWidth="1"/>
    <col min="261" max="261" width="9.75" style="559"/>
    <col min="262" max="263" width="10" style="559" customWidth="1"/>
    <col min="264" max="264" width="1.75" style="559" customWidth="1"/>
    <col min="265" max="265" width="9" style="559" customWidth="1"/>
    <col min="266" max="266" width="0" style="559" hidden="1" customWidth="1"/>
    <col min="267" max="267" width="1.375" style="559" customWidth="1"/>
    <col min="268" max="512" width="9.75" style="559"/>
    <col min="513" max="513" width="9" style="559" customWidth="1"/>
    <col min="514" max="514" width="11" style="559" customWidth="1"/>
    <col min="515" max="515" width="10.75" style="559" customWidth="1"/>
    <col min="516" max="516" width="9" style="559" customWidth="1"/>
    <col min="517" max="517" width="9.75" style="559"/>
    <col min="518" max="519" width="10" style="559" customWidth="1"/>
    <col min="520" max="520" width="1.75" style="559" customWidth="1"/>
    <col min="521" max="521" width="9" style="559" customWidth="1"/>
    <col min="522" max="522" width="0" style="559" hidden="1" customWidth="1"/>
    <col min="523" max="523" width="1.375" style="559" customWidth="1"/>
    <col min="524" max="768" width="9.75" style="559"/>
    <col min="769" max="769" width="9" style="559" customWidth="1"/>
    <col min="770" max="770" width="11" style="559" customWidth="1"/>
    <col min="771" max="771" width="10.75" style="559" customWidth="1"/>
    <col min="772" max="772" width="9" style="559" customWidth="1"/>
    <col min="773" max="773" width="9.75" style="559"/>
    <col min="774" max="775" width="10" style="559" customWidth="1"/>
    <col min="776" max="776" width="1.75" style="559" customWidth="1"/>
    <col min="777" max="777" width="9" style="559" customWidth="1"/>
    <col min="778" max="778" width="0" style="559" hidden="1" customWidth="1"/>
    <col min="779" max="779" width="1.375" style="559" customWidth="1"/>
    <col min="780" max="1024" width="9.75" style="559"/>
    <col min="1025" max="1025" width="9" style="559" customWidth="1"/>
    <col min="1026" max="1026" width="11" style="559" customWidth="1"/>
    <col min="1027" max="1027" width="10.75" style="559" customWidth="1"/>
    <col min="1028" max="1028" width="9" style="559" customWidth="1"/>
    <col min="1029" max="1029" width="9.75" style="559"/>
    <col min="1030" max="1031" width="10" style="559" customWidth="1"/>
    <col min="1032" max="1032" width="1.75" style="559" customWidth="1"/>
    <col min="1033" max="1033" width="9" style="559" customWidth="1"/>
    <col min="1034" max="1034" width="0" style="559" hidden="1" customWidth="1"/>
    <col min="1035" max="1035" width="1.375" style="559" customWidth="1"/>
    <col min="1036" max="1280" width="9.75" style="559"/>
    <col min="1281" max="1281" width="9" style="559" customWidth="1"/>
    <col min="1282" max="1282" width="11" style="559" customWidth="1"/>
    <col min="1283" max="1283" width="10.75" style="559" customWidth="1"/>
    <col min="1284" max="1284" width="9" style="559" customWidth="1"/>
    <col min="1285" max="1285" width="9.75" style="559"/>
    <col min="1286" max="1287" width="10" style="559" customWidth="1"/>
    <col min="1288" max="1288" width="1.75" style="559" customWidth="1"/>
    <col min="1289" max="1289" width="9" style="559" customWidth="1"/>
    <col min="1290" max="1290" width="0" style="559" hidden="1" customWidth="1"/>
    <col min="1291" max="1291" width="1.375" style="559" customWidth="1"/>
    <col min="1292" max="1536" width="9.75" style="559"/>
    <col min="1537" max="1537" width="9" style="559" customWidth="1"/>
    <col min="1538" max="1538" width="11" style="559" customWidth="1"/>
    <col min="1539" max="1539" width="10.75" style="559" customWidth="1"/>
    <col min="1540" max="1540" width="9" style="559" customWidth="1"/>
    <col min="1541" max="1541" width="9.75" style="559"/>
    <col min="1542" max="1543" width="10" style="559" customWidth="1"/>
    <col min="1544" max="1544" width="1.75" style="559" customWidth="1"/>
    <col min="1545" max="1545" width="9" style="559" customWidth="1"/>
    <col min="1546" max="1546" width="0" style="559" hidden="1" customWidth="1"/>
    <col min="1547" max="1547" width="1.375" style="559" customWidth="1"/>
    <col min="1548" max="1792" width="9.75" style="559"/>
    <col min="1793" max="1793" width="9" style="559" customWidth="1"/>
    <col min="1794" max="1794" width="11" style="559" customWidth="1"/>
    <col min="1795" max="1795" width="10.75" style="559" customWidth="1"/>
    <col min="1796" max="1796" width="9" style="559" customWidth="1"/>
    <col min="1797" max="1797" width="9.75" style="559"/>
    <col min="1798" max="1799" width="10" style="559" customWidth="1"/>
    <col min="1800" max="1800" width="1.75" style="559" customWidth="1"/>
    <col min="1801" max="1801" width="9" style="559" customWidth="1"/>
    <col min="1802" max="1802" width="0" style="559" hidden="1" customWidth="1"/>
    <col min="1803" max="1803" width="1.375" style="559" customWidth="1"/>
    <col min="1804" max="2048" width="9.75" style="559"/>
    <col min="2049" max="2049" width="9" style="559" customWidth="1"/>
    <col min="2050" max="2050" width="11" style="559" customWidth="1"/>
    <col min="2051" max="2051" width="10.75" style="559" customWidth="1"/>
    <col min="2052" max="2052" width="9" style="559" customWidth="1"/>
    <col min="2053" max="2053" width="9.75" style="559"/>
    <col min="2054" max="2055" width="10" style="559" customWidth="1"/>
    <col min="2056" max="2056" width="1.75" style="559" customWidth="1"/>
    <col min="2057" max="2057" width="9" style="559" customWidth="1"/>
    <col min="2058" max="2058" width="0" style="559" hidden="1" customWidth="1"/>
    <col min="2059" max="2059" width="1.375" style="559" customWidth="1"/>
    <col min="2060" max="2304" width="9.75" style="559"/>
    <col min="2305" max="2305" width="9" style="559" customWidth="1"/>
    <col min="2306" max="2306" width="11" style="559" customWidth="1"/>
    <col min="2307" max="2307" width="10.75" style="559" customWidth="1"/>
    <col min="2308" max="2308" width="9" style="559" customWidth="1"/>
    <col min="2309" max="2309" width="9.75" style="559"/>
    <col min="2310" max="2311" width="10" style="559" customWidth="1"/>
    <col min="2312" max="2312" width="1.75" style="559" customWidth="1"/>
    <col min="2313" max="2313" width="9" style="559" customWidth="1"/>
    <col min="2314" max="2314" width="0" style="559" hidden="1" customWidth="1"/>
    <col min="2315" max="2315" width="1.375" style="559" customWidth="1"/>
    <col min="2316" max="2560" width="9.75" style="559"/>
    <col min="2561" max="2561" width="9" style="559" customWidth="1"/>
    <col min="2562" max="2562" width="11" style="559" customWidth="1"/>
    <col min="2563" max="2563" width="10.75" style="559" customWidth="1"/>
    <col min="2564" max="2564" width="9" style="559" customWidth="1"/>
    <col min="2565" max="2565" width="9.75" style="559"/>
    <col min="2566" max="2567" width="10" style="559" customWidth="1"/>
    <col min="2568" max="2568" width="1.75" style="559" customWidth="1"/>
    <col min="2569" max="2569" width="9" style="559" customWidth="1"/>
    <col min="2570" max="2570" width="0" style="559" hidden="1" customWidth="1"/>
    <col min="2571" max="2571" width="1.375" style="559" customWidth="1"/>
    <col min="2572" max="2816" width="9.75" style="559"/>
    <col min="2817" max="2817" width="9" style="559" customWidth="1"/>
    <col min="2818" max="2818" width="11" style="559" customWidth="1"/>
    <col min="2819" max="2819" width="10.75" style="559" customWidth="1"/>
    <col min="2820" max="2820" width="9" style="559" customWidth="1"/>
    <col min="2821" max="2821" width="9.75" style="559"/>
    <col min="2822" max="2823" width="10" style="559" customWidth="1"/>
    <col min="2824" max="2824" width="1.75" style="559" customWidth="1"/>
    <col min="2825" max="2825" width="9" style="559" customWidth="1"/>
    <col min="2826" max="2826" width="0" style="559" hidden="1" customWidth="1"/>
    <col min="2827" max="2827" width="1.375" style="559" customWidth="1"/>
    <col min="2828" max="3072" width="9.75" style="559"/>
    <col min="3073" max="3073" width="9" style="559" customWidth="1"/>
    <col min="3074" max="3074" width="11" style="559" customWidth="1"/>
    <col min="3075" max="3075" width="10.75" style="559" customWidth="1"/>
    <col min="3076" max="3076" width="9" style="559" customWidth="1"/>
    <col min="3077" max="3077" width="9.75" style="559"/>
    <col min="3078" max="3079" width="10" style="559" customWidth="1"/>
    <col min="3080" max="3080" width="1.75" style="559" customWidth="1"/>
    <col min="3081" max="3081" width="9" style="559" customWidth="1"/>
    <col min="3082" max="3082" width="0" style="559" hidden="1" customWidth="1"/>
    <col min="3083" max="3083" width="1.375" style="559" customWidth="1"/>
    <col min="3084" max="3328" width="9.75" style="559"/>
    <col min="3329" max="3329" width="9" style="559" customWidth="1"/>
    <col min="3330" max="3330" width="11" style="559" customWidth="1"/>
    <col min="3331" max="3331" width="10.75" style="559" customWidth="1"/>
    <col min="3332" max="3332" width="9" style="559" customWidth="1"/>
    <col min="3333" max="3333" width="9.75" style="559"/>
    <col min="3334" max="3335" width="10" style="559" customWidth="1"/>
    <col min="3336" max="3336" width="1.75" style="559" customWidth="1"/>
    <col min="3337" max="3337" width="9" style="559" customWidth="1"/>
    <col min="3338" max="3338" width="0" style="559" hidden="1" customWidth="1"/>
    <col min="3339" max="3339" width="1.375" style="559" customWidth="1"/>
    <col min="3340" max="3584" width="9.75" style="559"/>
    <col min="3585" max="3585" width="9" style="559" customWidth="1"/>
    <col min="3586" max="3586" width="11" style="559" customWidth="1"/>
    <col min="3587" max="3587" width="10.75" style="559" customWidth="1"/>
    <col min="3588" max="3588" width="9" style="559" customWidth="1"/>
    <col min="3589" max="3589" width="9.75" style="559"/>
    <col min="3590" max="3591" width="10" style="559" customWidth="1"/>
    <col min="3592" max="3592" width="1.75" style="559" customWidth="1"/>
    <col min="3593" max="3593" width="9" style="559" customWidth="1"/>
    <col min="3594" max="3594" width="0" style="559" hidden="1" customWidth="1"/>
    <col min="3595" max="3595" width="1.375" style="559" customWidth="1"/>
    <col min="3596" max="3840" width="9.75" style="559"/>
    <col min="3841" max="3841" width="9" style="559" customWidth="1"/>
    <col min="3842" max="3842" width="11" style="559" customWidth="1"/>
    <col min="3843" max="3843" width="10.75" style="559" customWidth="1"/>
    <col min="3844" max="3844" width="9" style="559" customWidth="1"/>
    <col min="3845" max="3845" width="9.75" style="559"/>
    <col min="3846" max="3847" width="10" style="559" customWidth="1"/>
    <col min="3848" max="3848" width="1.75" style="559" customWidth="1"/>
    <col min="3849" max="3849" width="9" style="559" customWidth="1"/>
    <col min="3850" max="3850" width="0" style="559" hidden="1" customWidth="1"/>
    <col min="3851" max="3851" width="1.375" style="559" customWidth="1"/>
    <col min="3852" max="4096" width="9.75" style="559"/>
    <col min="4097" max="4097" width="9" style="559" customWidth="1"/>
    <col min="4098" max="4098" width="11" style="559" customWidth="1"/>
    <col min="4099" max="4099" width="10.75" style="559" customWidth="1"/>
    <col min="4100" max="4100" width="9" style="559" customWidth="1"/>
    <col min="4101" max="4101" width="9.75" style="559"/>
    <col min="4102" max="4103" width="10" style="559" customWidth="1"/>
    <col min="4104" max="4104" width="1.75" style="559" customWidth="1"/>
    <col min="4105" max="4105" width="9" style="559" customWidth="1"/>
    <col min="4106" max="4106" width="0" style="559" hidden="1" customWidth="1"/>
    <col min="4107" max="4107" width="1.375" style="559" customWidth="1"/>
    <col min="4108" max="4352" width="9.75" style="559"/>
    <col min="4353" max="4353" width="9" style="559" customWidth="1"/>
    <col min="4354" max="4354" width="11" style="559" customWidth="1"/>
    <col min="4355" max="4355" width="10.75" style="559" customWidth="1"/>
    <col min="4356" max="4356" width="9" style="559" customWidth="1"/>
    <col min="4357" max="4357" width="9.75" style="559"/>
    <col min="4358" max="4359" width="10" style="559" customWidth="1"/>
    <col min="4360" max="4360" width="1.75" style="559" customWidth="1"/>
    <col min="4361" max="4361" width="9" style="559" customWidth="1"/>
    <col min="4362" max="4362" width="0" style="559" hidden="1" customWidth="1"/>
    <col min="4363" max="4363" width="1.375" style="559" customWidth="1"/>
    <col min="4364" max="4608" width="9.75" style="559"/>
    <col min="4609" max="4609" width="9" style="559" customWidth="1"/>
    <col min="4610" max="4610" width="11" style="559" customWidth="1"/>
    <col min="4611" max="4611" width="10.75" style="559" customWidth="1"/>
    <col min="4612" max="4612" width="9" style="559" customWidth="1"/>
    <col min="4613" max="4613" width="9.75" style="559"/>
    <col min="4614" max="4615" width="10" style="559" customWidth="1"/>
    <col min="4616" max="4616" width="1.75" style="559" customWidth="1"/>
    <col min="4617" max="4617" width="9" style="559" customWidth="1"/>
    <col min="4618" max="4618" width="0" style="559" hidden="1" customWidth="1"/>
    <col min="4619" max="4619" width="1.375" style="559" customWidth="1"/>
    <col min="4620" max="4864" width="9.75" style="559"/>
    <col min="4865" max="4865" width="9" style="559" customWidth="1"/>
    <col min="4866" max="4866" width="11" style="559" customWidth="1"/>
    <col min="4867" max="4867" width="10.75" style="559" customWidth="1"/>
    <col min="4868" max="4868" width="9" style="559" customWidth="1"/>
    <col min="4869" max="4869" width="9.75" style="559"/>
    <col min="4870" max="4871" width="10" style="559" customWidth="1"/>
    <col min="4872" max="4872" width="1.75" style="559" customWidth="1"/>
    <col min="4873" max="4873" width="9" style="559" customWidth="1"/>
    <col min="4874" max="4874" width="0" style="559" hidden="1" customWidth="1"/>
    <col min="4875" max="4875" width="1.375" style="559" customWidth="1"/>
    <col min="4876" max="5120" width="9.75" style="559"/>
    <col min="5121" max="5121" width="9" style="559" customWidth="1"/>
    <col min="5122" max="5122" width="11" style="559" customWidth="1"/>
    <col min="5123" max="5123" width="10.75" style="559" customWidth="1"/>
    <col min="5124" max="5124" width="9" style="559" customWidth="1"/>
    <col min="5125" max="5125" width="9.75" style="559"/>
    <col min="5126" max="5127" width="10" style="559" customWidth="1"/>
    <col min="5128" max="5128" width="1.75" style="559" customWidth="1"/>
    <col min="5129" max="5129" width="9" style="559" customWidth="1"/>
    <col min="5130" max="5130" width="0" style="559" hidden="1" customWidth="1"/>
    <col min="5131" max="5131" width="1.375" style="559" customWidth="1"/>
    <col min="5132" max="5376" width="9.75" style="559"/>
    <col min="5377" max="5377" width="9" style="559" customWidth="1"/>
    <col min="5378" max="5378" width="11" style="559" customWidth="1"/>
    <col min="5379" max="5379" width="10.75" style="559" customWidth="1"/>
    <col min="5380" max="5380" width="9" style="559" customWidth="1"/>
    <col min="5381" max="5381" width="9.75" style="559"/>
    <col min="5382" max="5383" width="10" style="559" customWidth="1"/>
    <col min="5384" max="5384" width="1.75" style="559" customWidth="1"/>
    <col min="5385" max="5385" width="9" style="559" customWidth="1"/>
    <col min="5386" max="5386" width="0" style="559" hidden="1" customWidth="1"/>
    <col min="5387" max="5387" width="1.375" style="559" customWidth="1"/>
    <col min="5388" max="5632" width="9.75" style="559"/>
    <col min="5633" max="5633" width="9" style="559" customWidth="1"/>
    <col min="5634" max="5634" width="11" style="559" customWidth="1"/>
    <col min="5635" max="5635" width="10.75" style="559" customWidth="1"/>
    <col min="5636" max="5636" width="9" style="559" customWidth="1"/>
    <col min="5637" max="5637" width="9.75" style="559"/>
    <col min="5638" max="5639" width="10" style="559" customWidth="1"/>
    <col min="5640" max="5640" width="1.75" style="559" customWidth="1"/>
    <col min="5641" max="5641" width="9" style="559" customWidth="1"/>
    <col min="5642" max="5642" width="0" style="559" hidden="1" customWidth="1"/>
    <col min="5643" max="5643" width="1.375" style="559" customWidth="1"/>
    <col min="5644" max="5888" width="9.75" style="559"/>
    <col min="5889" max="5889" width="9" style="559" customWidth="1"/>
    <col min="5890" max="5890" width="11" style="559" customWidth="1"/>
    <col min="5891" max="5891" width="10.75" style="559" customWidth="1"/>
    <col min="5892" max="5892" width="9" style="559" customWidth="1"/>
    <col min="5893" max="5893" width="9.75" style="559"/>
    <col min="5894" max="5895" width="10" style="559" customWidth="1"/>
    <col min="5896" max="5896" width="1.75" style="559" customWidth="1"/>
    <col min="5897" max="5897" width="9" style="559" customWidth="1"/>
    <col min="5898" max="5898" width="0" style="559" hidden="1" customWidth="1"/>
    <col min="5899" max="5899" width="1.375" style="559" customWidth="1"/>
    <col min="5900" max="6144" width="9.75" style="559"/>
    <col min="6145" max="6145" width="9" style="559" customWidth="1"/>
    <col min="6146" max="6146" width="11" style="559" customWidth="1"/>
    <col min="6147" max="6147" width="10.75" style="559" customWidth="1"/>
    <col min="6148" max="6148" width="9" style="559" customWidth="1"/>
    <col min="6149" max="6149" width="9.75" style="559"/>
    <col min="6150" max="6151" width="10" style="559" customWidth="1"/>
    <col min="6152" max="6152" width="1.75" style="559" customWidth="1"/>
    <col min="6153" max="6153" width="9" style="559" customWidth="1"/>
    <col min="6154" max="6154" width="0" style="559" hidden="1" customWidth="1"/>
    <col min="6155" max="6155" width="1.375" style="559" customWidth="1"/>
    <col min="6156" max="6400" width="9.75" style="559"/>
    <col min="6401" max="6401" width="9" style="559" customWidth="1"/>
    <col min="6402" max="6402" width="11" style="559" customWidth="1"/>
    <col min="6403" max="6403" width="10.75" style="559" customWidth="1"/>
    <col min="6404" max="6404" width="9" style="559" customWidth="1"/>
    <col min="6405" max="6405" width="9.75" style="559"/>
    <col min="6406" max="6407" width="10" style="559" customWidth="1"/>
    <col min="6408" max="6408" width="1.75" style="559" customWidth="1"/>
    <col min="6409" max="6409" width="9" style="559" customWidth="1"/>
    <col min="6410" max="6410" width="0" style="559" hidden="1" customWidth="1"/>
    <col min="6411" max="6411" width="1.375" style="559" customWidth="1"/>
    <col min="6412" max="6656" width="9.75" style="559"/>
    <col min="6657" max="6657" width="9" style="559" customWidth="1"/>
    <col min="6658" max="6658" width="11" style="559" customWidth="1"/>
    <col min="6659" max="6659" width="10.75" style="559" customWidth="1"/>
    <col min="6660" max="6660" width="9" style="559" customWidth="1"/>
    <col min="6661" max="6661" width="9.75" style="559"/>
    <col min="6662" max="6663" width="10" style="559" customWidth="1"/>
    <col min="6664" max="6664" width="1.75" style="559" customWidth="1"/>
    <col min="6665" max="6665" width="9" style="559" customWidth="1"/>
    <col min="6666" max="6666" width="0" style="559" hidden="1" customWidth="1"/>
    <col min="6667" max="6667" width="1.375" style="559" customWidth="1"/>
    <col min="6668" max="6912" width="9.75" style="559"/>
    <col min="6913" max="6913" width="9" style="559" customWidth="1"/>
    <col min="6914" max="6914" width="11" style="559" customWidth="1"/>
    <col min="6915" max="6915" width="10.75" style="559" customWidth="1"/>
    <col min="6916" max="6916" width="9" style="559" customWidth="1"/>
    <col min="6917" max="6917" width="9.75" style="559"/>
    <col min="6918" max="6919" width="10" style="559" customWidth="1"/>
    <col min="6920" max="6920" width="1.75" style="559" customWidth="1"/>
    <col min="6921" max="6921" width="9" style="559" customWidth="1"/>
    <col min="6922" max="6922" width="0" style="559" hidden="1" customWidth="1"/>
    <col min="6923" max="6923" width="1.375" style="559" customWidth="1"/>
    <col min="6924" max="7168" width="9.75" style="559"/>
    <col min="7169" max="7169" width="9" style="559" customWidth="1"/>
    <col min="7170" max="7170" width="11" style="559" customWidth="1"/>
    <col min="7171" max="7171" width="10.75" style="559" customWidth="1"/>
    <col min="7172" max="7172" width="9" style="559" customWidth="1"/>
    <col min="7173" max="7173" width="9.75" style="559"/>
    <col min="7174" max="7175" width="10" style="559" customWidth="1"/>
    <col min="7176" max="7176" width="1.75" style="559" customWidth="1"/>
    <col min="7177" max="7177" width="9" style="559" customWidth="1"/>
    <col min="7178" max="7178" width="0" style="559" hidden="1" customWidth="1"/>
    <col min="7179" max="7179" width="1.375" style="559" customWidth="1"/>
    <col min="7180" max="7424" width="9.75" style="559"/>
    <col min="7425" max="7425" width="9" style="559" customWidth="1"/>
    <col min="7426" max="7426" width="11" style="559" customWidth="1"/>
    <col min="7427" max="7427" width="10.75" style="559" customWidth="1"/>
    <col min="7428" max="7428" width="9" style="559" customWidth="1"/>
    <col min="7429" max="7429" width="9.75" style="559"/>
    <col min="7430" max="7431" width="10" style="559" customWidth="1"/>
    <col min="7432" max="7432" width="1.75" style="559" customWidth="1"/>
    <col min="7433" max="7433" width="9" style="559" customWidth="1"/>
    <col min="7434" max="7434" width="0" style="559" hidden="1" customWidth="1"/>
    <col min="7435" max="7435" width="1.375" style="559" customWidth="1"/>
    <col min="7436" max="7680" width="9.75" style="559"/>
    <col min="7681" max="7681" width="9" style="559" customWidth="1"/>
    <col min="7682" max="7682" width="11" style="559" customWidth="1"/>
    <col min="7683" max="7683" width="10.75" style="559" customWidth="1"/>
    <col min="7684" max="7684" width="9" style="559" customWidth="1"/>
    <col min="7685" max="7685" width="9.75" style="559"/>
    <col min="7686" max="7687" width="10" style="559" customWidth="1"/>
    <col min="7688" max="7688" width="1.75" style="559" customWidth="1"/>
    <col min="7689" max="7689" width="9" style="559" customWidth="1"/>
    <col min="7690" max="7690" width="0" style="559" hidden="1" customWidth="1"/>
    <col min="7691" max="7691" width="1.375" style="559" customWidth="1"/>
    <col min="7692" max="7936" width="9.75" style="559"/>
    <col min="7937" max="7937" width="9" style="559" customWidth="1"/>
    <col min="7938" max="7938" width="11" style="559" customWidth="1"/>
    <col min="7939" max="7939" width="10.75" style="559" customWidth="1"/>
    <col min="7940" max="7940" width="9" style="559" customWidth="1"/>
    <col min="7941" max="7941" width="9.75" style="559"/>
    <col min="7942" max="7943" width="10" style="559" customWidth="1"/>
    <col min="7944" max="7944" width="1.75" style="559" customWidth="1"/>
    <col min="7945" max="7945" width="9" style="559" customWidth="1"/>
    <col min="7946" max="7946" width="0" style="559" hidden="1" customWidth="1"/>
    <col min="7947" max="7947" width="1.375" style="559" customWidth="1"/>
    <col min="7948" max="8192" width="9.75" style="559"/>
    <col min="8193" max="8193" width="9" style="559" customWidth="1"/>
    <col min="8194" max="8194" width="11" style="559" customWidth="1"/>
    <col min="8195" max="8195" width="10.75" style="559" customWidth="1"/>
    <col min="8196" max="8196" width="9" style="559" customWidth="1"/>
    <col min="8197" max="8197" width="9.75" style="559"/>
    <col min="8198" max="8199" width="10" style="559" customWidth="1"/>
    <col min="8200" max="8200" width="1.75" style="559" customWidth="1"/>
    <col min="8201" max="8201" width="9" style="559" customWidth="1"/>
    <col min="8202" max="8202" width="0" style="559" hidden="1" customWidth="1"/>
    <col min="8203" max="8203" width="1.375" style="559" customWidth="1"/>
    <col min="8204" max="8448" width="9.75" style="559"/>
    <col min="8449" max="8449" width="9" style="559" customWidth="1"/>
    <col min="8450" max="8450" width="11" style="559" customWidth="1"/>
    <col min="8451" max="8451" width="10.75" style="559" customWidth="1"/>
    <col min="8452" max="8452" width="9" style="559" customWidth="1"/>
    <col min="8453" max="8453" width="9.75" style="559"/>
    <col min="8454" max="8455" width="10" style="559" customWidth="1"/>
    <col min="8456" max="8456" width="1.75" style="559" customWidth="1"/>
    <col min="8457" max="8457" width="9" style="559" customWidth="1"/>
    <col min="8458" max="8458" width="0" style="559" hidden="1" customWidth="1"/>
    <col min="8459" max="8459" width="1.375" style="559" customWidth="1"/>
    <col min="8460" max="8704" width="9.75" style="559"/>
    <col min="8705" max="8705" width="9" style="559" customWidth="1"/>
    <col min="8706" max="8706" width="11" style="559" customWidth="1"/>
    <col min="8707" max="8707" width="10.75" style="559" customWidth="1"/>
    <col min="8708" max="8708" width="9" style="559" customWidth="1"/>
    <col min="8709" max="8709" width="9.75" style="559"/>
    <col min="8710" max="8711" width="10" style="559" customWidth="1"/>
    <col min="8712" max="8712" width="1.75" style="559" customWidth="1"/>
    <col min="8713" max="8713" width="9" style="559" customWidth="1"/>
    <col min="8714" max="8714" width="0" style="559" hidden="1" customWidth="1"/>
    <col min="8715" max="8715" width="1.375" style="559" customWidth="1"/>
    <col min="8716" max="8960" width="9.75" style="559"/>
    <col min="8961" max="8961" width="9" style="559" customWidth="1"/>
    <col min="8962" max="8962" width="11" style="559" customWidth="1"/>
    <col min="8963" max="8963" width="10.75" style="559" customWidth="1"/>
    <col min="8964" max="8964" width="9" style="559" customWidth="1"/>
    <col min="8965" max="8965" width="9.75" style="559"/>
    <col min="8966" max="8967" width="10" style="559" customWidth="1"/>
    <col min="8968" max="8968" width="1.75" style="559" customWidth="1"/>
    <col min="8969" max="8969" width="9" style="559" customWidth="1"/>
    <col min="8970" max="8970" width="0" style="559" hidden="1" customWidth="1"/>
    <col min="8971" max="8971" width="1.375" style="559" customWidth="1"/>
    <col min="8972" max="9216" width="9.75" style="559"/>
    <col min="9217" max="9217" width="9" style="559" customWidth="1"/>
    <col min="9218" max="9218" width="11" style="559" customWidth="1"/>
    <col min="9219" max="9219" width="10.75" style="559" customWidth="1"/>
    <col min="9220" max="9220" width="9" style="559" customWidth="1"/>
    <col min="9221" max="9221" width="9.75" style="559"/>
    <col min="9222" max="9223" width="10" style="559" customWidth="1"/>
    <col min="9224" max="9224" width="1.75" style="559" customWidth="1"/>
    <col min="9225" max="9225" width="9" style="559" customWidth="1"/>
    <col min="9226" max="9226" width="0" style="559" hidden="1" customWidth="1"/>
    <col min="9227" max="9227" width="1.375" style="559" customWidth="1"/>
    <col min="9228" max="9472" width="9.75" style="559"/>
    <col min="9473" max="9473" width="9" style="559" customWidth="1"/>
    <col min="9474" max="9474" width="11" style="559" customWidth="1"/>
    <col min="9475" max="9475" width="10.75" style="559" customWidth="1"/>
    <col min="9476" max="9476" width="9" style="559" customWidth="1"/>
    <col min="9477" max="9477" width="9.75" style="559"/>
    <col min="9478" max="9479" width="10" style="559" customWidth="1"/>
    <col min="9480" max="9480" width="1.75" style="559" customWidth="1"/>
    <col min="9481" max="9481" width="9" style="559" customWidth="1"/>
    <col min="9482" max="9482" width="0" style="559" hidden="1" customWidth="1"/>
    <col min="9483" max="9483" width="1.375" style="559" customWidth="1"/>
    <col min="9484" max="9728" width="9.75" style="559"/>
    <col min="9729" max="9729" width="9" style="559" customWidth="1"/>
    <col min="9730" max="9730" width="11" style="559" customWidth="1"/>
    <col min="9731" max="9731" width="10.75" style="559" customWidth="1"/>
    <col min="9732" max="9732" width="9" style="559" customWidth="1"/>
    <col min="9733" max="9733" width="9.75" style="559"/>
    <col min="9734" max="9735" width="10" style="559" customWidth="1"/>
    <col min="9736" max="9736" width="1.75" style="559" customWidth="1"/>
    <col min="9737" max="9737" width="9" style="559" customWidth="1"/>
    <col min="9738" max="9738" width="0" style="559" hidden="1" customWidth="1"/>
    <col min="9739" max="9739" width="1.375" style="559" customWidth="1"/>
    <col min="9740" max="9984" width="9.75" style="559"/>
    <col min="9985" max="9985" width="9" style="559" customWidth="1"/>
    <col min="9986" max="9986" width="11" style="559" customWidth="1"/>
    <col min="9987" max="9987" width="10.75" style="559" customWidth="1"/>
    <col min="9988" max="9988" width="9" style="559" customWidth="1"/>
    <col min="9989" max="9989" width="9.75" style="559"/>
    <col min="9990" max="9991" width="10" style="559" customWidth="1"/>
    <col min="9992" max="9992" width="1.75" style="559" customWidth="1"/>
    <col min="9993" max="9993" width="9" style="559" customWidth="1"/>
    <col min="9994" max="9994" width="0" style="559" hidden="1" customWidth="1"/>
    <col min="9995" max="9995" width="1.375" style="559" customWidth="1"/>
    <col min="9996" max="10240" width="9.75" style="559"/>
    <col min="10241" max="10241" width="9" style="559" customWidth="1"/>
    <col min="10242" max="10242" width="11" style="559" customWidth="1"/>
    <col min="10243" max="10243" width="10.75" style="559" customWidth="1"/>
    <col min="10244" max="10244" width="9" style="559" customWidth="1"/>
    <col min="10245" max="10245" width="9.75" style="559"/>
    <col min="10246" max="10247" width="10" style="559" customWidth="1"/>
    <col min="10248" max="10248" width="1.75" style="559" customWidth="1"/>
    <col min="10249" max="10249" width="9" style="559" customWidth="1"/>
    <col min="10250" max="10250" width="0" style="559" hidden="1" customWidth="1"/>
    <col min="10251" max="10251" width="1.375" style="559" customWidth="1"/>
    <col min="10252" max="10496" width="9.75" style="559"/>
    <col min="10497" max="10497" width="9" style="559" customWidth="1"/>
    <col min="10498" max="10498" width="11" style="559" customWidth="1"/>
    <col min="10499" max="10499" width="10.75" style="559" customWidth="1"/>
    <col min="10500" max="10500" width="9" style="559" customWidth="1"/>
    <col min="10501" max="10501" width="9.75" style="559"/>
    <col min="10502" max="10503" width="10" style="559" customWidth="1"/>
    <col min="10504" max="10504" width="1.75" style="559" customWidth="1"/>
    <col min="10505" max="10505" width="9" style="559" customWidth="1"/>
    <col min="10506" max="10506" width="0" style="559" hidden="1" customWidth="1"/>
    <col min="10507" max="10507" width="1.375" style="559" customWidth="1"/>
    <col min="10508" max="10752" width="9.75" style="559"/>
    <col min="10753" max="10753" width="9" style="559" customWidth="1"/>
    <col min="10754" max="10754" width="11" style="559" customWidth="1"/>
    <col min="10755" max="10755" width="10.75" style="559" customWidth="1"/>
    <col min="10756" max="10756" width="9" style="559" customWidth="1"/>
    <col min="10757" max="10757" width="9.75" style="559"/>
    <col min="10758" max="10759" width="10" style="559" customWidth="1"/>
    <col min="10760" max="10760" width="1.75" style="559" customWidth="1"/>
    <col min="10761" max="10761" width="9" style="559" customWidth="1"/>
    <col min="10762" max="10762" width="0" style="559" hidden="1" customWidth="1"/>
    <col min="10763" max="10763" width="1.375" style="559" customWidth="1"/>
    <col min="10764" max="11008" width="9.75" style="559"/>
    <col min="11009" max="11009" width="9" style="559" customWidth="1"/>
    <col min="11010" max="11010" width="11" style="559" customWidth="1"/>
    <col min="11011" max="11011" width="10.75" style="559" customWidth="1"/>
    <col min="11012" max="11012" width="9" style="559" customWidth="1"/>
    <col min="11013" max="11013" width="9.75" style="559"/>
    <col min="11014" max="11015" width="10" style="559" customWidth="1"/>
    <col min="11016" max="11016" width="1.75" style="559" customWidth="1"/>
    <col min="11017" max="11017" width="9" style="559" customWidth="1"/>
    <col min="11018" max="11018" width="0" style="559" hidden="1" customWidth="1"/>
    <col min="11019" max="11019" width="1.375" style="559" customWidth="1"/>
    <col min="11020" max="11264" width="9.75" style="559"/>
    <col min="11265" max="11265" width="9" style="559" customWidth="1"/>
    <col min="11266" max="11266" width="11" style="559" customWidth="1"/>
    <col min="11267" max="11267" width="10.75" style="559" customWidth="1"/>
    <col min="11268" max="11268" width="9" style="559" customWidth="1"/>
    <col min="11269" max="11269" width="9.75" style="559"/>
    <col min="11270" max="11271" width="10" style="559" customWidth="1"/>
    <col min="11272" max="11272" width="1.75" style="559" customWidth="1"/>
    <col min="11273" max="11273" width="9" style="559" customWidth="1"/>
    <col min="11274" max="11274" width="0" style="559" hidden="1" customWidth="1"/>
    <col min="11275" max="11275" width="1.375" style="559" customWidth="1"/>
    <col min="11276" max="11520" width="9.75" style="559"/>
    <col min="11521" max="11521" width="9" style="559" customWidth="1"/>
    <col min="11522" max="11522" width="11" style="559" customWidth="1"/>
    <col min="11523" max="11523" width="10.75" style="559" customWidth="1"/>
    <col min="11524" max="11524" width="9" style="559" customWidth="1"/>
    <col min="11525" max="11525" width="9.75" style="559"/>
    <col min="11526" max="11527" width="10" style="559" customWidth="1"/>
    <col min="11528" max="11528" width="1.75" style="559" customWidth="1"/>
    <col min="11529" max="11529" width="9" style="559" customWidth="1"/>
    <col min="11530" max="11530" width="0" style="559" hidden="1" customWidth="1"/>
    <col min="11531" max="11531" width="1.375" style="559" customWidth="1"/>
    <col min="11532" max="11776" width="9.75" style="559"/>
    <col min="11777" max="11777" width="9" style="559" customWidth="1"/>
    <col min="11778" max="11778" width="11" style="559" customWidth="1"/>
    <col min="11779" max="11779" width="10.75" style="559" customWidth="1"/>
    <col min="11780" max="11780" width="9" style="559" customWidth="1"/>
    <col min="11781" max="11781" width="9.75" style="559"/>
    <col min="11782" max="11783" width="10" style="559" customWidth="1"/>
    <col min="11784" max="11784" width="1.75" style="559" customWidth="1"/>
    <col min="11785" max="11785" width="9" style="559" customWidth="1"/>
    <col min="11786" max="11786" width="0" style="559" hidden="1" customWidth="1"/>
    <col min="11787" max="11787" width="1.375" style="559" customWidth="1"/>
    <col min="11788" max="12032" width="9.75" style="559"/>
    <col min="12033" max="12033" width="9" style="559" customWidth="1"/>
    <col min="12034" max="12034" width="11" style="559" customWidth="1"/>
    <col min="12035" max="12035" width="10.75" style="559" customWidth="1"/>
    <col min="12036" max="12036" width="9" style="559" customWidth="1"/>
    <col min="12037" max="12037" width="9.75" style="559"/>
    <col min="12038" max="12039" width="10" style="559" customWidth="1"/>
    <col min="12040" max="12040" width="1.75" style="559" customWidth="1"/>
    <col min="12041" max="12041" width="9" style="559" customWidth="1"/>
    <col min="12042" max="12042" width="0" style="559" hidden="1" customWidth="1"/>
    <col min="12043" max="12043" width="1.375" style="559" customWidth="1"/>
    <col min="12044" max="12288" width="9.75" style="559"/>
    <col min="12289" max="12289" width="9" style="559" customWidth="1"/>
    <col min="12290" max="12290" width="11" style="559" customWidth="1"/>
    <col min="12291" max="12291" width="10.75" style="559" customWidth="1"/>
    <col min="12292" max="12292" width="9" style="559" customWidth="1"/>
    <col min="12293" max="12293" width="9.75" style="559"/>
    <col min="12294" max="12295" width="10" style="559" customWidth="1"/>
    <col min="12296" max="12296" width="1.75" style="559" customWidth="1"/>
    <col min="12297" max="12297" width="9" style="559" customWidth="1"/>
    <col min="12298" max="12298" width="0" style="559" hidden="1" customWidth="1"/>
    <col min="12299" max="12299" width="1.375" style="559" customWidth="1"/>
    <col min="12300" max="12544" width="9.75" style="559"/>
    <col min="12545" max="12545" width="9" style="559" customWidth="1"/>
    <col min="12546" max="12546" width="11" style="559" customWidth="1"/>
    <col min="12547" max="12547" width="10.75" style="559" customWidth="1"/>
    <col min="12548" max="12548" width="9" style="559" customWidth="1"/>
    <col min="12549" max="12549" width="9.75" style="559"/>
    <col min="12550" max="12551" width="10" style="559" customWidth="1"/>
    <col min="12552" max="12552" width="1.75" style="559" customWidth="1"/>
    <col min="12553" max="12553" width="9" style="559" customWidth="1"/>
    <col min="12554" max="12554" width="0" style="559" hidden="1" customWidth="1"/>
    <col min="12555" max="12555" width="1.375" style="559" customWidth="1"/>
    <col min="12556" max="12800" width="9.75" style="559"/>
    <col min="12801" max="12801" width="9" style="559" customWidth="1"/>
    <col min="12802" max="12802" width="11" style="559" customWidth="1"/>
    <col min="12803" max="12803" width="10.75" style="559" customWidth="1"/>
    <col min="12804" max="12804" width="9" style="559" customWidth="1"/>
    <col min="12805" max="12805" width="9.75" style="559"/>
    <col min="12806" max="12807" width="10" style="559" customWidth="1"/>
    <col min="12808" max="12808" width="1.75" style="559" customWidth="1"/>
    <col min="12809" max="12809" width="9" style="559" customWidth="1"/>
    <col min="12810" max="12810" width="0" style="559" hidden="1" customWidth="1"/>
    <col min="12811" max="12811" width="1.375" style="559" customWidth="1"/>
    <col min="12812" max="13056" width="9.75" style="559"/>
    <col min="13057" max="13057" width="9" style="559" customWidth="1"/>
    <col min="13058" max="13058" width="11" style="559" customWidth="1"/>
    <col min="13059" max="13059" width="10.75" style="559" customWidth="1"/>
    <col min="13060" max="13060" width="9" style="559" customWidth="1"/>
    <col min="13061" max="13061" width="9.75" style="559"/>
    <col min="13062" max="13063" width="10" style="559" customWidth="1"/>
    <col min="13064" max="13064" width="1.75" style="559" customWidth="1"/>
    <col min="13065" max="13065" width="9" style="559" customWidth="1"/>
    <col min="13066" max="13066" width="0" style="559" hidden="1" customWidth="1"/>
    <col min="13067" max="13067" width="1.375" style="559" customWidth="1"/>
    <col min="13068" max="13312" width="9.75" style="559"/>
    <col min="13313" max="13313" width="9" style="559" customWidth="1"/>
    <col min="13314" max="13314" width="11" style="559" customWidth="1"/>
    <col min="13315" max="13315" width="10.75" style="559" customWidth="1"/>
    <col min="13316" max="13316" width="9" style="559" customWidth="1"/>
    <col min="13317" max="13317" width="9.75" style="559"/>
    <col min="13318" max="13319" width="10" style="559" customWidth="1"/>
    <col min="13320" max="13320" width="1.75" style="559" customWidth="1"/>
    <col min="13321" max="13321" width="9" style="559" customWidth="1"/>
    <col min="13322" max="13322" width="0" style="559" hidden="1" customWidth="1"/>
    <col min="13323" max="13323" width="1.375" style="559" customWidth="1"/>
    <col min="13324" max="13568" width="9.75" style="559"/>
    <col min="13569" max="13569" width="9" style="559" customWidth="1"/>
    <col min="13570" max="13570" width="11" style="559" customWidth="1"/>
    <col min="13571" max="13571" width="10.75" style="559" customWidth="1"/>
    <col min="13572" max="13572" width="9" style="559" customWidth="1"/>
    <col min="13573" max="13573" width="9.75" style="559"/>
    <col min="13574" max="13575" width="10" style="559" customWidth="1"/>
    <col min="13576" max="13576" width="1.75" style="559" customWidth="1"/>
    <col min="13577" max="13577" width="9" style="559" customWidth="1"/>
    <col min="13578" max="13578" width="0" style="559" hidden="1" customWidth="1"/>
    <col min="13579" max="13579" width="1.375" style="559" customWidth="1"/>
    <col min="13580" max="13824" width="9.75" style="559"/>
    <col min="13825" max="13825" width="9" style="559" customWidth="1"/>
    <col min="13826" max="13826" width="11" style="559" customWidth="1"/>
    <col min="13827" max="13827" width="10.75" style="559" customWidth="1"/>
    <col min="13828" max="13828" width="9" style="559" customWidth="1"/>
    <col min="13829" max="13829" width="9.75" style="559"/>
    <col min="13830" max="13831" width="10" style="559" customWidth="1"/>
    <col min="13832" max="13832" width="1.75" style="559" customWidth="1"/>
    <col min="13833" max="13833" width="9" style="559" customWidth="1"/>
    <col min="13834" max="13834" width="0" style="559" hidden="1" customWidth="1"/>
    <col min="13835" max="13835" width="1.375" style="559" customWidth="1"/>
    <col min="13836" max="14080" width="9.75" style="559"/>
    <col min="14081" max="14081" width="9" style="559" customWidth="1"/>
    <col min="14082" max="14082" width="11" style="559" customWidth="1"/>
    <col min="14083" max="14083" width="10.75" style="559" customWidth="1"/>
    <col min="14084" max="14084" width="9" style="559" customWidth="1"/>
    <col min="14085" max="14085" width="9.75" style="559"/>
    <col min="14086" max="14087" width="10" style="559" customWidth="1"/>
    <col min="14088" max="14088" width="1.75" style="559" customWidth="1"/>
    <col min="14089" max="14089" width="9" style="559" customWidth="1"/>
    <col min="14090" max="14090" width="0" style="559" hidden="1" customWidth="1"/>
    <col min="14091" max="14091" width="1.375" style="559" customWidth="1"/>
    <col min="14092" max="14336" width="9.75" style="559"/>
    <col min="14337" max="14337" width="9" style="559" customWidth="1"/>
    <col min="14338" max="14338" width="11" style="559" customWidth="1"/>
    <col min="14339" max="14339" width="10.75" style="559" customWidth="1"/>
    <col min="14340" max="14340" width="9" style="559" customWidth="1"/>
    <col min="14341" max="14341" width="9.75" style="559"/>
    <col min="14342" max="14343" width="10" style="559" customWidth="1"/>
    <col min="14344" max="14344" width="1.75" style="559" customWidth="1"/>
    <col min="14345" max="14345" width="9" style="559" customWidth="1"/>
    <col min="14346" max="14346" width="0" style="559" hidden="1" customWidth="1"/>
    <col min="14347" max="14347" width="1.375" style="559" customWidth="1"/>
    <col min="14348" max="14592" width="9.75" style="559"/>
    <col min="14593" max="14593" width="9" style="559" customWidth="1"/>
    <col min="14594" max="14594" width="11" style="559" customWidth="1"/>
    <col min="14595" max="14595" width="10.75" style="559" customWidth="1"/>
    <col min="14596" max="14596" width="9" style="559" customWidth="1"/>
    <col min="14597" max="14597" width="9.75" style="559"/>
    <col min="14598" max="14599" width="10" style="559" customWidth="1"/>
    <col min="14600" max="14600" width="1.75" style="559" customWidth="1"/>
    <col min="14601" max="14601" width="9" style="559" customWidth="1"/>
    <col min="14602" max="14602" width="0" style="559" hidden="1" customWidth="1"/>
    <col min="14603" max="14603" width="1.375" style="559" customWidth="1"/>
    <col min="14604" max="14848" width="9.75" style="559"/>
    <col min="14849" max="14849" width="9" style="559" customWidth="1"/>
    <col min="14850" max="14850" width="11" style="559" customWidth="1"/>
    <col min="14851" max="14851" width="10.75" style="559" customWidth="1"/>
    <col min="14852" max="14852" width="9" style="559" customWidth="1"/>
    <col min="14853" max="14853" width="9.75" style="559"/>
    <col min="14854" max="14855" width="10" style="559" customWidth="1"/>
    <col min="14856" max="14856" width="1.75" style="559" customWidth="1"/>
    <col min="14857" max="14857" width="9" style="559" customWidth="1"/>
    <col min="14858" max="14858" width="0" style="559" hidden="1" customWidth="1"/>
    <col min="14859" max="14859" width="1.375" style="559" customWidth="1"/>
    <col min="14860" max="15104" width="9.75" style="559"/>
    <col min="15105" max="15105" width="9" style="559" customWidth="1"/>
    <col min="15106" max="15106" width="11" style="559" customWidth="1"/>
    <col min="15107" max="15107" width="10.75" style="559" customWidth="1"/>
    <col min="15108" max="15108" width="9" style="559" customWidth="1"/>
    <col min="15109" max="15109" width="9.75" style="559"/>
    <col min="15110" max="15111" width="10" style="559" customWidth="1"/>
    <col min="15112" max="15112" width="1.75" style="559" customWidth="1"/>
    <col min="15113" max="15113" width="9" style="559" customWidth="1"/>
    <col min="15114" max="15114" width="0" style="559" hidden="1" customWidth="1"/>
    <col min="15115" max="15115" width="1.375" style="559" customWidth="1"/>
    <col min="15116" max="15360" width="9.75" style="559"/>
    <col min="15361" max="15361" width="9" style="559" customWidth="1"/>
    <col min="15362" max="15362" width="11" style="559" customWidth="1"/>
    <col min="15363" max="15363" width="10.75" style="559" customWidth="1"/>
    <col min="15364" max="15364" width="9" style="559" customWidth="1"/>
    <col min="15365" max="15365" width="9.75" style="559"/>
    <col min="15366" max="15367" width="10" style="559" customWidth="1"/>
    <col min="15368" max="15368" width="1.75" style="559" customWidth="1"/>
    <col min="15369" max="15369" width="9" style="559" customWidth="1"/>
    <col min="15370" max="15370" width="0" style="559" hidden="1" customWidth="1"/>
    <col min="15371" max="15371" width="1.375" style="559" customWidth="1"/>
    <col min="15372" max="15616" width="9.75" style="559"/>
    <col min="15617" max="15617" width="9" style="559" customWidth="1"/>
    <col min="15618" max="15618" width="11" style="559" customWidth="1"/>
    <col min="15619" max="15619" width="10.75" style="559" customWidth="1"/>
    <col min="15620" max="15620" width="9" style="559" customWidth="1"/>
    <col min="15621" max="15621" width="9.75" style="559"/>
    <col min="15622" max="15623" width="10" style="559" customWidth="1"/>
    <col min="15624" max="15624" width="1.75" style="559" customWidth="1"/>
    <col min="15625" max="15625" width="9" style="559" customWidth="1"/>
    <col min="15626" max="15626" width="0" style="559" hidden="1" customWidth="1"/>
    <col min="15627" max="15627" width="1.375" style="559" customWidth="1"/>
    <col min="15628" max="15872" width="9.75" style="559"/>
    <col min="15873" max="15873" width="9" style="559" customWidth="1"/>
    <col min="15874" max="15874" width="11" style="559" customWidth="1"/>
    <col min="15875" max="15875" width="10.75" style="559" customWidth="1"/>
    <col min="15876" max="15876" width="9" style="559" customWidth="1"/>
    <col min="15877" max="15877" width="9.75" style="559"/>
    <col min="15878" max="15879" width="10" style="559" customWidth="1"/>
    <col min="15880" max="15880" width="1.75" style="559" customWidth="1"/>
    <col min="15881" max="15881" width="9" style="559" customWidth="1"/>
    <col min="15882" max="15882" width="0" style="559" hidden="1" customWidth="1"/>
    <col min="15883" max="15883" width="1.375" style="559" customWidth="1"/>
    <col min="15884" max="16128" width="9.75" style="559"/>
    <col min="16129" max="16129" width="9" style="559" customWidth="1"/>
    <col min="16130" max="16130" width="11" style="559" customWidth="1"/>
    <col min="16131" max="16131" width="10.75" style="559" customWidth="1"/>
    <col min="16132" max="16132" width="9" style="559" customWidth="1"/>
    <col min="16133" max="16133" width="9.75" style="559"/>
    <col min="16134" max="16135" width="10" style="559" customWidth="1"/>
    <col min="16136" max="16136" width="1.75" style="559" customWidth="1"/>
    <col min="16137" max="16137" width="9" style="559" customWidth="1"/>
    <col min="16138" max="16138" width="0" style="559" hidden="1" customWidth="1"/>
    <col min="16139" max="16139" width="1.375" style="559" customWidth="1"/>
    <col min="16140" max="16384" width="9.75" style="559"/>
  </cols>
  <sheetData>
    <row r="1" spans="1:76" ht="15" customHeight="1" x14ac:dyDescent="0.15">
      <c r="E1" s="560"/>
    </row>
    <row r="3" spans="1:76" ht="13.05" customHeight="1" x14ac:dyDescent="0.15">
      <c r="A3" s="610" t="s">
        <v>439</v>
      </c>
      <c r="B3" s="561"/>
      <c r="C3" s="561"/>
      <c r="D3" s="561"/>
      <c r="E3" s="561"/>
      <c r="F3" s="561"/>
      <c r="G3" s="561"/>
      <c r="H3" s="561"/>
      <c r="I3" s="561"/>
      <c r="J3" s="561"/>
      <c r="K3" s="561"/>
      <c r="BO3" s="1149" t="s">
        <v>124</v>
      </c>
      <c r="BP3" s="1149"/>
      <c r="BQ3" s="1149"/>
      <c r="BR3" s="1149"/>
      <c r="BS3" s="1149"/>
      <c r="BT3" s="1149"/>
      <c r="BU3" s="1149"/>
      <c r="BV3" s="1149"/>
      <c r="BW3" s="1149"/>
      <c r="BX3" s="1149"/>
    </row>
    <row r="4" spans="1:76" ht="13.05" customHeight="1" x14ac:dyDescent="0.15">
      <c r="A4" s="525" t="s">
        <v>329</v>
      </c>
      <c r="B4" s="562"/>
      <c r="C4" s="562"/>
      <c r="D4" s="562"/>
      <c r="E4" s="562"/>
      <c r="F4" s="562"/>
      <c r="G4" s="562"/>
      <c r="H4" s="562"/>
      <c r="I4" s="562"/>
      <c r="J4" s="563"/>
      <c r="K4" s="563"/>
      <c r="BO4" s="564"/>
      <c r="BP4" s="564"/>
      <c r="BQ4" s="564"/>
      <c r="BR4" s="564"/>
      <c r="BS4" s="564"/>
      <c r="BT4" s="564"/>
      <c r="BU4" s="564"/>
      <c r="BV4" s="564"/>
      <c r="BW4" s="564"/>
      <c r="BX4" s="564"/>
    </row>
    <row r="5" spans="1:76" ht="4.05" customHeight="1" thickBot="1" x14ac:dyDescent="0.2">
      <c r="A5" s="592"/>
      <c r="B5" s="592"/>
      <c r="C5" s="592"/>
      <c r="D5" s="592"/>
      <c r="E5" s="592"/>
      <c r="F5" s="592"/>
      <c r="G5" s="592"/>
      <c r="H5" s="592"/>
      <c r="I5" s="592"/>
      <c r="J5" s="612"/>
      <c r="K5" s="544"/>
      <c r="L5" s="567"/>
      <c r="BO5" s="1150" t="s">
        <v>317</v>
      </c>
      <c r="BP5" s="1150"/>
      <c r="BQ5" s="1150"/>
      <c r="BR5" s="1150"/>
      <c r="BS5" s="1150"/>
      <c r="BT5" s="1150"/>
      <c r="BU5" s="1150"/>
      <c r="BV5" s="1150"/>
      <c r="BW5" s="1150"/>
      <c r="BX5" s="1150"/>
    </row>
    <row r="6" spans="1:76" ht="13.05" customHeight="1" x14ac:dyDescent="0.15">
      <c r="A6" s="1144" t="s">
        <v>121</v>
      </c>
      <c r="B6" s="963"/>
      <c r="C6" s="963"/>
      <c r="D6" s="963"/>
      <c r="E6" s="964" t="s">
        <v>125</v>
      </c>
      <c r="F6" s="963"/>
      <c r="G6" s="963"/>
      <c r="H6" s="1144" t="s">
        <v>328</v>
      </c>
      <c r="I6" s="1144" t="s">
        <v>16</v>
      </c>
      <c r="J6" s="602"/>
      <c r="K6" s="602"/>
      <c r="L6" s="1151"/>
      <c r="M6" s="597"/>
      <c r="BO6" s="549" t="s">
        <v>121</v>
      </c>
      <c r="BP6" s="565"/>
      <c r="BQ6" s="565"/>
      <c r="BR6" s="565"/>
      <c r="BS6" s="566" t="s">
        <v>125</v>
      </c>
      <c r="BT6" s="565"/>
      <c r="BU6" s="565"/>
      <c r="BV6" s="567"/>
      <c r="BW6" s="549" t="s">
        <v>126</v>
      </c>
      <c r="BX6" s="549"/>
    </row>
    <row r="7" spans="1:76" ht="13.05" customHeight="1" x14ac:dyDescent="0.15">
      <c r="A7" s="1145"/>
      <c r="B7" s="961" t="s">
        <v>323</v>
      </c>
      <c r="C7" s="961" t="s">
        <v>324</v>
      </c>
      <c r="D7" s="961" t="s">
        <v>325</v>
      </c>
      <c r="E7" s="961" t="s">
        <v>326</v>
      </c>
      <c r="F7" s="961" t="s">
        <v>327</v>
      </c>
      <c r="G7" s="961" t="s">
        <v>8</v>
      </c>
      <c r="H7" s="1145"/>
      <c r="I7" s="1145"/>
      <c r="J7" s="604"/>
      <c r="K7" s="604"/>
      <c r="L7" s="1151"/>
      <c r="M7" s="597"/>
      <c r="BO7" s="565"/>
      <c r="BP7" s="520" t="s">
        <v>19</v>
      </c>
      <c r="BQ7" s="520" t="s">
        <v>128</v>
      </c>
      <c r="BR7" s="519" t="s">
        <v>14</v>
      </c>
      <c r="BS7" s="520" t="s">
        <v>6</v>
      </c>
      <c r="BT7" s="519" t="s">
        <v>15</v>
      </c>
      <c r="BU7" s="520" t="s">
        <v>8</v>
      </c>
      <c r="BV7" s="520"/>
      <c r="BW7" s="519" t="s">
        <v>127</v>
      </c>
      <c r="BX7" s="519" t="s">
        <v>16</v>
      </c>
    </row>
    <row r="8" spans="1:76" ht="15" customHeight="1" x14ac:dyDescent="0.15">
      <c r="A8" s="965" t="s">
        <v>56</v>
      </c>
      <c r="B8" s="966">
        <f t="shared" ref="B8:G8" si="0">SUM(B9:B20)</f>
        <v>1786770.6751935252</v>
      </c>
      <c r="C8" s="966">
        <f t="shared" si="0"/>
        <v>1660443.9156862719</v>
      </c>
      <c r="D8" s="966">
        <f t="shared" si="0"/>
        <v>32325.197892191849</v>
      </c>
      <c r="E8" s="966">
        <f t="shared" si="0"/>
        <v>185745.10148125255</v>
      </c>
      <c r="F8" s="966">
        <f t="shared" si="0"/>
        <v>188822.20027025035</v>
      </c>
      <c r="G8" s="966">
        <f t="shared" si="0"/>
        <v>4957.3536356317209</v>
      </c>
      <c r="H8" s="966">
        <f>SUM(H9:H20)</f>
        <v>609200</v>
      </c>
      <c r="I8" s="966">
        <f>SUM(I9:I20)</f>
        <v>497525.38752156554</v>
      </c>
      <c r="J8" s="605"/>
      <c r="K8" s="605"/>
      <c r="L8" s="605"/>
      <c r="BO8" s="568" t="s">
        <v>56</v>
      </c>
      <c r="BP8" s="569">
        <f t="shared" ref="BP8:BU8" si="1">SUM(BP9:BP20)</f>
        <v>617417</v>
      </c>
      <c r="BQ8" s="569">
        <f t="shared" si="1"/>
        <v>0</v>
      </c>
      <c r="BR8" s="569">
        <f t="shared" si="1"/>
        <v>31999.5</v>
      </c>
      <c r="BS8" s="569">
        <f t="shared" si="1"/>
        <v>84973.919999999984</v>
      </c>
      <c r="BT8" s="569">
        <f t="shared" si="1"/>
        <v>145475</v>
      </c>
      <c r="BU8" s="569">
        <f t="shared" si="1"/>
        <v>6217.7999999999993</v>
      </c>
      <c r="BV8" s="569"/>
      <c r="BW8" s="569">
        <f>SUM(BW9:BW20)</f>
        <v>325300</v>
      </c>
      <c r="BX8" s="569">
        <f>SUM(BX9:BX20)</f>
        <v>181601</v>
      </c>
    </row>
    <row r="9" spans="1:76" ht="13.05" customHeight="1" x14ac:dyDescent="0.15">
      <c r="A9" s="560" t="s">
        <v>57</v>
      </c>
      <c r="B9" s="733">
        <v>148614.61480572316</v>
      </c>
      <c r="C9" s="733">
        <v>138179.18970297053</v>
      </c>
      <c r="D9" s="733">
        <v>2354.5107791897713</v>
      </c>
      <c r="E9" s="733">
        <v>15743.922683717105</v>
      </c>
      <c r="F9" s="733">
        <v>15111.119971303306</v>
      </c>
      <c r="G9" s="733">
        <v>378.06962141661563</v>
      </c>
      <c r="H9" s="733">
        <v>54033.769824626805</v>
      </c>
      <c r="I9" s="733">
        <v>40862.929364171112</v>
      </c>
      <c r="J9" s="603"/>
      <c r="K9" s="603"/>
      <c r="L9" s="603"/>
      <c r="M9" s="541"/>
      <c r="BO9" s="560" t="s">
        <v>88</v>
      </c>
      <c r="BP9" s="541">
        <v>45967</v>
      </c>
      <c r="BQ9" s="541"/>
      <c r="BR9" s="541">
        <v>2297.5</v>
      </c>
      <c r="BS9" s="541">
        <v>6299.45</v>
      </c>
      <c r="BT9" s="541">
        <v>10942</v>
      </c>
      <c r="BU9" s="541">
        <v>490</v>
      </c>
      <c r="BV9" s="541"/>
      <c r="BW9" s="541">
        <v>36000</v>
      </c>
      <c r="BX9" s="541">
        <v>13971</v>
      </c>
    </row>
    <row r="10" spans="1:76" ht="13.05" customHeight="1" x14ac:dyDescent="0.15">
      <c r="A10" s="560" t="s">
        <v>58</v>
      </c>
      <c r="B10" s="733">
        <v>133603.32231608746</v>
      </c>
      <c r="C10" s="733">
        <v>123763.22986627072</v>
      </c>
      <c r="D10" s="733">
        <v>2521.4602399999999</v>
      </c>
      <c r="E10" s="733">
        <v>15267.495047624248</v>
      </c>
      <c r="F10" s="733">
        <v>15944.074598020999</v>
      </c>
      <c r="G10" s="733">
        <v>396.38736800000004</v>
      </c>
      <c r="H10" s="734">
        <v>50116.084937167005</v>
      </c>
      <c r="I10" s="734">
        <v>41243.429914630993</v>
      </c>
      <c r="J10" s="603"/>
      <c r="K10" s="603"/>
      <c r="L10" s="603"/>
      <c r="M10" s="571"/>
      <c r="BO10" s="560" t="s">
        <v>89</v>
      </c>
      <c r="BP10" s="541">
        <v>48922</v>
      </c>
      <c r="BQ10" s="541"/>
      <c r="BR10" s="541">
        <v>2329</v>
      </c>
      <c r="BS10" s="541">
        <v>6890.01</v>
      </c>
      <c r="BT10" s="541">
        <v>11392</v>
      </c>
      <c r="BU10" s="541">
        <v>500</v>
      </c>
      <c r="BV10" s="541"/>
      <c r="BW10" s="541">
        <v>28200</v>
      </c>
      <c r="BX10" s="541">
        <v>13892</v>
      </c>
    </row>
    <row r="11" spans="1:76" ht="13.05" customHeight="1" x14ac:dyDescent="0.15">
      <c r="A11" s="560" t="s">
        <v>59</v>
      </c>
      <c r="B11" s="733">
        <v>152182.40146532393</v>
      </c>
      <c r="C11" s="733">
        <v>140940.603991913</v>
      </c>
      <c r="D11" s="733">
        <v>2612.5515820000001</v>
      </c>
      <c r="E11" s="733">
        <v>15105.015771345692</v>
      </c>
      <c r="F11" s="733">
        <v>15294.889224977998</v>
      </c>
      <c r="G11" s="733">
        <v>407.65505399999995</v>
      </c>
      <c r="H11" s="734">
        <v>58897.755409540674</v>
      </c>
      <c r="I11" s="734">
        <v>41095.162302735</v>
      </c>
      <c r="J11" s="603"/>
      <c r="K11" s="603"/>
      <c r="L11" s="603"/>
      <c r="M11" s="571"/>
      <c r="BO11" s="560" t="s">
        <v>90</v>
      </c>
      <c r="BP11" s="541">
        <v>50546</v>
      </c>
      <c r="BQ11" s="541"/>
      <c r="BR11" s="541">
        <v>2550</v>
      </c>
      <c r="BS11" s="541">
        <v>6877.14</v>
      </c>
      <c r="BT11" s="541">
        <v>11670</v>
      </c>
      <c r="BU11" s="541">
        <v>539</v>
      </c>
      <c r="BV11" s="541"/>
      <c r="BW11" s="541">
        <v>29600</v>
      </c>
      <c r="BX11" s="541">
        <v>13866</v>
      </c>
    </row>
    <row r="12" spans="1:76" ht="13.05" customHeight="1" x14ac:dyDescent="0.15">
      <c r="A12" s="560" t="s">
        <v>60</v>
      </c>
      <c r="B12" s="733">
        <v>153652.05549077547</v>
      </c>
      <c r="C12" s="733">
        <v>143567.54061600001</v>
      </c>
      <c r="D12" s="733">
        <v>2821.3701742018889</v>
      </c>
      <c r="E12" s="733">
        <v>14851.403890489841</v>
      </c>
      <c r="F12" s="733">
        <v>15780.425891049354</v>
      </c>
      <c r="G12" s="733">
        <v>412.85324168708718</v>
      </c>
      <c r="H12" s="734">
        <v>54752.958354691895</v>
      </c>
      <c r="I12" s="734">
        <v>41045.588963424227</v>
      </c>
      <c r="J12" s="603"/>
      <c r="K12" s="603"/>
      <c r="L12" s="603"/>
      <c r="M12" s="571"/>
      <c r="BO12" s="560" t="s">
        <v>91</v>
      </c>
      <c r="BP12" s="541">
        <v>49120</v>
      </c>
      <c r="BQ12" s="541"/>
      <c r="BR12" s="541">
        <v>3012</v>
      </c>
      <c r="BS12" s="541">
        <v>7264.02</v>
      </c>
      <c r="BT12" s="541">
        <v>12385</v>
      </c>
      <c r="BU12" s="541">
        <v>520</v>
      </c>
      <c r="BV12" s="541"/>
      <c r="BW12" s="541">
        <v>23800</v>
      </c>
      <c r="BX12" s="541">
        <v>15832</v>
      </c>
    </row>
    <row r="13" spans="1:76" ht="13.05" customHeight="1" x14ac:dyDescent="0.15">
      <c r="A13" s="560" t="s">
        <v>61</v>
      </c>
      <c r="B13" s="733">
        <v>149063.34000341565</v>
      </c>
      <c r="C13" s="733">
        <v>139773.28408946571</v>
      </c>
      <c r="D13" s="733">
        <v>2952.2476443333867</v>
      </c>
      <c r="E13" s="733">
        <v>14643.035444381647</v>
      </c>
      <c r="F13" s="733">
        <v>16144.888300838615</v>
      </c>
      <c r="G13" s="733">
        <v>424.31850916437611</v>
      </c>
      <c r="H13" s="734">
        <v>52973.913043478256</v>
      </c>
      <c r="I13" s="734">
        <v>41255.119311350012</v>
      </c>
      <c r="J13" s="603"/>
      <c r="K13" s="603"/>
      <c r="L13" s="603"/>
      <c r="M13" s="571"/>
      <c r="BO13" s="560" t="s">
        <v>92</v>
      </c>
      <c r="BP13" s="541">
        <v>52577</v>
      </c>
      <c r="BQ13" s="541"/>
      <c r="BR13" s="541">
        <v>3181</v>
      </c>
      <c r="BS13" s="541">
        <v>7132</v>
      </c>
      <c r="BT13" s="541">
        <v>12536</v>
      </c>
      <c r="BU13" s="541">
        <v>515</v>
      </c>
      <c r="BV13" s="541"/>
      <c r="BW13" s="541">
        <v>27800</v>
      </c>
      <c r="BX13" s="541">
        <v>15061</v>
      </c>
    </row>
    <row r="14" spans="1:76" ht="13.05" customHeight="1" x14ac:dyDescent="0.15">
      <c r="A14" s="560" t="s">
        <v>62</v>
      </c>
      <c r="B14" s="733">
        <v>147230.90041172368</v>
      </c>
      <c r="C14" s="733">
        <v>138236.91118625001</v>
      </c>
      <c r="D14" s="733">
        <v>3092.6590315105936</v>
      </c>
      <c r="E14" s="733">
        <v>14864.055010753951</v>
      </c>
      <c r="F14" s="733">
        <v>16206.854151177475</v>
      </c>
      <c r="G14" s="733">
        <v>456.70794799999999</v>
      </c>
      <c r="H14" s="734">
        <v>45829.342777700105</v>
      </c>
      <c r="I14" s="734">
        <v>41141.449353399999</v>
      </c>
      <c r="J14" s="603"/>
      <c r="K14" s="603"/>
      <c r="L14" s="603"/>
      <c r="M14" s="571"/>
      <c r="BO14" s="560" t="s">
        <v>93</v>
      </c>
      <c r="BP14" s="541">
        <v>52595</v>
      </c>
      <c r="BQ14" s="541"/>
      <c r="BR14" s="541">
        <v>3247</v>
      </c>
      <c r="BS14" s="541">
        <v>7283</v>
      </c>
      <c r="BT14" s="541">
        <v>12799</v>
      </c>
      <c r="BU14" s="541">
        <v>531</v>
      </c>
      <c r="BV14" s="541"/>
      <c r="BW14" s="541">
        <v>26100</v>
      </c>
      <c r="BX14" s="541">
        <v>15631</v>
      </c>
    </row>
    <row r="15" spans="1:76" ht="13.05" customHeight="1" x14ac:dyDescent="0.15">
      <c r="A15" s="560" t="s">
        <v>63</v>
      </c>
      <c r="B15" s="733">
        <v>152296.80431740056</v>
      </c>
      <c r="C15" s="733">
        <v>142392.31146466351</v>
      </c>
      <c r="D15" s="733">
        <v>2860.4395528822924</v>
      </c>
      <c r="E15" s="733">
        <v>16048.738498961537</v>
      </c>
      <c r="F15" s="733">
        <v>16460.507281134029</v>
      </c>
      <c r="G15" s="733">
        <v>451.82705982959322</v>
      </c>
      <c r="H15" s="734">
        <v>46529.605293816108</v>
      </c>
      <c r="I15" s="734">
        <v>41193.183998109984</v>
      </c>
      <c r="J15" s="603"/>
      <c r="K15" s="603"/>
      <c r="L15" s="603"/>
      <c r="M15" s="571"/>
      <c r="BO15" s="560" t="s">
        <v>94</v>
      </c>
      <c r="BP15" s="541">
        <v>50656</v>
      </c>
      <c r="BQ15" s="541"/>
      <c r="BR15" s="541">
        <v>3037</v>
      </c>
      <c r="BS15" s="541">
        <v>7173.07</v>
      </c>
      <c r="BT15" s="541">
        <v>12739</v>
      </c>
      <c r="BU15" s="541">
        <v>517</v>
      </c>
      <c r="BV15" s="541"/>
      <c r="BW15" s="541">
        <v>25600</v>
      </c>
      <c r="BX15" s="541">
        <v>15460</v>
      </c>
    </row>
    <row r="16" spans="1:76" ht="13.05" customHeight="1" x14ac:dyDescent="0.15">
      <c r="A16" s="560" t="s">
        <v>64</v>
      </c>
      <c r="B16" s="733">
        <v>148182.97196863475</v>
      </c>
      <c r="C16" s="733">
        <v>137689.96495619995</v>
      </c>
      <c r="D16" s="733">
        <v>2875.6861740030999</v>
      </c>
      <c r="E16" s="733">
        <v>15514.710591264422</v>
      </c>
      <c r="F16" s="733">
        <v>15867.450097535</v>
      </c>
      <c r="G16" s="733">
        <v>437.98508000000004</v>
      </c>
      <c r="H16" s="734">
        <v>45791.490749801946</v>
      </c>
      <c r="I16" s="734">
        <v>41229.490818000013</v>
      </c>
      <c r="J16" s="603"/>
      <c r="K16" s="603"/>
      <c r="L16" s="603"/>
      <c r="M16" s="571"/>
      <c r="BO16" s="560" t="s">
        <v>95</v>
      </c>
      <c r="BP16" s="541">
        <v>52402</v>
      </c>
      <c r="BQ16" s="541"/>
      <c r="BR16" s="541">
        <v>2799</v>
      </c>
      <c r="BS16" s="541">
        <v>7036</v>
      </c>
      <c r="BT16" s="541">
        <v>12539</v>
      </c>
      <c r="BU16" s="541">
        <v>531</v>
      </c>
      <c r="BV16" s="541"/>
      <c r="BW16" s="541">
        <v>26500</v>
      </c>
      <c r="BX16" s="541">
        <v>15509</v>
      </c>
    </row>
    <row r="17" spans="1:76" ht="13.05" customHeight="1" x14ac:dyDescent="0.15">
      <c r="A17" s="560" t="s">
        <v>65</v>
      </c>
      <c r="B17" s="733">
        <v>149135.79663601873</v>
      </c>
      <c r="C17" s="733">
        <v>137876.32109699922</v>
      </c>
      <c r="D17" s="733">
        <v>2669.046077184048</v>
      </c>
      <c r="E17" s="733">
        <v>15411.127441907607</v>
      </c>
      <c r="F17" s="733">
        <v>15487.19481582815</v>
      </c>
      <c r="G17" s="733">
        <v>400.56208330943491</v>
      </c>
      <c r="H17" s="734">
        <v>45980.750889292765</v>
      </c>
      <c r="I17" s="734">
        <v>41357.598339999997</v>
      </c>
      <c r="J17" s="603"/>
      <c r="K17" s="603"/>
      <c r="L17" s="603"/>
      <c r="M17" s="571"/>
      <c r="BO17" s="560" t="s">
        <v>96</v>
      </c>
      <c r="BP17" s="541">
        <v>53163</v>
      </c>
      <c r="BQ17" s="541"/>
      <c r="BR17" s="541">
        <v>2618</v>
      </c>
      <c r="BS17" s="541">
        <v>7105.38</v>
      </c>
      <c r="BT17" s="541">
        <v>12041.5</v>
      </c>
      <c r="BU17" s="541">
        <v>519</v>
      </c>
      <c r="BV17" s="541"/>
      <c r="BW17" s="541">
        <v>25800</v>
      </c>
      <c r="BX17" s="541">
        <v>15501</v>
      </c>
    </row>
    <row r="18" spans="1:76" ht="13.05" customHeight="1" x14ac:dyDescent="0.15">
      <c r="A18" s="560" t="s">
        <v>66</v>
      </c>
      <c r="B18" s="733">
        <v>152414.24808088999</v>
      </c>
      <c r="C18" s="733">
        <v>140673.53857553916</v>
      </c>
      <c r="D18" s="733">
        <v>2536.3793194856084</v>
      </c>
      <c r="E18" s="733">
        <v>15134.507439542862</v>
      </c>
      <c r="F18" s="733">
        <v>15129.90863614</v>
      </c>
      <c r="G18" s="733">
        <v>385.89770400000009</v>
      </c>
      <c r="H18" s="734">
        <v>48942.672072323978</v>
      </c>
      <c r="I18" s="734">
        <v>41907.411383204213</v>
      </c>
      <c r="J18" s="603"/>
      <c r="K18" s="603"/>
      <c r="L18" s="603"/>
      <c r="M18" s="571"/>
      <c r="BO18" s="560" t="s">
        <v>97</v>
      </c>
      <c r="BP18" s="541">
        <v>51559</v>
      </c>
      <c r="BQ18" s="541"/>
      <c r="BR18" s="541">
        <v>2325</v>
      </c>
      <c r="BS18" s="541">
        <v>6985.01</v>
      </c>
      <c r="BT18" s="541">
        <v>12554.5</v>
      </c>
      <c r="BU18" s="541">
        <v>493</v>
      </c>
      <c r="BV18" s="541"/>
      <c r="BW18" s="541">
        <v>23800</v>
      </c>
      <c r="BX18" s="541">
        <v>15767</v>
      </c>
    </row>
    <row r="19" spans="1:76" ht="13.05" customHeight="1" x14ac:dyDescent="0.15">
      <c r="A19" s="560" t="s">
        <v>67</v>
      </c>
      <c r="B19" s="733">
        <v>145827.07981</v>
      </c>
      <c r="C19" s="733">
        <v>134630.53955000002</v>
      </c>
      <c r="D19" s="733">
        <v>2506.611727767041</v>
      </c>
      <c r="E19" s="733">
        <v>15421.268634463666</v>
      </c>
      <c r="F19" s="733">
        <v>15415.538003253379</v>
      </c>
      <c r="G19" s="733">
        <v>388.37198662461395</v>
      </c>
      <c r="H19" s="734">
        <v>52093.853394845988</v>
      </c>
      <c r="I19" s="734">
        <v>42460.704760000001</v>
      </c>
      <c r="J19" s="603"/>
      <c r="K19" s="603"/>
      <c r="L19" s="603"/>
      <c r="M19" s="571"/>
      <c r="BO19" s="560" t="s">
        <v>98</v>
      </c>
      <c r="BP19" s="541">
        <v>52680</v>
      </c>
      <c r="BQ19" s="541"/>
      <c r="BR19" s="541">
        <v>2301</v>
      </c>
      <c r="BS19" s="541">
        <v>7307.39</v>
      </c>
      <c r="BT19" s="541">
        <v>11820.5</v>
      </c>
      <c r="BU19" s="541">
        <v>529.4</v>
      </c>
      <c r="BV19" s="541"/>
      <c r="BW19" s="541">
        <v>23800</v>
      </c>
      <c r="BX19" s="541">
        <v>15834</v>
      </c>
    </row>
    <row r="20" spans="1:76" ht="13.05" customHeight="1" thickBot="1" x14ac:dyDescent="0.2">
      <c r="A20" s="572" t="s">
        <v>68</v>
      </c>
      <c r="B20" s="735">
        <v>154567.13988753204</v>
      </c>
      <c r="C20" s="735">
        <v>142720.48059000002</v>
      </c>
      <c r="D20" s="735">
        <v>2522.2355896341164</v>
      </c>
      <c r="E20" s="735">
        <v>17739.8210268</v>
      </c>
      <c r="F20" s="735">
        <v>15979.349298992078</v>
      </c>
      <c r="G20" s="735">
        <v>416.71797959999998</v>
      </c>
      <c r="H20" s="735">
        <v>53257.803252714475</v>
      </c>
      <c r="I20" s="735">
        <v>42733.31901254</v>
      </c>
      <c r="J20" s="603"/>
      <c r="K20" s="603"/>
      <c r="L20" s="603"/>
      <c r="M20" s="571"/>
      <c r="BO20" s="572" t="s">
        <v>99</v>
      </c>
      <c r="BP20" s="573">
        <v>57230</v>
      </c>
      <c r="BQ20" s="573"/>
      <c r="BR20" s="573">
        <v>2303</v>
      </c>
      <c r="BS20" s="573">
        <v>7621.45</v>
      </c>
      <c r="BT20" s="573">
        <v>12056.5</v>
      </c>
      <c r="BU20" s="573">
        <v>533.4</v>
      </c>
      <c r="BV20" s="573"/>
      <c r="BW20" s="573">
        <v>28300</v>
      </c>
      <c r="BX20" s="573">
        <v>15277</v>
      </c>
    </row>
    <row r="21" spans="1:76" ht="9" customHeight="1" x14ac:dyDescent="0.15">
      <c r="A21" s="607" t="s">
        <v>445</v>
      </c>
      <c r="B21" s="608"/>
      <c r="C21" s="608"/>
      <c r="D21" s="537" t="s">
        <v>446</v>
      </c>
      <c r="E21" s="608"/>
      <c r="F21" s="608"/>
      <c r="G21" s="537"/>
      <c r="H21" s="608"/>
      <c r="I21" s="608"/>
      <c r="M21" s="571"/>
      <c r="BO21" s="574" t="s">
        <v>129</v>
      </c>
      <c r="BR21" s="574" t="s">
        <v>318</v>
      </c>
      <c r="BU21" s="574" t="s">
        <v>130</v>
      </c>
      <c r="BW21" s="575"/>
    </row>
    <row r="22" spans="1:76" ht="9" customHeight="1" x14ac:dyDescent="0.15">
      <c r="A22" s="28" t="s">
        <v>544</v>
      </c>
      <c r="B22" s="608"/>
      <c r="C22" s="608"/>
      <c r="D22" s="607"/>
      <c r="E22" s="608"/>
      <c r="F22" s="608"/>
      <c r="G22" s="537"/>
      <c r="H22" s="608"/>
      <c r="I22" s="608"/>
      <c r="M22" s="571"/>
      <c r="BO22" s="574"/>
      <c r="BR22" s="574"/>
      <c r="BU22" s="574"/>
      <c r="BW22" s="575"/>
    </row>
    <row r="23" spans="1:76" ht="9" customHeight="1" x14ac:dyDescent="0.15">
      <c r="A23" s="535" t="s">
        <v>428</v>
      </c>
      <c r="B23" s="533"/>
      <c r="C23" s="534"/>
      <c r="D23" s="534"/>
      <c r="E23" s="538"/>
      <c r="F23" s="538"/>
      <c r="G23" s="538"/>
      <c r="H23" s="538"/>
      <c r="I23" s="609"/>
      <c r="M23" s="571"/>
      <c r="BO23" s="540"/>
      <c r="BW23" s="575"/>
    </row>
    <row r="24" spans="1:76" ht="9" customHeight="1" x14ac:dyDescent="0.15">
      <c r="A24" s="40" t="s">
        <v>427</v>
      </c>
      <c r="B24" s="533"/>
      <c r="C24" s="533"/>
      <c r="D24" s="536"/>
      <c r="E24" s="538"/>
      <c r="F24" s="538"/>
      <c r="G24" s="538"/>
      <c r="H24" s="538"/>
      <c r="I24" s="609"/>
      <c r="M24" s="571"/>
      <c r="BO24" s="540"/>
      <c r="BW24" s="575"/>
    </row>
    <row r="25" spans="1:76" ht="10.050000000000001" customHeight="1" x14ac:dyDescent="0.15">
      <c r="A25" s="539"/>
      <c r="B25" s="538"/>
      <c r="C25" s="538"/>
      <c r="D25" s="538"/>
      <c r="E25" s="538"/>
      <c r="F25" s="538"/>
      <c r="G25" s="538"/>
      <c r="H25" s="538"/>
      <c r="I25" s="609"/>
      <c r="M25" s="571"/>
      <c r="BO25" s="540"/>
      <c r="BW25" s="575"/>
    </row>
    <row r="26" spans="1:76" ht="13.05" customHeight="1" x14ac:dyDescent="0.15">
      <c r="A26" s="610" t="s">
        <v>434</v>
      </c>
      <c r="B26" s="561"/>
      <c r="C26" s="561"/>
      <c r="D26" s="561"/>
      <c r="E26" s="561"/>
      <c r="F26" s="561"/>
      <c r="G26" s="561"/>
      <c r="H26" s="561"/>
      <c r="I26" s="561"/>
      <c r="J26" s="561"/>
      <c r="K26" s="561"/>
      <c r="M26" s="571"/>
      <c r="BO26" s="1149" t="s">
        <v>319</v>
      </c>
      <c r="BP26" s="1149"/>
      <c r="BQ26" s="1149"/>
      <c r="BR26" s="1149"/>
      <c r="BS26" s="1149"/>
      <c r="BT26" s="1149"/>
      <c r="BU26" s="1149"/>
      <c r="BV26" s="1149"/>
      <c r="BW26" s="1149"/>
      <c r="BX26" s="1149"/>
    </row>
    <row r="27" spans="1:76" ht="13.05" customHeight="1" x14ac:dyDescent="0.15">
      <c r="A27" s="525" t="s">
        <v>329</v>
      </c>
      <c r="B27" s="562"/>
      <c r="C27" s="562"/>
      <c r="D27" s="562"/>
      <c r="E27" s="562"/>
      <c r="F27" s="562"/>
      <c r="G27" s="562"/>
      <c r="H27" s="562"/>
      <c r="I27" s="562"/>
      <c r="J27" s="563"/>
      <c r="K27" s="563"/>
      <c r="M27" s="571"/>
      <c r="BO27" s="564"/>
      <c r="BP27" s="564"/>
      <c r="BQ27" s="564"/>
      <c r="BR27" s="564"/>
      <c r="BS27" s="564"/>
      <c r="BT27" s="564"/>
      <c r="BU27" s="564"/>
      <c r="BV27" s="564"/>
      <c r="BW27" s="564"/>
      <c r="BX27" s="564"/>
    </row>
    <row r="28" spans="1:76" ht="4.05" customHeight="1" thickBot="1" x14ac:dyDescent="0.2">
      <c r="A28" s="592"/>
      <c r="B28" s="592"/>
      <c r="C28" s="592"/>
      <c r="D28" s="592"/>
      <c r="E28" s="592"/>
      <c r="F28" s="592"/>
      <c r="G28" s="592"/>
      <c r="H28" s="592"/>
      <c r="I28" s="592"/>
      <c r="J28" s="612"/>
      <c r="K28" s="544"/>
      <c r="L28" s="567"/>
      <c r="M28" s="571"/>
      <c r="BO28" s="1150" t="s">
        <v>317</v>
      </c>
      <c r="BP28" s="1150"/>
      <c r="BQ28" s="1150"/>
      <c r="BR28" s="1150"/>
      <c r="BS28" s="1150"/>
      <c r="BT28" s="1150"/>
      <c r="BU28" s="1150"/>
      <c r="BV28" s="1150"/>
      <c r="BW28" s="1150"/>
      <c r="BX28" s="1150"/>
    </row>
    <row r="29" spans="1:76" ht="13.05" customHeight="1" x14ac:dyDescent="0.15">
      <c r="A29" s="1144" t="s">
        <v>121</v>
      </c>
      <c r="B29" s="963"/>
      <c r="C29" s="963"/>
      <c r="D29" s="963"/>
      <c r="E29" s="964" t="s">
        <v>125</v>
      </c>
      <c r="F29" s="963"/>
      <c r="G29" s="963"/>
      <c r="H29" s="1144" t="s">
        <v>328</v>
      </c>
      <c r="I29" s="1144" t="s">
        <v>16</v>
      </c>
      <c r="J29" s="602"/>
      <c r="K29" s="602"/>
      <c r="L29" s="1151"/>
      <c r="M29" s="603"/>
      <c r="BO29" s="549" t="s">
        <v>121</v>
      </c>
      <c r="BP29" s="565"/>
      <c r="BQ29" s="565"/>
      <c r="BR29" s="565"/>
      <c r="BS29" s="566" t="s">
        <v>125</v>
      </c>
      <c r="BT29" s="565"/>
      <c r="BU29" s="565"/>
      <c r="BV29" s="567"/>
      <c r="BW29" s="549" t="s">
        <v>126</v>
      </c>
      <c r="BX29" s="549"/>
    </row>
    <row r="30" spans="1:76" ht="13.05" customHeight="1" x14ac:dyDescent="0.15">
      <c r="A30" s="1145"/>
      <c r="B30" s="961" t="s">
        <v>323</v>
      </c>
      <c r="C30" s="961" t="s">
        <v>324</v>
      </c>
      <c r="D30" s="961" t="s">
        <v>325</v>
      </c>
      <c r="E30" s="961" t="s">
        <v>326</v>
      </c>
      <c r="F30" s="961" t="s">
        <v>327</v>
      </c>
      <c r="G30" s="961" t="s">
        <v>8</v>
      </c>
      <c r="H30" s="1145"/>
      <c r="I30" s="1145"/>
      <c r="J30" s="604"/>
      <c r="K30" s="604"/>
      <c r="L30" s="1151"/>
      <c r="M30" s="603"/>
      <c r="BO30" s="565"/>
      <c r="BP30" s="520" t="s">
        <v>19</v>
      </c>
      <c r="BQ30" s="520" t="s">
        <v>128</v>
      </c>
      <c r="BR30" s="519" t="s">
        <v>14</v>
      </c>
      <c r="BS30" s="520" t="s">
        <v>6</v>
      </c>
      <c r="BT30" s="519" t="s">
        <v>15</v>
      </c>
      <c r="BU30" s="520" t="s">
        <v>8</v>
      </c>
      <c r="BV30" s="520"/>
      <c r="BW30" s="519" t="s">
        <v>127</v>
      </c>
      <c r="BX30" s="519" t="s">
        <v>16</v>
      </c>
    </row>
    <row r="31" spans="1:76" ht="15" customHeight="1" x14ac:dyDescent="0.15">
      <c r="A31" s="965" t="s">
        <v>56</v>
      </c>
      <c r="B31" s="966">
        <f t="shared" ref="B31:G31" si="2">SUM(B32:B43)</f>
        <v>1792476.3568425369</v>
      </c>
      <c r="C31" s="966">
        <f t="shared" si="2"/>
        <v>1658504.3976979584</v>
      </c>
      <c r="D31" s="966">
        <f t="shared" si="2"/>
        <v>33795.157008904876</v>
      </c>
      <c r="E31" s="966">
        <f t="shared" si="2"/>
        <v>182104.93524709987</v>
      </c>
      <c r="F31" s="966">
        <f t="shared" si="2"/>
        <v>198353.75747947913</v>
      </c>
      <c r="G31" s="966">
        <f t="shared" si="2"/>
        <v>5102.2518173164126</v>
      </c>
      <c r="H31" s="966">
        <f>SUM(H32:H43)</f>
        <v>650000</v>
      </c>
      <c r="I31" s="966">
        <f>SUM(I32:I43)</f>
        <v>488484.43735854398</v>
      </c>
      <c r="J31" s="606"/>
      <c r="K31" s="606"/>
      <c r="L31" s="606"/>
      <c r="M31" s="603"/>
      <c r="BO31" s="568" t="s">
        <v>56</v>
      </c>
      <c r="BP31" s="570">
        <f t="shared" ref="BP31:BU31" si="3">SUM(BP32:BP43)</f>
        <v>578248</v>
      </c>
      <c r="BQ31" s="570">
        <f t="shared" si="3"/>
        <v>380402</v>
      </c>
      <c r="BR31" s="570">
        <f t="shared" si="3"/>
        <v>32068</v>
      </c>
      <c r="BS31" s="570">
        <f t="shared" si="3"/>
        <v>94959.5</v>
      </c>
      <c r="BT31" s="570">
        <f t="shared" si="3"/>
        <v>139885</v>
      </c>
      <c r="BU31" s="570">
        <f t="shared" si="3"/>
        <v>6467</v>
      </c>
      <c r="BV31" s="570"/>
      <c r="BW31" s="570">
        <f>SUM(BW32:BW43)</f>
        <v>374700</v>
      </c>
      <c r="BX31" s="570">
        <f>SUM(BX32:BX43)</f>
        <v>152241.59999999998</v>
      </c>
    </row>
    <row r="32" spans="1:76" ht="13.05" customHeight="1" x14ac:dyDescent="0.15">
      <c r="A32" s="560" t="s">
        <v>57</v>
      </c>
      <c r="B32" s="733">
        <v>142688.35523059909</v>
      </c>
      <c r="C32" s="733">
        <v>132220.11678083424</v>
      </c>
      <c r="D32" s="733">
        <v>2335.6494214810477</v>
      </c>
      <c r="E32" s="733">
        <v>14736.004558037401</v>
      </c>
      <c r="F32" s="733">
        <v>14721.295281604635</v>
      </c>
      <c r="G32" s="733">
        <v>372.76647691357209</v>
      </c>
      <c r="H32" s="733">
        <v>57652.577783991175</v>
      </c>
      <c r="I32" s="733">
        <v>40058.460631824273</v>
      </c>
      <c r="J32" s="606"/>
      <c r="K32" s="603"/>
      <c r="L32" s="603"/>
      <c r="M32" s="603"/>
      <c r="BO32" s="560" t="s">
        <v>88</v>
      </c>
      <c r="BP32" s="541">
        <v>45102</v>
      </c>
      <c r="BQ32" s="541">
        <v>30844</v>
      </c>
      <c r="BR32" s="541">
        <v>2229</v>
      </c>
      <c r="BS32" s="541">
        <v>7225</v>
      </c>
      <c r="BT32" s="541">
        <v>10586</v>
      </c>
      <c r="BU32" s="541">
        <v>524</v>
      </c>
      <c r="BV32" s="541"/>
      <c r="BW32" s="541">
        <v>41900</v>
      </c>
      <c r="BX32" s="541">
        <v>11459</v>
      </c>
    </row>
    <row r="33" spans="1:76" ht="13.05" customHeight="1" x14ac:dyDescent="0.15">
      <c r="A33" s="560" t="s">
        <v>58</v>
      </c>
      <c r="B33" s="733">
        <v>128124.78214461151</v>
      </c>
      <c r="C33" s="733">
        <v>118221.64486835139</v>
      </c>
      <c r="D33" s="733">
        <v>2549.7452184794001</v>
      </c>
      <c r="E33" s="733">
        <v>14364.282434205597</v>
      </c>
      <c r="F33" s="733">
        <v>15560.991017058543</v>
      </c>
      <c r="G33" s="733">
        <v>404.15850927436793</v>
      </c>
      <c r="H33" s="734">
        <v>53472.513475309512</v>
      </c>
      <c r="I33" s="734">
        <v>40248.487523715638</v>
      </c>
      <c r="J33" s="606"/>
      <c r="K33" s="603"/>
      <c r="L33" s="603"/>
      <c r="M33" s="603"/>
      <c r="BO33" s="560" t="s">
        <v>89</v>
      </c>
      <c r="BP33" s="541">
        <v>46879</v>
      </c>
      <c r="BQ33" s="541">
        <v>29083</v>
      </c>
      <c r="BR33" s="541">
        <v>2347</v>
      </c>
      <c r="BS33" s="541">
        <v>7309</v>
      </c>
      <c r="BT33" s="541">
        <v>11169</v>
      </c>
      <c r="BU33" s="541">
        <v>568</v>
      </c>
      <c r="BV33" s="541"/>
      <c r="BW33" s="541">
        <v>35300</v>
      </c>
      <c r="BX33" s="541">
        <v>15954</v>
      </c>
    </row>
    <row r="34" spans="1:76" ht="13.05" customHeight="1" x14ac:dyDescent="0.15">
      <c r="A34" s="560" t="s">
        <v>59</v>
      </c>
      <c r="B34" s="733">
        <v>144014.05575395736</v>
      </c>
      <c r="C34" s="733">
        <v>133354.81987450854</v>
      </c>
      <c r="D34" s="733">
        <v>2727.6608779999997</v>
      </c>
      <c r="E34" s="733">
        <v>14341.563949961601</v>
      </c>
      <c r="F34" s="733">
        <v>16204.265098599413</v>
      </c>
      <c r="G34" s="733">
        <v>420.54353830764933</v>
      </c>
      <c r="H34" s="734">
        <v>62842.319461919629</v>
      </c>
      <c r="I34" s="734">
        <v>40239.522456299324</v>
      </c>
      <c r="J34" s="606"/>
      <c r="K34" s="603"/>
      <c r="L34" s="603"/>
      <c r="M34" s="603"/>
      <c r="BO34" s="560" t="s">
        <v>90</v>
      </c>
      <c r="BP34" s="541">
        <v>48278</v>
      </c>
      <c r="BQ34" s="541">
        <v>28603</v>
      </c>
      <c r="BR34" s="541">
        <v>2513</v>
      </c>
      <c r="BS34" s="541">
        <v>7501</v>
      </c>
      <c r="BT34" s="541">
        <v>11410</v>
      </c>
      <c r="BU34" s="541">
        <v>572</v>
      </c>
      <c r="BV34" s="541"/>
      <c r="BW34" s="541">
        <v>32500</v>
      </c>
      <c r="BX34" s="541">
        <v>12217</v>
      </c>
    </row>
    <row r="35" spans="1:76" ht="13.05" customHeight="1" x14ac:dyDescent="0.15">
      <c r="A35" s="560" t="s">
        <v>60</v>
      </c>
      <c r="B35" s="733">
        <v>148096.76730430304</v>
      </c>
      <c r="C35" s="733">
        <v>138304.20752439997</v>
      </c>
      <c r="D35" s="733">
        <v>3082.6359457299773</v>
      </c>
      <c r="E35" s="733">
        <v>15166.778419247581</v>
      </c>
      <c r="F35" s="733">
        <v>17165.269970325142</v>
      </c>
      <c r="G35" s="733">
        <v>432.32441908486663</v>
      </c>
      <c r="H35" s="734">
        <v>58419.932584618728</v>
      </c>
      <c r="I35" s="734">
        <v>40299.270675872009</v>
      </c>
      <c r="J35" s="606"/>
      <c r="K35" s="603"/>
      <c r="L35" s="603"/>
      <c r="M35" s="603"/>
      <c r="BO35" s="560" t="s">
        <v>91</v>
      </c>
      <c r="BP35" s="541">
        <v>47609</v>
      </c>
      <c r="BQ35" s="541">
        <v>27196</v>
      </c>
      <c r="BR35" s="541">
        <v>2914</v>
      </c>
      <c r="BS35" s="541">
        <v>7592</v>
      </c>
      <c r="BT35" s="541">
        <v>11593</v>
      </c>
      <c r="BU35" s="541">
        <v>576</v>
      </c>
      <c r="BV35" s="541"/>
      <c r="BW35" s="541">
        <v>30600</v>
      </c>
      <c r="BX35" s="541">
        <v>12738</v>
      </c>
    </row>
    <row r="36" spans="1:76" ht="13.05" customHeight="1" x14ac:dyDescent="0.15">
      <c r="A36" s="560" t="s">
        <v>61</v>
      </c>
      <c r="B36" s="733">
        <v>151934.68200980974</v>
      </c>
      <c r="C36" s="733">
        <v>141311.37252432093</v>
      </c>
      <c r="D36" s="733">
        <v>3210.7729303796827</v>
      </c>
      <c r="E36" s="733">
        <v>14913.883294593186</v>
      </c>
      <c r="F36" s="733">
        <v>17746.762354663028</v>
      </c>
      <c r="G36" s="733">
        <v>447.8732049399398</v>
      </c>
      <c r="H36" s="734">
        <v>56521.739130434784</v>
      </c>
      <c r="I36" s="734">
        <v>40687.84146642765</v>
      </c>
      <c r="J36" s="606"/>
      <c r="K36" s="603"/>
      <c r="L36" s="603"/>
      <c r="M36" s="603"/>
      <c r="BO36" s="560" t="s">
        <v>92</v>
      </c>
      <c r="BP36" s="541">
        <v>46240</v>
      </c>
      <c r="BQ36" s="541">
        <v>31239</v>
      </c>
      <c r="BR36" s="541">
        <v>3018</v>
      </c>
      <c r="BS36" s="541">
        <v>7816</v>
      </c>
      <c r="BT36" s="541">
        <v>12063</v>
      </c>
      <c r="BU36" s="541">
        <v>565</v>
      </c>
      <c r="BV36" s="541"/>
      <c r="BW36" s="541">
        <v>29100</v>
      </c>
      <c r="BX36" s="541">
        <v>12579</v>
      </c>
    </row>
    <row r="37" spans="1:76" ht="13.05" customHeight="1" x14ac:dyDescent="0.15">
      <c r="A37" s="560" t="s">
        <v>62</v>
      </c>
      <c r="B37" s="733">
        <v>151067.0183893097</v>
      </c>
      <c r="C37" s="733">
        <v>140932.54160340223</v>
      </c>
      <c r="D37" s="733">
        <v>3210.1570789795651</v>
      </c>
      <c r="E37" s="733">
        <v>15573.01574287965</v>
      </c>
      <c r="F37" s="733">
        <v>17741.356068118865</v>
      </c>
      <c r="G37" s="733">
        <v>472.05425062021629</v>
      </c>
      <c r="H37" s="734">
        <v>48898.674992621585</v>
      </c>
      <c r="I37" s="734">
        <v>40523.433096923807</v>
      </c>
      <c r="J37" s="606"/>
      <c r="K37" s="603"/>
      <c r="L37" s="603"/>
      <c r="M37" s="603"/>
      <c r="BO37" s="560" t="s">
        <v>93</v>
      </c>
      <c r="BP37" s="541">
        <v>47405</v>
      </c>
      <c r="BQ37" s="541">
        <v>29856</v>
      </c>
      <c r="BR37" s="541">
        <v>3328</v>
      </c>
      <c r="BS37" s="541">
        <v>8014</v>
      </c>
      <c r="BT37" s="541">
        <v>12094</v>
      </c>
      <c r="BU37" s="541">
        <v>548</v>
      </c>
      <c r="BV37" s="541"/>
      <c r="BW37" s="541">
        <v>25900</v>
      </c>
      <c r="BX37" s="541">
        <v>12545</v>
      </c>
    </row>
    <row r="38" spans="1:76" ht="13.05" customHeight="1" x14ac:dyDescent="0.15">
      <c r="A38" s="560" t="s">
        <v>63</v>
      </c>
      <c r="B38" s="733">
        <v>156300.61924943389</v>
      </c>
      <c r="C38" s="733">
        <v>144882.84620070324</v>
      </c>
      <c r="D38" s="733">
        <v>3122.870007977258</v>
      </c>
      <c r="E38" s="733">
        <v>16576.875227076529</v>
      </c>
      <c r="F38" s="733">
        <v>17421.208594249845</v>
      </c>
      <c r="G38" s="733">
        <v>464.88899714196475</v>
      </c>
      <c r="H38" s="734">
        <v>49645.8362458642</v>
      </c>
      <c r="I38" s="734">
        <v>40408.487816174624</v>
      </c>
      <c r="J38" s="606"/>
      <c r="K38" s="603"/>
      <c r="L38" s="603"/>
      <c r="M38" s="603"/>
      <c r="BO38" s="560" t="s">
        <v>94</v>
      </c>
      <c r="BP38" s="541">
        <v>48535</v>
      </c>
      <c r="BQ38" s="541">
        <v>31568</v>
      </c>
      <c r="BR38" s="541">
        <v>3287</v>
      </c>
      <c r="BS38" s="541">
        <v>8529</v>
      </c>
      <c r="BT38" s="541">
        <v>12033</v>
      </c>
      <c r="BU38" s="541">
        <v>517.5</v>
      </c>
      <c r="BV38" s="541"/>
      <c r="BW38" s="541">
        <v>30900</v>
      </c>
      <c r="BX38" s="541">
        <v>12467</v>
      </c>
    </row>
    <row r="39" spans="1:76" ht="13.05" customHeight="1" x14ac:dyDescent="0.15">
      <c r="A39" s="560" t="s">
        <v>64</v>
      </c>
      <c r="B39" s="733">
        <v>159309.59281128302</v>
      </c>
      <c r="C39" s="733">
        <v>147196.98232948926</v>
      </c>
      <c r="D39" s="733">
        <v>2963.4583046784937</v>
      </c>
      <c r="E39" s="733">
        <v>15222.314121788084</v>
      </c>
      <c r="F39" s="733">
        <v>16947.308944038174</v>
      </c>
      <c r="G39" s="733">
        <v>443.96860603619848</v>
      </c>
      <c r="H39" s="734">
        <v>48858.287897851711</v>
      </c>
      <c r="I39" s="734">
        <v>40433.314136112363</v>
      </c>
      <c r="J39" s="606"/>
      <c r="K39" s="603"/>
      <c r="L39" s="603"/>
      <c r="M39" s="603"/>
      <c r="BO39" s="560" t="s">
        <v>95</v>
      </c>
      <c r="BP39" s="541">
        <v>49440</v>
      </c>
      <c r="BQ39" s="541">
        <v>32897</v>
      </c>
      <c r="BR39" s="541">
        <v>2908</v>
      </c>
      <c r="BS39" s="541">
        <v>8113</v>
      </c>
      <c r="BT39" s="541">
        <v>12051</v>
      </c>
      <c r="BU39" s="541">
        <v>513.5</v>
      </c>
      <c r="BV39" s="541"/>
      <c r="BW39" s="541">
        <v>25900</v>
      </c>
      <c r="BX39" s="541">
        <v>12871</v>
      </c>
    </row>
    <row r="40" spans="1:76" ht="13.05" customHeight="1" x14ac:dyDescent="0.15">
      <c r="A40" s="560" t="s">
        <v>65</v>
      </c>
      <c r="B40" s="733">
        <v>153468.48819952869</v>
      </c>
      <c r="C40" s="733">
        <v>140612.94789904237</v>
      </c>
      <c r="D40" s="733">
        <v>2806.1649124840469</v>
      </c>
      <c r="E40" s="733">
        <v>14797.089519547886</v>
      </c>
      <c r="F40" s="733">
        <v>16289.737679474872</v>
      </c>
      <c r="G40" s="733">
        <v>405.4185353094349</v>
      </c>
      <c r="H40" s="734">
        <v>49060.223371701075</v>
      </c>
      <c r="I40" s="734">
        <v>40549.244601707251</v>
      </c>
      <c r="J40" s="606"/>
      <c r="K40" s="603"/>
      <c r="L40" s="603"/>
      <c r="M40" s="603"/>
      <c r="BO40" s="560" t="s">
        <v>96</v>
      </c>
      <c r="BP40" s="541">
        <v>47468</v>
      </c>
      <c r="BQ40" s="541">
        <v>34714</v>
      </c>
      <c r="BR40" s="541">
        <v>2681</v>
      </c>
      <c r="BS40" s="541">
        <v>7897</v>
      </c>
      <c r="BT40" s="541">
        <v>11479</v>
      </c>
      <c r="BU40" s="541">
        <v>500.5</v>
      </c>
      <c r="BV40" s="541"/>
      <c r="BW40" s="541">
        <v>25000</v>
      </c>
      <c r="BX40" s="541">
        <v>12209.4</v>
      </c>
    </row>
    <row r="41" spans="1:76" ht="13.05" customHeight="1" x14ac:dyDescent="0.15">
      <c r="A41" s="560" t="s">
        <v>66</v>
      </c>
      <c r="B41" s="733">
        <v>154458.20098989847</v>
      </c>
      <c r="C41" s="733">
        <v>142401.51082927288</v>
      </c>
      <c r="D41" s="733">
        <v>2613.739131988134</v>
      </c>
      <c r="E41" s="733">
        <v>14970.653153483318</v>
      </c>
      <c r="F41" s="733">
        <v>15985.231819852035</v>
      </c>
      <c r="G41" s="733">
        <v>385.58055172800243</v>
      </c>
      <c r="H41" s="734">
        <v>52220.513537443505</v>
      </c>
      <c r="I41" s="734">
        <v>41134.023047747723</v>
      </c>
      <c r="J41" s="606"/>
      <c r="K41" s="603"/>
      <c r="L41" s="603"/>
      <c r="M41" s="603"/>
      <c r="BO41" s="560" t="s">
        <v>97</v>
      </c>
      <c r="BP41" s="541">
        <v>48550</v>
      </c>
      <c r="BQ41" s="541">
        <v>34277</v>
      </c>
      <c r="BR41" s="541">
        <v>2349</v>
      </c>
      <c r="BS41" s="541">
        <v>7983</v>
      </c>
      <c r="BT41" s="541">
        <v>11607</v>
      </c>
      <c r="BU41" s="541">
        <v>498.5</v>
      </c>
      <c r="BV41" s="541"/>
      <c r="BW41" s="541">
        <v>27200</v>
      </c>
      <c r="BX41" s="541">
        <v>12396.4</v>
      </c>
    </row>
    <row r="42" spans="1:76" ht="13.05" customHeight="1" x14ac:dyDescent="0.15">
      <c r="A42" s="560" t="s">
        <v>67</v>
      </c>
      <c r="B42" s="733">
        <v>147071.94197498352</v>
      </c>
      <c r="C42" s="733">
        <v>135681.21746567416</v>
      </c>
      <c r="D42" s="733">
        <v>2571.6622367268669</v>
      </c>
      <c r="E42" s="733">
        <v>14678.109416932639</v>
      </c>
      <c r="F42" s="733">
        <v>16044.293041610908</v>
      </c>
      <c r="G42" s="733">
        <v>407.38621085130251</v>
      </c>
      <c r="H42" s="734">
        <v>55582.739177035277</v>
      </c>
      <c r="I42" s="734">
        <v>41845.143512812465</v>
      </c>
      <c r="J42" s="606"/>
      <c r="K42" s="603"/>
      <c r="L42" s="603"/>
      <c r="M42" s="603"/>
      <c r="BO42" s="560" t="s">
        <v>98</v>
      </c>
      <c r="BP42" s="541">
        <v>47516.5</v>
      </c>
      <c r="BQ42" s="541">
        <v>32600</v>
      </c>
      <c r="BR42" s="541">
        <v>2222.5</v>
      </c>
      <c r="BS42" s="541">
        <v>8324.5</v>
      </c>
      <c r="BT42" s="541">
        <v>11978</v>
      </c>
      <c r="BU42" s="541">
        <v>529.5</v>
      </c>
      <c r="BV42" s="541"/>
      <c r="BW42" s="541">
        <v>31100</v>
      </c>
      <c r="BX42" s="541">
        <v>12726.4</v>
      </c>
    </row>
    <row r="43" spans="1:76" ht="13.05" customHeight="1" thickBot="1" x14ac:dyDescent="0.2">
      <c r="A43" s="572" t="s">
        <v>68</v>
      </c>
      <c r="B43" s="735">
        <v>155941.8527848188</v>
      </c>
      <c r="C43" s="735">
        <v>143384.18979795903</v>
      </c>
      <c r="D43" s="735">
        <v>2600.6409420004006</v>
      </c>
      <c r="E43" s="735">
        <v>16764.365409346392</v>
      </c>
      <c r="F43" s="735">
        <v>16526.037609883664</v>
      </c>
      <c r="G43" s="735">
        <v>445.28851710889717</v>
      </c>
      <c r="H43" s="735">
        <v>56824.642341208819</v>
      </c>
      <c r="I43" s="735">
        <v>42057.20839292687</v>
      </c>
      <c r="J43" s="606"/>
      <c r="K43" s="603"/>
      <c r="L43" s="603"/>
      <c r="M43" s="603"/>
      <c r="BO43" s="572" t="s">
        <v>99</v>
      </c>
      <c r="BP43" s="573">
        <v>55225.5</v>
      </c>
      <c r="BQ43" s="573">
        <v>37525</v>
      </c>
      <c r="BR43" s="573">
        <v>2271.5</v>
      </c>
      <c r="BS43" s="573">
        <v>8656</v>
      </c>
      <c r="BT43" s="573">
        <v>11822</v>
      </c>
      <c r="BU43" s="573">
        <v>554.5</v>
      </c>
      <c r="BV43" s="573"/>
      <c r="BW43" s="573">
        <v>39300</v>
      </c>
      <c r="BX43" s="573">
        <v>12079.4</v>
      </c>
    </row>
    <row r="44" spans="1:76" ht="9" customHeight="1" x14ac:dyDescent="0.15">
      <c r="A44" s="607" t="s">
        <v>445</v>
      </c>
      <c r="B44" s="608"/>
      <c r="C44" s="608"/>
      <c r="D44" s="537" t="s">
        <v>446</v>
      </c>
      <c r="E44" s="608"/>
      <c r="F44" s="608"/>
      <c r="G44" s="537"/>
      <c r="H44" s="608"/>
      <c r="I44" s="608"/>
      <c r="J44" s="603"/>
      <c r="K44" s="603"/>
      <c r="L44" s="603"/>
      <c r="M44" s="603"/>
      <c r="BO44" s="549"/>
      <c r="BP44" s="571"/>
      <c r="BQ44" s="571"/>
      <c r="BR44" s="571"/>
      <c r="BS44" s="571"/>
      <c r="BT44" s="571"/>
      <c r="BU44" s="571"/>
      <c r="BV44" s="571"/>
      <c r="BW44" s="571"/>
      <c r="BX44" s="571"/>
    </row>
    <row r="45" spans="1:76" ht="9" customHeight="1" x14ac:dyDescent="0.15">
      <c r="A45" s="535" t="s">
        <v>428</v>
      </c>
      <c r="B45" s="533"/>
      <c r="C45" s="534"/>
      <c r="D45" s="534"/>
      <c r="E45" s="538"/>
      <c r="F45" s="538"/>
      <c r="G45" s="538"/>
      <c r="H45" s="538"/>
      <c r="I45" s="609"/>
      <c r="M45" s="571"/>
      <c r="BO45" s="540"/>
      <c r="BW45" s="575"/>
    </row>
    <row r="46" spans="1:76" ht="9" customHeight="1" x14ac:dyDescent="0.15">
      <c r="A46" s="40" t="s">
        <v>427</v>
      </c>
      <c r="B46" s="533"/>
      <c r="C46" s="533"/>
      <c r="D46" s="536"/>
      <c r="E46" s="538"/>
      <c r="F46" s="538"/>
      <c r="G46" s="538"/>
      <c r="H46" s="538"/>
      <c r="I46" s="609"/>
      <c r="M46" s="571"/>
      <c r="BW46" s="575"/>
    </row>
    <row r="47" spans="1:76" ht="10.050000000000001" customHeight="1" x14ac:dyDescent="0.15">
      <c r="A47" s="508"/>
      <c r="B47" s="538"/>
      <c r="C47" s="538"/>
      <c r="D47" s="538"/>
      <c r="E47" s="538"/>
      <c r="F47" s="538"/>
      <c r="G47" s="538"/>
      <c r="H47" s="538"/>
      <c r="I47" s="609"/>
      <c r="M47" s="571"/>
      <c r="BW47" s="575"/>
    </row>
    <row r="48" spans="1:76" ht="15" customHeight="1" x14ac:dyDescent="0.15">
      <c r="A48" s="508"/>
      <c r="M48" s="571"/>
    </row>
    <row r="49" spans="13:13" ht="15" customHeight="1" x14ac:dyDescent="0.15">
      <c r="M49" s="571"/>
    </row>
    <row r="50" spans="13:13" ht="15" customHeight="1" x14ac:dyDescent="0.15">
      <c r="M50" s="571"/>
    </row>
    <row r="51" spans="13:13" ht="15" customHeight="1" x14ac:dyDescent="0.15">
      <c r="M51" s="571"/>
    </row>
    <row r="52" spans="13:13" ht="15" customHeight="1" x14ac:dyDescent="0.15">
      <c r="M52" s="571"/>
    </row>
  </sheetData>
  <mergeCells count="12">
    <mergeCell ref="A29:A30"/>
    <mergeCell ref="I29:I30"/>
    <mergeCell ref="L29:L30"/>
    <mergeCell ref="H29:H30"/>
    <mergeCell ref="H6:H7"/>
    <mergeCell ref="BO26:BX26"/>
    <mergeCell ref="BO28:BX28"/>
    <mergeCell ref="BO3:BX3"/>
    <mergeCell ref="BO5:BX5"/>
    <mergeCell ref="A6:A7"/>
    <mergeCell ref="L6:L7"/>
    <mergeCell ref="I6:I7"/>
  </mergeCells>
  <printOptions horizontalCentered="1" verticalCentered="1" gridLinesSet="0"/>
  <pageMargins left="0" right="0" top="0" bottom="0" header="0" footer="0"/>
  <pageSetup paperSize="9" orientation="portrait"/>
  <headerFooter scaleWithDoc="0" alignWithMargins="0"/>
  <rowBreaks count="1" manualBreakCount="1">
    <brk id="25" max="8" man="1"/>
  </row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codeName="Hoja96">
    <tabColor theme="9" tint="0.59999389629810485"/>
  </sheetPr>
  <dimension ref="A1:R64"/>
  <sheetViews>
    <sheetView showGridLines="0" zoomScale="150" zoomScaleNormal="150" workbookViewId="0">
      <selection activeCell="A25" sqref="A25"/>
    </sheetView>
  </sheetViews>
  <sheetFormatPr baseColWidth="10" defaultColWidth="9.75" defaultRowHeight="15" customHeight="1" x14ac:dyDescent="0.15"/>
  <cols>
    <col min="1" max="1" width="7.375" style="559" customWidth="1"/>
    <col min="2" max="2" width="8.75" style="559" customWidth="1"/>
    <col min="3" max="10" width="8.25" style="559" customWidth="1"/>
    <col min="11" max="11" width="7.375" style="559" customWidth="1"/>
    <col min="12" max="12" width="3.375" style="559" customWidth="1"/>
    <col min="13" max="14" width="9" style="559" customWidth="1"/>
    <col min="15" max="256" width="9.75" style="559"/>
    <col min="257" max="257" width="7.375" style="559" customWidth="1"/>
    <col min="258" max="258" width="10.75" style="559" customWidth="1"/>
    <col min="259" max="259" width="11.375" style="559" customWidth="1"/>
    <col min="260" max="261" width="10.75" style="559" customWidth="1"/>
    <col min="262" max="263" width="10.25" style="559" customWidth="1"/>
    <col min="264" max="264" width="11.25" style="559" customWidth="1"/>
    <col min="265" max="265" width="9.375" style="559" customWidth="1"/>
    <col min="266" max="266" width="2" style="559" customWidth="1"/>
    <col min="267" max="267" width="12" style="559" customWidth="1"/>
    <col min="268" max="268" width="12.75" style="559" customWidth="1"/>
    <col min="269" max="512" width="9.75" style="559"/>
    <col min="513" max="513" width="7.375" style="559" customWidth="1"/>
    <col min="514" max="514" width="10.75" style="559" customWidth="1"/>
    <col min="515" max="515" width="11.375" style="559" customWidth="1"/>
    <col min="516" max="517" width="10.75" style="559" customWidth="1"/>
    <col min="518" max="519" width="10.25" style="559" customWidth="1"/>
    <col min="520" max="520" width="11.25" style="559" customWidth="1"/>
    <col min="521" max="521" width="9.375" style="559" customWidth="1"/>
    <col min="522" max="522" width="2" style="559" customWidth="1"/>
    <col min="523" max="523" width="12" style="559" customWidth="1"/>
    <col min="524" max="524" width="12.75" style="559" customWidth="1"/>
    <col min="525" max="768" width="9.75" style="559"/>
    <col min="769" max="769" width="7.375" style="559" customWidth="1"/>
    <col min="770" max="770" width="10.75" style="559" customWidth="1"/>
    <col min="771" max="771" width="11.375" style="559" customWidth="1"/>
    <col min="772" max="773" width="10.75" style="559" customWidth="1"/>
    <col min="774" max="775" width="10.25" style="559" customWidth="1"/>
    <col min="776" max="776" width="11.25" style="559" customWidth="1"/>
    <col min="777" max="777" width="9.375" style="559" customWidth="1"/>
    <col min="778" max="778" width="2" style="559" customWidth="1"/>
    <col min="779" max="779" width="12" style="559" customWidth="1"/>
    <col min="780" max="780" width="12.75" style="559" customWidth="1"/>
    <col min="781" max="1024" width="9.75" style="559"/>
    <col min="1025" max="1025" width="7.375" style="559" customWidth="1"/>
    <col min="1026" max="1026" width="10.75" style="559" customWidth="1"/>
    <col min="1027" max="1027" width="11.375" style="559" customWidth="1"/>
    <col min="1028" max="1029" width="10.75" style="559" customWidth="1"/>
    <col min="1030" max="1031" width="10.25" style="559" customWidth="1"/>
    <col min="1032" max="1032" width="11.25" style="559" customWidth="1"/>
    <col min="1033" max="1033" width="9.375" style="559" customWidth="1"/>
    <col min="1034" max="1034" width="2" style="559" customWidth="1"/>
    <col min="1035" max="1035" width="12" style="559" customWidth="1"/>
    <col min="1036" max="1036" width="12.75" style="559" customWidth="1"/>
    <col min="1037" max="1280" width="9.75" style="559"/>
    <col min="1281" max="1281" width="7.375" style="559" customWidth="1"/>
    <col min="1282" max="1282" width="10.75" style="559" customWidth="1"/>
    <col min="1283" max="1283" width="11.375" style="559" customWidth="1"/>
    <col min="1284" max="1285" width="10.75" style="559" customWidth="1"/>
    <col min="1286" max="1287" width="10.25" style="559" customWidth="1"/>
    <col min="1288" max="1288" width="11.25" style="559" customWidth="1"/>
    <col min="1289" max="1289" width="9.375" style="559" customWidth="1"/>
    <col min="1290" max="1290" width="2" style="559" customWidth="1"/>
    <col min="1291" max="1291" width="12" style="559" customWidth="1"/>
    <col min="1292" max="1292" width="12.75" style="559" customWidth="1"/>
    <col min="1293" max="1536" width="9.75" style="559"/>
    <col min="1537" max="1537" width="7.375" style="559" customWidth="1"/>
    <col min="1538" max="1538" width="10.75" style="559" customWidth="1"/>
    <col min="1539" max="1539" width="11.375" style="559" customWidth="1"/>
    <col min="1540" max="1541" width="10.75" style="559" customWidth="1"/>
    <col min="1542" max="1543" width="10.25" style="559" customWidth="1"/>
    <col min="1544" max="1544" width="11.25" style="559" customWidth="1"/>
    <col min="1545" max="1545" width="9.375" style="559" customWidth="1"/>
    <col min="1546" max="1546" width="2" style="559" customWidth="1"/>
    <col min="1547" max="1547" width="12" style="559" customWidth="1"/>
    <col min="1548" max="1548" width="12.75" style="559" customWidth="1"/>
    <col min="1549" max="1792" width="9.75" style="559"/>
    <col min="1793" max="1793" width="7.375" style="559" customWidth="1"/>
    <col min="1794" max="1794" width="10.75" style="559" customWidth="1"/>
    <col min="1795" max="1795" width="11.375" style="559" customWidth="1"/>
    <col min="1796" max="1797" width="10.75" style="559" customWidth="1"/>
    <col min="1798" max="1799" width="10.25" style="559" customWidth="1"/>
    <col min="1800" max="1800" width="11.25" style="559" customWidth="1"/>
    <col min="1801" max="1801" width="9.375" style="559" customWidth="1"/>
    <col min="1802" max="1802" width="2" style="559" customWidth="1"/>
    <col min="1803" max="1803" width="12" style="559" customWidth="1"/>
    <col min="1804" max="1804" width="12.75" style="559" customWidth="1"/>
    <col min="1805" max="2048" width="9.75" style="559"/>
    <col min="2049" max="2049" width="7.375" style="559" customWidth="1"/>
    <col min="2050" max="2050" width="10.75" style="559" customWidth="1"/>
    <col min="2051" max="2051" width="11.375" style="559" customWidth="1"/>
    <col min="2052" max="2053" width="10.75" style="559" customWidth="1"/>
    <col min="2054" max="2055" width="10.25" style="559" customWidth="1"/>
    <col min="2056" max="2056" width="11.25" style="559" customWidth="1"/>
    <col min="2057" max="2057" width="9.375" style="559" customWidth="1"/>
    <col min="2058" max="2058" width="2" style="559" customWidth="1"/>
    <col min="2059" max="2059" width="12" style="559" customWidth="1"/>
    <col min="2060" max="2060" width="12.75" style="559" customWidth="1"/>
    <col min="2061" max="2304" width="9.75" style="559"/>
    <col min="2305" max="2305" width="7.375" style="559" customWidth="1"/>
    <col min="2306" max="2306" width="10.75" style="559" customWidth="1"/>
    <col min="2307" max="2307" width="11.375" style="559" customWidth="1"/>
    <col min="2308" max="2309" width="10.75" style="559" customWidth="1"/>
    <col min="2310" max="2311" width="10.25" style="559" customWidth="1"/>
    <col min="2312" max="2312" width="11.25" style="559" customWidth="1"/>
    <col min="2313" max="2313" width="9.375" style="559" customWidth="1"/>
    <col min="2314" max="2314" width="2" style="559" customWidth="1"/>
    <col min="2315" max="2315" width="12" style="559" customWidth="1"/>
    <col min="2316" max="2316" width="12.75" style="559" customWidth="1"/>
    <col min="2317" max="2560" width="9.75" style="559"/>
    <col min="2561" max="2561" width="7.375" style="559" customWidth="1"/>
    <col min="2562" max="2562" width="10.75" style="559" customWidth="1"/>
    <col min="2563" max="2563" width="11.375" style="559" customWidth="1"/>
    <col min="2564" max="2565" width="10.75" style="559" customWidth="1"/>
    <col min="2566" max="2567" width="10.25" style="559" customWidth="1"/>
    <col min="2568" max="2568" width="11.25" style="559" customWidth="1"/>
    <col min="2569" max="2569" width="9.375" style="559" customWidth="1"/>
    <col min="2570" max="2570" width="2" style="559" customWidth="1"/>
    <col min="2571" max="2571" width="12" style="559" customWidth="1"/>
    <col min="2572" max="2572" width="12.75" style="559" customWidth="1"/>
    <col min="2573" max="2816" width="9.75" style="559"/>
    <col min="2817" max="2817" width="7.375" style="559" customWidth="1"/>
    <col min="2818" max="2818" width="10.75" style="559" customWidth="1"/>
    <col min="2819" max="2819" width="11.375" style="559" customWidth="1"/>
    <col min="2820" max="2821" width="10.75" style="559" customWidth="1"/>
    <col min="2822" max="2823" width="10.25" style="559" customWidth="1"/>
    <col min="2824" max="2824" width="11.25" style="559" customWidth="1"/>
    <col min="2825" max="2825" width="9.375" style="559" customWidth="1"/>
    <col min="2826" max="2826" width="2" style="559" customWidth="1"/>
    <col min="2827" max="2827" width="12" style="559" customWidth="1"/>
    <col min="2828" max="2828" width="12.75" style="559" customWidth="1"/>
    <col min="2829" max="3072" width="9.75" style="559"/>
    <col min="3073" max="3073" width="7.375" style="559" customWidth="1"/>
    <col min="3074" max="3074" width="10.75" style="559" customWidth="1"/>
    <col min="3075" max="3075" width="11.375" style="559" customWidth="1"/>
    <col min="3076" max="3077" width="10.75" style="559" customWidth="1"/>
    <col min="3078" max="3079" width="10.25" style="559" customWidth="1"/>
    <col min="3080" max="3080" width="11.25" style="559" customWidth="1"/>
    <col min="3081" max="3081" width="9.375" style="559" customWidth="1"/>
    <col min="3082" max="3082" width="2" style="559" customWidth="1"/>
    <col min="3083" max="3083" width="12" style="559" customWidth="1"/>
    <col min="3084" max="3084" width="12.75" style="559" customWidth="1"/>
    <col min="3085" max="3328" width="9.75" style="559"/>
    <col min="3329" max="3329" width="7.375" style="559" customWidth="1"/>
    <col min="3330" max="3330" width="10.75" style="559" customWidth="1"/>
    <col min="3331" max="3331" width="11.375" style="559" customWidth="1"/>
    <col min="3332" max="3333" width="10.75" style="559" customWidth="1"/>
    <col min="3334" max="3335" width="10.25" style="559" customWidth="1"/>
    <col min="3336" max="3336" width="11.25" style="559" customWidth="1"/>
    <col min="3337" max="3337" width="9.375" style="559" customWidth="1"/>
    <col min="3338" max="3338" width="2" style="559" customWidth="1"/>
    <col min="3339" max="3339" width="12" style="559" customWidth="1"/>
    <col min="3340" max="3340" width="12.75" style="559" customWidth="1"/>
    <col min="3341" max="3584" width="9.75" style="559"/>
    <col min="3585" max="3585" width="7.375" style="559" customWidth="1"/>
    <col min="3586" max="3586" width="10.75" style="559" customWidth="1"/>
    <col min="3587" max="3587" width="11.375" style="559" customWidth="1"/>
    <col min="3588" max="3589" width="10.75" style="559" customWidth="1"/>
    <col min="3590" max="3591" width="10.25" style="559" customWidth="1"/>
    <col min="3592" max="3592" width="11.25" style="559" customWidth="1"/>
    <col min="3593" max="3593" width="9.375" style="559" customWidth="1"/>
    <col min="3594" max="3594" width="2" style="559" customWidth="1"/>
    <col min="3595" max="3595" width="12" style="559" customWidth="1"/>
    <col min="3596" max="3596" width="12.75" style="559" customWidth="1"/>
    <col min="3597" max="3840" width="9.75" style="559"/>
    <col min="3841" max="3841" width="7.375" style="559" customWidth="1"/>
    <col min="3842" max="3842" width="10.75" style="559" customWidth="1"/>
    <col min="3843" max="3843" width="11.375" style="559" customWidth="1"/>
    <col min="3844" max="3845" width="10.75" style="559" customWidth="1"/>
    <col min="3846" max="3847" width="10.25" style="559" customWidth="1"/>
    <col min="3848" max="3848" width="11.25" style="559" customWidth="1"/>
    <col min="3849" max="3849" width="9.375" style="559" customWidth="1"/>
    <col min="3850" max="3850" width="2" style="559" customWidth="1"/>
    <col min="3851" max="3851" width="12" style="559" customWidth="1"/>
    <col min="3852" max="3852" width="12.75" style="559" customWidth="1"/>
    <col min="3853" max="4096" width="9.75" style="559"/>
    <col min="4097" max="4097" width="7.375" style="559" customWidth="1"/>
    <col min="4098" max="4098" width="10.75" style="559" customWidth="1"/>
    <col min="4099" max="4099" width="11.375" style="559" customWidth="1"/>
    <col min="4100" max="4101" width="10.75" style="559" customWidth="1"/>
    <col min="4102" max="4103" width="10.25" style="559" customWidth="1"/>
    <col min="4104" max="4104" width="11.25" style="559" customWidth="1"/>
    <col min="4105" max="4105" width="9.375" style="559" customWidth="1"/>
    <col min="4106" max="4106" width="2" style="559" customWidth="1"/>
    <col min="4107" max="4107" width="12" style="559" customWidth="1"/>
    <col min="4108" max="4108" width="12.75" style="559" customWidth="1"/>
    <col min="4109" max="4352" width="9.75" style="559"/>
    <col min="4353" max="4353" width="7.375" style="559" customWidth="1"/>
    <col min="4354" max="4354" width="10.75" style="559" customWidth="1"/>
    <col min="4355" max="4355" width="11.375" style="559" customWidth="1"/>
    <col min="4356" max="4357" width="10.75" style="559" customWidth="1"/>
    <col min="4358" max="4359" width="10.25" style="559" customWidth="1"/>
    <col min="4360" max="4360" width="11.25" style="559" customWidth="1"/>
    <col min="4361" max="4361" width="9.375" style="559" customWidth="1"/>
    <col min="4362" max="4362" width="2" style="559" customWidth="1"/>
    <col min="4363" max="4363" width="12" style="559" customWidth="1"/>
    <col min="4364" max="4364" width="12.75" style="559" customWidth="1"/>
    <col min="4365" max="4608" width="9.75" style="559"/>
    <col min="4609" max="4609" width="7.375" style="559" customWidth="1"/>
    <col min="4610" max="4610" width="10.75" style="559" customWidth="1"/>
    <col min="4611" max="4611" width="11.375" style="559" customWidth="1"/>
    <col min="4612" max="4613" width="10.75" style="559" customWidth="1"/>
    <col min="4614" max="4615" width="10.25" style="559" customWidth="1"/>
    <col min="4616" max="4616" width="11.25" style="559" customWidth="1"/>
    <col min="4617" max="4617" width="9.375" style="559" customWidth="1"/>
    <col min="4618" max="4618" width="2" style="559" customWidth="1"/>
    <col min="4619" max="4619" width="12" style="559" customWidth="1"/>
    <col min="4620" max="4620" width="12.75" style="559" customWidth="1"/>
    <col min="4621" max="4864" width="9.75" style="559"/>
    <col min="4865" max="4865" width="7.375" style="559" customWidth="1"/>
    <col min="4866" max="4866" width="10.75" style="559" customWidth="1"/>
    <col min="4867" max="4867" width="11.375" style="559" customWidth="1"/>
    <col min="4868" max="4869" width="10.75" style="559" customWidth="1"/>
    <col min="4870" max="4871" width="10.25" style="559" customWidth="1"/>
    <col min="4872" max="4872" width="11.25" style="559" customWidth="1"/>
    <col min="4873" max="4873" width="9.375" style="559" customWidth="1"/>
    <col min="4874" max="4874" width="2" style="559" customWidth="1"/>
    <col min="4875" max="4875" width="12" style="559" customWidth="1"/>
    <col min="4876" max="4876" width="12.75" style="559" customWidth="1"/>
    <col min="4877" max="5120" width="9.75" style="559"/>
    <col min="5121" max="5121" width="7.375" style="559" customWidth="1"/>
    <col min="5122" max="5122" width="10.75" style="559" customWidth="1"/>
    <col min="5123" max="5123" width="11.375" style="559" customWidth="1"/>
    <col min="5124" max="5125" width="10.75" style="559" customWidth="1"/>
    <col min="5126" max="5127" width="10.25" style="559" customWidth="1"/>
    <col min="5128" max="5128" width="11.25" style="559" customWidth="1"/>
    <col min="5129" max="5129" width="9.375" style="559" customWidth="1"/>
    <col min="5130" max="5130" width="2" style="559" customWidth="1"/>
    <col min="5131" max="5131" width="12" style="559" customWidth="1"/>
    <col min="5132" max="5132" width="12.75" style="559" customWidth="1"/>
    <col min="5133" max="5376" width="9.75" style="559"/>
    <col min="5377" max="5377" width="7.375" style="559" customWidth="1"/>
    <col min="5378" max="5378" width="10.75" style="559" customWidth="1"/>
    <col min="5379" max="5379" width="11.375" style="559" customWidth="1"/>
    <col min="5380" max="5381" width="10.75" style="559" customWidth="1"/>
    <col min="5382" max="5383" width="10.25" style="559" customWidth="1"/>
    <col min="5384" max="5384" width="11.25" style="559" customWidth="1"/>
    <col min="5385" max="5385" width="9.375" style="559" customWidth="1"/>
    <col min="5386" max="5386" width="2" style="559" customWidth="1"/>
    <col min="5387" max="5387" width="12" style="559" customWidth="1"/>
    <col min="5388" max="5388" width="12.75" style="559" customWidth="1"/>
    <col min="5389" max="5632" width="9.75" style="559"/>
    <col min="5633" max="5633" width="7.375" style="559" customWidth="1"/>
    <col min="5634" max="5634" width="10.75" style="559" customWidth="1"/>
    <col min="5635" max="5635" width="11.375" style="559" customWidth="1"/>
    <col min="5636" max="5637" width="10.75" style="559" customWidth="1"/>
    <col min="5638" max="5639" width="10.25" style="559" customWidth="1"/>
    <col min="5640" max="5640" width="11.25" style="559" customWidth="1"/>
    <col min="5641" max="5641" width="9.375" style="559" customWidth="1"/>
    <col min="5642" max="5642" width="2" style="559" customWidth="1"/>
    <col min="5643" max="5643" width="12" style="559" customWidth="1"/>
    <col min="5644" max="5644" width="12.75" style="559" customWidth="1"/>
    <col min="5645" max="5888" width="9.75" style="559"/>
    <col min="5889" max="5889" width="7.375" style="559" customWidth="1"/>
    <col min="5890" max="5890" width="10.75" style="559" customWidth="1"/>
    <col min="5891" max="5891" width="11.375" style="559" customWidth="1"/>
    <col min="5892" max="5893" width="10.75" style="559" customWidth="1"/>
    <col min="5894" max="5895" width="10.25" style="559" customWidth="1"/>
    <col min="5896" max="5896" width="11.25" style="559" customWidth="1"/>
    <col min="5897" max="5897" width="9.375" style="559" customWidth="1"/>
    <col min="5898" max="5898" width="2" style="559" customWidth="1"/>
    <col min="5899" max="5899" width="12" style="559" customWidth="1"/>
    <col min="5900" max="5900" width="12.75" style="559" customWidth="1"/>
    <col min="5901" max="6144" width="9.75" style="559"/>
    <col min="6145" max="6145" width="7.375" style="559" customWidth="1"/>
    <col min="6146" max="6146" width="10.75" style="559" customWidth="1"/>
    <col min="6147" max="6147" width="11.375" style="559" customWidth="1"/>
    <col min="6148" max="6149" width="10.75" style="559" customWidth="1"/>
    <col min="6150" max="6151" width="10.25" style="559" customWidth="1"/>
    <col min="6152" max="6152" width="11.25" style="559" customWidth="1"/>
    <col min="6153" max="6153" width="9.375" style="559" customWidth="1"/>
    <col min="6154" max="6154" width="2" style="559" customWidth="1"/>
    <col min="6155" max="6155" width="12" style="559" customWidth="1"/>
    <col min="6156" max="6156" width="12.75" style="559" customWidth="1"/>
    <col min="6157" max="6400" width="9.75" style="559"/>
    <col min="6401" max="6401" width="7.375" style="559" customWidth="1"/>
    <col min="6402" max="6402" width="10.75" style="559" customWidth="1"/>
    <col min="6403" max="6403" width="11.375" style="559" customWidth="1"/>
    <col min="6404" max="6405" width="10.75" style="559" customWidth="1"/>
    <col min="6406" max="6407" width="10.25" style="559" customWidth="1"/>
    <col min="6408" max="6408" width="11.25" style="559" customWidth="1"/>
    <col min="6409" max="6409" width="9.375" style="559" customWidth="1"/>
    <col min="6410" max="6410" width="2" style="559" customWidth="1"/>
    <col min="6411" max="6411" width="12" style="559" customWidth="1"/>
    <col min="6412" max="6412" width="12.75" style="559" customWidth="1"/>
    <col min="6413" max="6656" width="9.75" style="559"/>
    <col min="6657" max="6657" width="7.375" style="559" customWidth="1"/>
    <col min="6658" max="6658" width="10.75" style="559" customWidth="1"/>
    <col min="6659" max="6659" width="11.375" style="559" customWidth="1"/>
    <col min="6660" max="6661" width="10.75" style="559" customWidth="1"/>
    <col min="6662" max="6663" width="10.25" style="559" customWidth="1"/>
    <col min="6664" max="6664" width="11.25" style="559" customWidth="1"/>
    <col min="6665" max="6665" width="9.375" style="559" customWidth="1"/>
    <col min="6666" max="6666" width="2" style="559" customWidth="1"/>
    <col min="6667" max="6667" width="12" style="559" customWidth="1"/>
    <col min="6668" max="6668" width="12.75" style="559" customWidth="1"/>
    <col min="6669" max="6912" width="9.75" style="559"/>
    <col min="6913" max="6913" width="7.375" style="559" customWidth="1"/>
    <col min="6914" max="6914" width="10.75" style="559" customWidth="1"/>
    <col min="6915" max="6915" width="11.375" style="559" customWidth="1"/>
    <col min="6916" max="6917" width="10.75" style="559" customWidth="1"/>
    <col min="6918" max="6919" width="10.25" style="559" customWidth="1"/>
    <col min="6920" max="6920" width="11.25" style="559" customWidth="1"/>
    <col min="6921" max="6921" width="9.375" style="559" customWidth="1"/>
    <col min="6922" max="6922" width="2" style="559" customWidth="1"/>
    <col min="6923" max="6923" width="12" style="559" customWidth="1"/>
    <col min="6924" max="6924" width="12.75" style="559" customWidth="1"/>
    <col min="6925" max="7168" width="9.75" style="559"/>
    <col min="7169" max="7169" width="7.375" style="559" customWidth="1"/>
    <col min="7170" max="7170" width="10.75" style="559" customWidth="1"/>
    <col min="7171" max="7171" width="11.375" style="559" customWidth="1"/>
    <col min="7172" max="7173" width="10.75" style="559" customWidth="1"/>
    <col min="7174" max="7175" width="10.25" style="559" customWidth="1"/>
    <col min="7176" max="7176" width="11.25" style="559" customWidth="1"/>
    <col min="7177" max="7177" width="9.375" style="559" customWidth="1"/>
    <col min="7178" max="7178" width="2" style="559" customWidth="1"/>
    <col min="7179" max="7179" width="12" style="559" customWidth="1"/>
    <col min="7180" max="7180" width="12.75" style="559" customWidth="1"/>
    <col min="7181" max="7424" width="9.75" style="559"/>
    <col min="7425" max="7425" width="7.375" style="559" customWidth="1"/>
    <col min="7426" max="7426" width="10.75" style="559" customWidth="1"/>
    <col min="7427" max="7427" width="11.375" style="559" customWidth="1"/>
    <col min="7428" max="7429" width="10.75" style="559" customWidth="1"/>
    <col min="7430" max="7431" width="10.25" style="559" customWidth="1"/>
    <col min="7432" max="7432" width="11.25" style="559" customWidth="1"/>
    <col min="7433" max="7433" width="9.375" style="559" customWidth="1"/>
    <col min="7434" max="7434" width="2" style="559" customWidth="1"/>
    <col min="7435" max="7435" width="12" style="559" customWidth="1"/>
    <col min="7436" max="7436" width="12.75" style="559" customWidth="1"/>
    <col min="7437" max="7680" width="9.75" style="559"/>
    <col min="7681" max="7681" width="7.375" style="559" customWidth="1"/>
    <col min="7682" max="7682" width="10.75" style="559" customWidth="1"/>
    <col min="7683" max="7683" width="11.375" style="559" customWidth="1"/>
    <col min="7684" max="7685" width="10.75" style="559" customWidth="1"/>
    <col min="7686" max="7687" width="10.25" style="559" customWidth="1"/>
    <col min="7688" max="7688" width="11.25" style="559" customWidth="1"/>
    <col min="7689" max="7689" width="9.375" style="559" customWidth="1"/>
    <col min="7690" max="7690" width="2" style="559" customWidth="1"/>
    <col min="7691" max="7691" width="12" style="559" customWidth="1"/>
    <col min="7692" max="7692" width="12.75" style="559" customWidth="1"/>
    <col min="7693" max="7936" width="9.75" style="559"/>
    <col min="7937" max="7937" width="7.375" style="559" customWidth="1"/>
    <col min="7938" max="7938" width="10.75" style="559" customWidth="1"/>
    <col min="7939" max="7939" width="11.375" style="559" customWidth="1"/>
    <col min="7940" max="7941" width="10.75" style="559" customWidth="1"/>
    <col min="7942" max="7943" width="10.25" style="559" customWidth="1"/>
    <col min="7944" max="7944" width="11.25" style="559" customWidth="1"/>
    <col min="7945" max="7945" width="9.375" style="559" customWidth="1"/>
    <col min="7946" max="7946" width="2" style="559" customWidth="1"/>
    <col min="7947" max="7947" width="12" style="559" customWidth="1"/>
    <col min="7948" max="7948" width="12.75" style="559" customWidth="1"/>
    <col min="7949" max="8192" width="9.75" style="559"/>
    <col min="8193" max="8193" width="7.375" style="559" customWidth="1"/>
    <col min="8194" max="8194" width="10.75" style="559" customWidth="1"/>
    <col min="8195" max="8195" width="11.375" style="559" customWidth="1"/>
    <col min="8196" max="8197" width="10.75" style="559" customWidth="1"/>
    <col min="8198" max="8199" width="10.25" style="559" customWidth="1"/>
    <col min="8200" max="8200" width="11.25" style="559" customWidth="1"/>
    <col min="8201" max="8201" width="9.375" style="559" customWidth="1"/>
    <col min="8202" max="8202" width="2" style="559" customWidth="1"/>
    <col min="8203" max="8203" width="12" style="559" customWidth="1"/>
    <col min="8204" max="8204" width="12.75" style="559" customWidth="1"/>
    <col min="8205" max="8448" width="9.75" style="559"/>
    <col min="8449" max="8449" width="7.375" style="559" customWidth="1"/>
    <col min="8450" max="8450" width="10.75" style="559" customWidth="1"/>
    <col min="8451" max="8451" width="11.375" style="559" customWidth="1"/>
    <col min="8452" max="8453" width="10.75" style="559" customWidth="1"/>
    <col min="8454" max="8455" width="10.25" style="559" customWidth="1"/>
    <col min="8456" max="8456" width="11.25" style="559" customWidth="1"/>
    <col min="8457" max="8457" width="9.375" style="559" customWidth="1"/>
    <col min="8458" max="8458" width="2" style="559" customWidth="1"/>
    <col min="8459" max="8459" width="12" style="559" customWidth="1"/>
    <col min="8460" max="8460" width="12.75" style="559" customWidth="1"/>
    <col min="8461" max="8704" width="9.75" style="559"/>
    <col min="8705" max="8705" width="7.375" style="559" customWidth="1"/>
    <col min="8706" max="8706" width="10.75" style="559" customWidth="1"/>
    <col min="8707" max="8707" width="11.375" style="559" customWidth="1"/>
    <col min="8708" max="8709" width="10.75" style="559" customWidth="1"/>
    <col min="8710" max="8711" width="10.25" style="559" customWidth="1"/>
    <col min="8712" max="8712" width="11.25" style="559" customWidth="1"/>
    <col min="8713" max="8713" width="9.375" style="559" customWidth="1"/>
    <col min="8714" max="8714" width="2" style="559" customWidth="1"/>
    <col min="8715" max="8715" width="12" style="559" customWidth="1"/>
    <col min="8716" max="8716" width="12.75" style="559" customWidth="1"/>
    <col min="8717" max="8960" width="9.75" style="559"/>
    <col min="8961" max="8961" width="7.375" style="559" customWidth="1"/>
    <col min="8962" max="8962" width="10.75" style="559" customWidth="1"/>
    <col min="8963" max="8963" width="11.375" style="559" customWidth="1"/>
    <col min="8964" max="8965" width="10.75" style="559" customWidth="1"/>
    <col min="8966" max="8967" width="10.25" style="559" customWidth="1"/>
    <col min="8968" max="8968" width="11.25" style="559" customWidth="1"/>
    <col min="8969" max="8969" width="9.375" style="559" customWidth="1"/>
    <col min="8970" max="8970" width="2" style="559" customWidth="1"/>
    <col min="8971" max="8971" width="12" style="559" customWidth="1"/>
    <col min="8972" max="8972" width="12.75" style="559" customWidth="1"/>
    <col min="8973" max="9216" width="9.75" style="559"/>
    <col min="9217" max="9217" width="7.375" style="559" customWidth="1"/>
    <col min="9218" max="9218" width="10.75" style="559" customWidth="1"/>
    <col min="9219" max="9219" width="11.375" style="559" customWidth="1"/>
    <col min="9220" max="9221" width="10.75" style="559" customWidth="1"/>
    <col min="9222" max="9223" width="10.25" style="559" customWidth="1"/>
    <col min="9224" max="9224" width="11.25" style="559" customWidth="1"/>
    <col min="9225" max="9225" width="9.375" style="559" customWidth="1"/>
    <col min="9226" max="9226" width="2" style="559" customWidth="1"/>
    <col min="9227" max="9227" width="12" style="559" customWidth="1"/>
    <col min="9228" max="9228" width="12.75" style="559" customWidth="1"/>
    <col min="9229" max="9472" width="9.75" style="559"/>
    <col min="9473" max="9473" width="7.375" style="559" customWidth="1"/>
    <col min="9474" max="9474" width="10.75" style="559" customWidth="1"/>
    <col min="9475" max="9475" width="11.375" style="559" customWidth="1"/>
    <col min="9476" max="9477" width="10.75" style="559" customWidth="1"/>
    <col min="9478" max="9479" width="10.25" style="559" customWidth="1"/>
    <col min="9480" max="9480" width="11.25" style="559" customWidth="1"/>
    <col min="9481" max="9481" width="9.375" style="559" customWidth="1"/>
    <col min="9482" max="9482" width="2" style="559" customWidth="1"/>
    <col min="9483" max="9483" width="12" style="559" customWidth="1"/>
    <col min="9484" max="9484" width="12.75" style="559" customWidth="1"/>
    <col min="9485" max="9728" width="9.75" style="559"/>
    <col min="9729" max="9729" width="7.375" style="559" customWidth="1"/>
    <col min="9730" max="9730" width="10.75" style="559" customWidth="1"/>
    <col min="9731" max="9731" width="11.375" style="559" customWidth="1"/>
    <col min="9732" max="9733" width="10.75" style="559" customWidth="1"/>
    <col min="9734" max="9735" width="10.25" style="559" customWidth="1"/>
    <col min="9736" max="9736" width="11.25" style="559" customWidth="1"/>
    <col min="9737" max="9737" width="9.375" style="559" customWidth="1"/>
    <col min="9738" max="9738" width="2" style="559" customWidth="1"/>
    <col min="9739" max="9739" width="12" style="559" customWidth="1"/>
    <col min="9740" max="9740" width="12.75" style="559" customWidth="1"/>
    <col min="9741" max="9984" width="9.75" style="559"/>
    <col min="9985" max="9985" width="7.375" style="559" customWidth="1"/>
    <col min="9986" max="9986" width="10.75" style="559" customWidth="1"/>
    <col min="9987" max="9987" width="11.375" style="559" customWidth="1"/>
    <col min="9988" max="9989" width="10.75" style="559" customWidth="1"/>
    <col min="9990" max="9991" width="10.25" style="559" customWidth="1"/>
    <col min="9992" max="9992" width="11.25" style="559" customWidth="1"/>
    <col min="9993" max="9993" width="9.375" style="559" customWidth="1"/>
    <col min="9994" max="9994" width="2" style="559" customWidth="1"/>
    <col min="9995" max="9995" width="12" style="559" customWidth="1"/>
    <col min="9996" max="9996" width="12.75" style="559" customWidth="1"/>
    <col min="9997" max="10240" width="9.75" style="559"/>
    <col min="10241" max="10241" width="7.375" style="559" customWidth="1"/>
    <col min="10242" max="10242" width="10.75" style="559" customWidth="1"/>
    <col min="10243" max="10243" width="11.375" style="559" customWidth="1"/>
    <col min="10244" max="10245" width="10.75" style="559" customWidth="1"/>
    <col min="10246" max="10247" width="10.25" style="559" customWidth="1"/>
    <col min="10248" max="10248" width="11.25" style="559" customWidth="1"/>
    <col min="10249" max="10249" width="9.375" style="559" customWidth="1"/>
    <col min="10250" max="10250" width="2" style="559" customWidth="1"/>
    <col min="10251" max="10251" width="12" style="559" customWidth="1"/>
    <col min="10252" max="10252" width="12.75" style="559" customWidth="1"/>
    <col min="10253" max="10496" width="9.75" style="559"/>
    <col min="10497" max="10497" width="7.375" style="559" customWidth="1"/>
    <col min="10498" max="10498" width="10.75" style="559" customWidth="1"/>
    <col min="10499" max="10499" width="11.375" style="559" customWidth="1"/>
    <col min="10500" max="10501" width="10.75" style="559" customWidth="1"/>
    <col min="10502" max="10503" width="10.25" style="559" customWidth="1"/>
    <col min="10504" max="10504" width="11.25" style="559" customWidth="1"/>
    <col min="10505" max="10505" width="9.375" style="559" customWidth="1"/>
    <col min="10506" max="10506" width="2" style="559" customWidth="1"/>
    <col min="10507" max="10507" width="12" style="559" customWidth="1"/>
    <col min="10508" max="10508" width="12.75" style="559" customWidth="1"/>
    <col min="10509" max="10752" width="9.75" style="559"/>
    <col min="10753" max="10753" width="7.375" style="559" customWidth="1"/>
    <col min="10754" max="10754" width="10.75" style="559" customWidth="1"/>
    <col min="10755" max="10755" width="11.375" style="559" customWidth="1"/>
    <col min="10756" max="10757" width="10.75" style="559" customWidth="1"/>
    <col min="10758" max="10759" width="10.25" style="559" customWidth="1"/>
    <col min="10760" max="10760" width="11.25" style="559" customWidth="1"/>
    <col min="10761" max="10761" width="9.375" style="559" customWidth="1"/>
    <col min="10762" max="10762" width="2" style="559" customWidth="1"/>
    <col min="10763" max="10763" width="12" style="559" customWidth="1"/>
    <col min="10764" max="10764" width="12.75" style="559" customWidth="1"/>
    <col min="10765" max="11008" width="9.75" style="559"/>
    <col min="11009" max="11009" width="7.375" style="559" customWidth="1"/>
    <col min="11010" max="11010" width="10.75" style="559" customWidth="1"/>
    <col min="11011" max="11011" width="11.375" style="559" customWidth="1"/>
    <col min="11012" max="11013" width="10.75" style="559" customWidth="1"/>
    <col min="11014" max="11015" width="10.25" style="559" customWidth="1"/>
    <col min="11016" max="11016" width="11.25" style="559" customWidth="1"/>
    <col min="11017" max="11017" width="9.375" style="559" customWidth="1"/>
    <col min="11018" max="11018" width="2" style="559" customWidth="1"/>
    <col min="11019" max="11019" width="12" style="559" customWidth="1"/>
    <col min="11020" max="11020" width="12.75" style="559" customWidth="1"/>
    <col min="11021" max="11264" width="9.75" style="559"/>
    <col min="11265" max="11265" width="7.375" style="559" customWidth="1"/>
    <col min="11266" max="11266" width="10.75" style="559" customWidth="1"/>
    <col min="11267" max="11267" width="11.375" style="559" customWidth="1"/>
    <col min="11268" max="11269" width="10.75" style="559" customWidth="1"/>
    <col min="11270" max="11271" width="10.25" style="559" customWidth="1"/>
    <col min="11272" max="11272" width="11.25" style="559" customWidth="1"/>
    <col min="11273" max="11273" width="9.375" style="559" customWidth="1"/>
    <col min="11274" max="11274" width="2" style="559" customWidth="1"/>
    <col min="11275" max="11275" width="12" style="559" customWidth="1"/>
    <col min="11276" max="11276" width="12.75" style="559" customWidth="1"/>
    <col min="11277" max="11520" width="9.75" style="559"/>
    <col min="11521" max="11521" width="7.375" style="559" customWidth="1"/>
    <col min="11522" max="11522" width="10.75" style="559" customWidth="1"/>
    <col min="11523" max="11523" width="11.375" style="559" customWidth="1"/>
    <col min="11524" max="11525" width="10.75" style="559" customWidth="1"/>
    <col min="11526" max="11527" width="10.25" style="559" customWidth="1"/>
    <col min="11528" max="11528" width="11.25" style="559" customWidth="1"/>
    <col min="11529" max="11529" width="9.375" style="559" customWidth="1"/>
    <col min="11530" max="11530" width="2" style="559" customWidth="1"/>
    <col min="11531" max="11531" width="12" style="559" customWidth="1"/>
    <col min="11532" max="11532" width="12.75" style="559" customWidth="1"/>
    <col min="11533" max="11776" width="9.75" style="559"/>
    <col min="11777" max="11777" width="7.375" style="559" customWidth="1"/>
    <col min="11778" max="11778" width="10.75" style="559" customWidth="1"/>
    <col min="11779" max="11779" width="11.375" style="559" customWidth="1"/>
    <col min="11780" max="11781" width="10.75" style="559" customWidth="1"/>
    <col min="11782" max="11783" width="10.25" style="559" customWidth="1"/>
    <col min="11784" max="11784" width="11.25" style="559" customWidth="1"/>
    <col min="11785" max="11785" width="9.375" style="559" customWidth="1"/>
    <col min="11786" max="11786" width="2" style="559" customWidth="1"/>
    <col min="11787" max="11787" width="12" style="559" customWidth="1"/>
    <col min="11788" max="11788" width="12.75" style="559" customWidth="1"/>
    <col min="11789" max="12032" width="9.75" style="559"/>
    <col min="12033" max="12033" width="7.375" style="559" customWidth="1"/>
    <col min="12034" max="12034" width="10.75" style="559" customWidth="1"/>
    <col min="12035" max="12035" width="11.375" style="559" customWidth="1"/>
    <col min="12036" max="12037" width="10.75" style="559" customWidth="1"/>
    <col min="12038" max="12039" width="10.25" style="559" customWidth="1"/>
    <col min="12040" max="12040" width="11.25" style="559" customWidth="1"/>
    <col min="12041" max="12041" width="9.375" style="559" customWidth="1"/>
    <col min="12042" max="12042" width="2" style="559" customWidth="1"/>
    <col min="12043" max="12043" width="12" style="559" customWidth="1"/>
    <col min="12044" max="12044" width="12.75" style="559" customWidth="1"/>
    <col min="12045" max="12288" width="9.75" style="559"/>
    <col min="12289" max="12289" width="7.375" style="559" customWidth="1"/>
    <col min="12290" max="12290" width="10.75" style="559" customWidth="1"/>
    <col min="12291" max="12291" width="11.375" style="559" customWidth="1"/>
    <col min="12292" max="12293" width="10.75" style="559" customWidth="1"/>
    <col min="12294" max="12295" width="10.25" style="559" customWidth="1"/>
    <col min="12296" max="12296" width="11.25" style="559" customWidth="1"/>
    <col min="12297" max="12297" width="9.375" style="559" customWidth="1"/>
    <col min="12298" max="12298" width="2" style="559" customWidth="1"/>
    <col min="12299" max="12299" width="12" style="559" customWidth="1"/>
    <col min="12300" max="12300" width="12.75" style="559" customWidth="1"/>
    <col min="12301" max="12544" width="9.75" style="559"/>
    <col min="12545" max="12545" width="7.375" style="559" customWidth="1"/>
    <col min="12546" max="12546" width="10.75" style="559" customWidth="1"/>
    <col min="12547" max="12547" width="11.375" style="559" customWidth="1"/>
    <col min="12548" max="12549" width="10.75" style="559" customWidth="1"/>
    <col min="12550" max="12551" width="10.25" style="559" customWidth="1"/>
    <col min="12552" max="12552" width="11.25" style="559" customWidth="1"/>
    <col min="12553" max="12553" width="9.375" style="559" customWidth="1"/>
    <col min="12554" max="12554" width="2" style="559" customWidth="1"/>
    <col min="12555" max="12555" width="12" style="559" customWidth="1"/>
    <col min="12556" max="12556" width="12.75" style="559" customWidth="1"/>
    <col min="12557" max="12800" width="9.75" style="559"/>
    <col min="12801" max="12801" width="7.375" style="559" customWidth="1"/>
    <col min="12802" max="12802" width="10.75" style="559" customWidth="1"/>
    <col min="12803" max="12803" width="11.375" style="559" customWidth="1"/>
    <col min="12804" max="12805" width="10.75" style="559" customWidth="1"/>
    <col min="12806" max="12807" width="10.25" style="559" customWidth="1"/>
    <col min="12808" max="12808" width="11.25" style="559" customWidth="1"/>
    <col min="12809" max="12809" width="9.375" style="559" customWidth="1"/>
    <col min="12810" max="12810" width="2" style="559" customWidth="1"/>
    <col min="12811" max="12811" width="12" style="559" customWidth="1"/>
    <col min="12812" max="12812" width="12.75" style="559" customWidth="1"/>
    <col min="12813" max="13056" width="9.75" style="559"/>
    <col min="13057" max="13057" width="7.375" style="559" customWidth="1"/>
    <col min="13058" max="13058" width="10.75" style="559" customWidth="1"/>
    <col min="13059" max="13059" width="11.375" style="559" customWidth="1"/>
    <col min="13060" max="13061" width="10.75" style="559" customWidth="1"/>
    <col min="13062" max="13063" width="10.25" style="559" customWidth="1"/>
    <col min="13064" max="13064" width="11.25" style="559" customWidth="1"/>
    <col min="13065" max="13065" width="9.375" style="559" customWidth="1"/>
    <col min="13066" max="13066" width="2" style="559" customWidth="1"/>
    <col min="13067" max="13067" width="12" style="559" customWidth="1"/>
    <col min="13068" max="13068" width="12.75" style="559" customWidth="1"/>
    <col min="13069" max="13312" width="9.75" style="559"/>
    <col min="13313" max="13313" width="7.375" style="559" customWidth="1"/>
    <col min="13314" max="13314" width="10.75" style="559" customWidth="1"/>
    <col min="13315" max="13315" width="11.375" style="559" customWidth="1"/>
    <col min="13316" max="13317" width="10.75" style="559" customWidth="1"/>
    <col min="13318" max="13319" width="10.25" style="559" customWidth="1"/>
    <col min="13320" max="13320" width="11.25" style="559" customWidth="1"/>
    <col min="13321" max="13321" width="9.375" style="559" customWidth="1"/>
    <col min="13322" max="13322" width="2" style="559" customWidth="1"/>
    <col min="13323" max="13323" width="12" style="559" customWidth="1"/>
    <col min="13324" max="13324" width="12.75" style="559" customWidth="1"/>
    <col min="13325" max="13568" width="9.75" style="559"/>
    <col min="13569" max="13569" width="7.375" style="559" customWidth="1"/>
    <col min="13570" max="13570" width="10.75" style="559" customWidth="1"/>
    <col min="13571" max="13571" width="11.375" style="559" customWidth="1"/>
    <col min="13572" max="13573" width="10.75" style="559" customWidth="1"/>
    <col min="13574" max="13575" width="10.25" style="559" customWidth="1"/>
    <col min="13576" max="13576" width="11.25" style="559" customWidth="1"/>
    <col min="13577" max="13577" width="9.375" style="559" customWidth="1"/>
    <col min="13578" max="13578" width="2" style="559" customWidth="1"/>
    <col min="13579" max="13579" width="12" style="559" customWidth="1"/>
    <col min="13580" max="13580" width="12.75" style="559" customWidth="1"/>
    <col min="13581" max="13824" width="9.75" style="559"/>
    <col min="13825" max="13825" width="7.375" style="559" customWidth="1"/>
    <col min="13826" max="13826" width="10.75" style="559" customWidth="1"/>
    <col min="13827" max="13827" width="11.375" style="559" customWidth="1"/>
    <col min="13828" max="13829" width="10.75" style="559" customWidth="1"/>
    <col min="13830" max="13831" width="10.25" style="559" customWidth="1"/>
    <col min="13832" max="13832" width="11.25" style="559" customWidth="1"/>
    <col min="13833" max="13833" width="9.375" style="559" customWidth="1"/>
    <col min="13834" max="13834" width="2" style="559" customWidth="1"/>
    <col min="13835" max="13835" width="12" style="559" customWidth="1"/>
    <col min="13836" max="13836" width="12.75" style="559" customWidth="1"/>
    <col min="13837" max="14080" width="9.75" style="559"/>
    <col min="14081" max="14081" width="7.375" style="559" customWidth="1"/>
    <col min="14082" max="14082" width="10.75" style="559" customWidth="1"/>
    <col min="14083" max="14083" width="11.375" style="559" customWidth="1"/>
    <col min="14084" max="14085" width="10.75" style="559" customWidth="1"/>
    <col min="14086" max="14087" width="10.25" style="559" customWidth="1"/>
    <col min="14088" max="14088" width="11.25" style="559" customWidth="1"/>
    <col min="14089" max="14089" width="9.375" style="559" customWidth="1"/>
    <col min="14090" max="14090" width="2" style="559" customWidth="1"/>
    <col min="14091" max="14091" width="12" style="559" customWidth="1"/>
    <col min="14092" max="14092" width="12.75" style="559" customWidth="1"/>
    <col min="14093" max="14336" width="9.75" style="559"/>
    <col min="14337" max="14337" width="7.375" style="559" customWidth="1"/>
    <col min="14338" max="14338" width="10.75" style="559" customWidth="1"/>
    <col min="14339" max="14339" width="11.375" style="559" customWidth="1"/>
    <col min="14340" max="14341" width="10.75" style="559" customWidth="1"/>
    <col min="14342" max="14343" width="10.25" style="559" customWidth="1"/>
    <col min="14344" max="14344" width="11.25" style="559" customWidth="1"/>
    <col min="14345" max="14345" width="9.375" style="559" customWidth="1"/>
    <col min="14346" max="14346" width="2" style="559" customWidth="1"/>
    <col min="14347" max="14347" width="12" style="559" customWidth="1"/>
    <col min="14348" max="14348" width="12.75" style="559" customWidth="1"/>
    <col min="14349" max="14592" width="9.75" style="559"/>
    <col min="14593" max="14593" width="7.375" style="559" customWidth="1"/>
    <col min="14594" max="14594" width="10.75" style="559" customWidth="1"/>
    <col min="14595" max="14595" width="11.375" style="559" customWidth="1"/>
    <col min="14596" max="14597" width="10.75" style="559" customWidth="1"/>
    <col min="14598" max="14599" width="10.25" style="559" customWidth="1"/>
    <col min="14600" max="14600" width="11.25" style="559" customWidth="1"/>
    <col min="14601" max="14601" width="9.375" style="559" customWidth="1"/>
    <col min="14602" max="14602" width="2" style="559" customWidth="1"/>
    <col min="14603" max="14603" width="12" style="559" customWidth="1"/>
    <col min="14604" max="14604" width="12.75" style="559" customWidth="1"/>
    <col min="14605" max="14848" width="9.75" style="559"/>
    <col min="14849" max="14849" width="7.375" style="559" customWidth="1"/>
    <col min="14850" max="14850" width="10.75" style="559" customWidth="1"/>
    <col min="14851" max="14851" width="11.375" style="559" customWidth="1"/>
    <col min="14852" max="14853" width="10.75" style="559" customWidth="1"/>
    <col min="14854" max="14855" width="10.25" style="559" customWidth="1"/>
    <col min="14856" max="14856" width="11.25" style="559" customWidth="1"/>
    <col min="14857" max="14857" width="9.375" style="559" customWidth="1"/>
    <col min="14858" max="14858" width="2" style="559" customWidth="1"/>
    <col min="14859" max="14859" width="12" style="559" customWidth="1"/>
    <col min="14860" max="14860" width="12.75" style="559" customWidth="1"/>
    <col min="14861" max="15104" width="9.75" style="559"/>
    <col min="15105" max="15105" width="7.375" style="559" customWidth="1"/>
    <col min="15106" max="15106" width="10.75" style="559" customWidth="1"/>
    <col min="15107" max="15107" width="11.375" style="559" customWidth="1"/>
    <col min="15108" max="15109" width="10.75" style="559" customWidth="1"/>
    <col min="15110" max="15111" width="10.25" style="559" customWidth="1"/>
    <col min="15112" max="15112" width="11.25" style="559" customWidth="1"/>
    <col min="15113" max="15113" width="9.375" style="559" customWidth="1"/>
    <col min="15114" max="15114" width="2" style="559" customWidth="1"/>
    <col min="15115" max="15115" width="12" style="559" customWidth="1"/>
    <col min="15116" max="15116" width="12.75" style="559" customWidth="1"/>
    <col min="15117" max="15360" width="9.75" style="559"/>
    <col min="15361" max="15361" width="7.375" style="559" customWidth="1"/>
    <col min="15362" max="15362" width="10.75" style="559" customWidth="1"/>
    <col min="15363" max="15363" width="11.375" style="559" customWidth="1"/>
    <col min="15364" max="15365" width="10.75" style="559" customWidth="1"/>
    <col min="15366" max="15367" width="10.25" style="559" customWidth="1"/>
    <col min="15368" max="15368" width="11.25" style="559" customWidth="1"/>
    <col min="15369" max="15369" width="9.375" style="559" customWidth="1"/>
    <col min="15370" max="15370" width="2" style="559" customWidth="1"/>
    <col min="15371" max="15371" width="12" style="559" customWidth="1"/>
    <col min="15372" max="15372" width="12.75" style="559" customWidth="1"/>
    <col min="15373" max="15616" width="9.75" style="559"/>
    <col min="15617" max="15617" width="7.375" style="559" customWidth="1"/>
    <col min="15618" max="15618" width="10.75" style="559" customWidth="1"/>
    <col min="15619" max="15619" width="11.375" style="559" customWidth="1"/>
    <col min="15620" max="15621" width="10.75" style="559" customWidth="1"/>
    <col min="15622" max="15623" width="10.25" style="559" customWidth="1"/>
    <col min="15624" max="15624" width="11.25" style="559" customWidth="1"/>
    <col min="15625" max="15625" width="9.375" style="559" customWidth="1"/>
    <col min="15626" max="15626" width="2" style="559" customWidth="1"/>
    <col min="15627" max="15627" width="12" style="559" customWidth="1"/>
    <col min="15628" max="15628" width="12.75" style="559" customWidth="1"/>
    <col min="15629" max="15872" width="9.75" style="559"/>
    <col min="15873" max="15873" width="7.375" style="559" customWidth="1"/>
    <col min="15874" max="15874" width="10.75" style="559" customWidth="1"/>
    <col min="15875" max="15875" width="11.375" style="559" customWidth="1"/>
    <col min="15876" max="15877" width="10.75" style="559" customWidth="1"/>
    <col min="15878" max="15879" width="10.25" style="559" customWidth="1"/>
    <col min="15880" max="15880" width="11.25" style="559" customWidth="1"/>
    <col min="15881" max="15881" width="9.375" style="559" customWidth="1"/>
    <col min="15882" max="15882" width="2" style="559" customWidth="1"/>
    <col min="15883" max="15883" width="12" style="559" customWidth="1"/>
    <col min="15884" max="15884" width="12.75" style="559" customWidth="1"/>
    <col min="15885" max="16128" width="9.75" style="559"/>
    <col min="16129" max="16129" width="7.375" style="559" customWidth="1"/>
    <col min="16130" max="16130" width="10.75" style="559" customWidth="1"/>
    <col min="16131" max="16131" width="11.375" style="559" customWidth="1"/>
    <col min="16132" max="16133" width="10.75" style="559" customWidth="1"/>
    <col min="16134" max="16135" width="10.25" style="559" customWidth="1"/>
    <col min="16136" max="16136" width="11.25" style="559" customWidth="1"/>
    <col min="16137" max="16137" width="9.375" style="559" customWidth="1"/>
    <col min="16138" max="16138" width="2" style="559" customWidth="1"/>
    <col min="16139" max="16139" width="12" style="559" customWidth="1"/>
    <col min="16140" max="16140" width="12.75" style="559" customWidth="1"/>
    <col min="16141" max="16384" width="9.75" style="559"/>
  </cols>
  <sheetData>
    <row r="1" spans="1:13" ht="15" customHeight="1" x14ac:dyDescent="0.15">
      <c r="G1" s="560"/>
    </row>
    <row r="2" spans="1:13" ht="13.95" customHeight="1" x14ac:dyDescent="0.3">
      <c r="A2" s="522" t="s">
        <v>390</v>
      </c>
      <c r="B2" s="610"/>
      <c r="C2" s="561"/>
      <c r="D2" s="561"/>
      <c r="E2" s="561"/>
      <c r="F2" s="561"/>
      <c r="G2" s="561"/>
      <c r="H2" s="561"/>
      <c r="I2" s="561"/>
      <c r="J2" s="561"/>
      <c r="K2" s="561"/>
    </row>
    <row r="3" spans="1:13" ht="12" customHeight="1" x14ac:dyDescent="0.15">
      <c r="A3" s="610" t="s">
        <v>435</v>
      </c>
      <c r="B3" s="610"/>
      <c r="C3" s="561"/>
      <c r="D3" s="561"/>
      <c r="E3" s="561"/>
      <c r="F3" s="561"/>
      <c r="G3" s="561"/>
      <c r="H3" s="561"/>
      <c r="I3" s="561"/>
      <c r="J3" s="561"/>
      <c r="K3" s="561"/>
    </row>
    <row r="4" spans="1:13" ht="12" customHeight="1" x14ac:dyDescent="0.15">
      <c r="A4" s="610" t="s">
        <v>331</v>
      </c>
      <c r="B4" s="610"/>
      <c r="C4" s="561"/>
      <c r="D4" s="561"/>
      <c r="E4" s="561"/>
      <c r="F4" s="561"/>
      <c r="G4" s="561"/>
      <c r="H4" s="561"/>
      <c r="I4" s="561"/>
      <c r="J4" s="561"/>
      <c r="K4" s="561"/>
    </row>
    <row r="5" spans="1:13" ht="4.05" customHeight="1" thickBot="1" x14ac:dyDescent="0.2">
      <c r="A5" s="592"/>
      <c r="B5" s="592"/>
      <c r="C5" s="592"/>
      <c r="D5" s="592"/>
      <c r="E5" s="592"/>
      <c r="F5" s="592"/>
      <c r="G5" s="592"/>
      <c r="H5" s="592"/>
      <c r="I5" s="592"/>
      <c r="J5" s="592"/>
      <c r="K5" s="612"/>
      <c r="L5" s="567"/>
    </row>
    <row r="6" spans="1:13" ht="13.05" customHeight="1" x14ac:dyDescent="0.2">
      <c r="A6" s="1142" t="s">
        <v>122</v>
      </c>
      <c r="B6" s="967" t="s">
        <v>120</v>
      </c>
      <c r="C6" s="1146" t="s">
        <v>125</v>
      </c>
      <c r="D6" s="1146"/>
      <c r="E6" s="1146"/>
      <c r="F6" s="1146"/>
      <c r="G6" s="1146"/>
      <c r="H6" s="1146"/>
      <c r="I6" s="1142" t="s">
        <v>202</v>
      </c>
      <c r="J6" s="1142" t="s">
        <v>16</v>
      </c>
      <c r="K6" s="567"/>
      <c r="L6" s="567"/>
    </row>
    <row r="7" spans="1:13" ht="13.05" customHeight="1" x14ac:dyDescent="0.15">
      <c r="A7" s="1143"/>
      <c r="B7" s="960" t="s">
        <v>201</v>
      </c>
      <c r="C7" s="961" t="s">
        <v>323</v>
      </c>
      <c r="D7" s="961" t="s">
        <v>324</v>
      </c>
      <c r="E7" s="961" t="s">
        <v>325</v>
      </c>
      <c r="F7" s="961" t="s">
        <v>326</v>
      </c>
      <c r="G7" s="961" t="s">
        <v>327</v>
      </c>
      <c r="H7" s="961" t="s">
        <v>8</v>
      </c>
      <c r="I7" s="1143"/>
      <c r="J7" s="1143"/>
      <c r="K7" s="567"/>
      <c r="L7" s="567"/>
    </row>
    <row r="8" spans="1:13" ht="13.05" customHeight="1" x14ac:dyDescent="0.15">
      <c r="A8" s="544">
        <v>2007</v>
      </c>
      <c r="B8" s="739">
        <f>(C8+E8+F8+G8+H8)</f>
        <v>609677.3854212244</v>
      </c>
      <c r="C8" s="739">
        <v>508998.28342122451</v>
      </c>
      <c r="D8" s="739">
        <v>478501</v>
      </c>
      <c r="E8" s="736">
        <v>1153.5830000000003</v>
      </c>
      <c r="F8" s="739">
        <v>33487.184000000001</v>
      </c>
      <c r="G8" s="739">
        <v>65672.335999999996</v>
      </c>
      <c r="H8" s="736">
        <v>365.99900000000002</v>
      </c>
      <c r="I8" s="739">
        <v>133445.57999999999</v>
      </c>
      <c r="J8" s="740">
        <v>122669</v>
      </c>
      <c r="K8" s="567"/>
      <c r="L8" s="567"/>
      <c r="M8" s="541"/>
    </row>
    <row r="9" spans="1:13" ht="13.05" customHeight="1" x14ac:dyDescent="0.15">
      <c r="A9" s="544">
        <v>2008</v>
      </c>
      <c r="B9" s="739">
        <f t="shared" ref="B9:B21" si="0">(C9+E9+F9+G9+H9)</f>
        <v>689767.95457312732</v>
      </c>
      <c r="C9" s="739">
        <v>587333.59263212734</v>
      </c>
      <c r="D9" s="739">
        <v>548764.09509212745</v>
      </c>
      <c r="E9" s="736">
        <v>1256.2534860000001</v>
      </c>
      <c r="F9" s="739">
        <v>38146.355527</v>
      </c>
      <c r="G9" s="739">
        <v>62715.297928000007</v>
      </c>
      <c r="H9" s="736">
        <v>316.45499999999998</v>
      </c>
      <c r="I9" s="739">
        <v>127859.50599999999</v>
      </c>
      <c r="J9" s="740">
        <v>127939.45092951939</v>
      </c>
      <c r="K9" s="567"/>
      <c r="L9" s="567"/>
      <c r="M9" s="541"/>
    </row>
    <row r="10" spans="1:13" ht="13.05" customHeight="1" x14ac:dyDescent="0.15">
      <c r="A10" s="544">
        <v>2009</v>
      </c>
      <c r="B10" s="739">
        <f t="shared" si="0"/>
        <v>705048.72762225277</v>
      </c>
      <c r="C10" s="739">
        <v>602724.30234725284</v>
      </c>
      <c r="D10" s="739">
        <v>557643.72009625286</v>
      </c>
      <c r="E10" s="736">
        <v>1229.8827300000003</v>
      </c>
      <c r="F10" s="739">
        <v>40646.414873999995</v>
      </c>
      <c r="G10" s="739">
        <v>60125.267670999994</v>
      </c>
      <c r="H10" s="736">
        <v>322.86</v>
      </c>
      <c r="I10" s="739">
        <v>133508.98200000002</v>
      </c>
      <c r="J10" s="740">
        <v>128979.36</v>
      </c>
      <c r="K10" s="567"/>
      <c r="L10" s="567"/>
      <c r="M10" s="541"/>
    </row>
    <row r="11" spans="1:13" ht="13.05" customHeight="1" x14ac:dyDescent="0.15">
      <c r="A11" s="544">
        <v>2010</v>
      </c>
      <c r="B11" s="739">
        <f t="shared" si="0"/>
        <v>771381.18005864392</v>
      </c>
      <c r="C11" s="739">
        <v>663307.42969464406</v>
      </c>
      <c r="D11" s="739">
        <v>610167.58282064402</v>
      </c>
      <c r="E11" s="736">
        <v>1269.3516950000001</v>
      </c>
      <c r="F11" s="739">
        <v>44333.557131000001</v>
      </c>
      <c r="G11" s="739">
        <v>62068.896537999994</v>
      </c>
      <c r="H11" s="736">
        <v>401.94499999999999</v>
      </c>
      <c r="I11" s="739">
        <v>168506.12801400002</v>
      </c>
      <c r="J11" s="740">
        <v>136848.78877937753</v>
      </c>
      <c r="K11" s="567"/>
      <c r="L11" s="567"/>
      <c r="M11" s="541"/>
    </row>
    <row r="12" spans="1:13" ht="13.05" customHeight="1" x14ac:dyDescent="0.15">
      <c r="A12" s="544">
        <v>2011</v>
      </c>
      <c r="B12" s="739">
        <f t="shared" si="0"/>
        <v>777939.32347959897</v>
      </c>
      <c r="C12" s="739">
        <v>667740.60120559891</v>
      </c>
      <c r="D12" s="739">
        <v>612925.65368459909</v>
      </c>
      <c r="E12" s="736">
        <v>1267.6287800000002</v>
      </c>
      <c r="F12" s="739">
        <v>46587.502505000004</v>
      </c>
      <c r="G12" s="739">
        <v>62003.590989000004</v>
      </c>
      <c r="H12" s="737">
        <v>340</v>
      </c>
      <c r="I12" s="739">
        <v>176538.76034010001</v>
      </c>
      <c r="J12" s="740">
        <v>139128.4346034661</v>
      </c>
      <c r="K12" s="567"/>
      <c r="L12" s="567"/>
      <c r="M12" s="541"/>
    </row>
    <row r="13" spans="1:13" ht="13.05" customHeight="1" x14ac:dyDescent="0.15">
      <c r="A13" s="544">
        <v>2012</v>
      </c>
      <c r="B13" s="739">
        <f t="shared" si="0"/>
        <v>822534.37585674552</v>
      </c>
      <c r="C13" s="739">
        <v>700273.86930374545</v>
      </c>
      <c r="D13" s="739">
        <v>637376.27787174552</v>
      </c>
      <c r="E13" s="736">
        <v>1186</v>
      </c>
      <c r="F13" s="739">
        <v>52689.491824000004</v>
      </c>
      <c r="G13" s="739">
        <v>68035.334729000009</v>
      </c>
      <c r="H13" s="737">
        <v>349.68</v>
      </c>
      <c r="I13" s="739">
        <v>184190.09567439999</v>
      </c>
      <c r="J13" s="740">
        <v>138170.5201441487</v>
      </c>
      <c r="K13" s="567"/>
      <c r="L13" s="567"/>
      <c r="M13" s="541"/>
    </row>
    <row r="14" spans="1:13" ht="13.05" customHeight="1" x14ac:dyDescent="0.15">
      <c r="A14" s="544">
        <v>2013</v>
      </c>
      <c r="B14" s="739">
        <f t="shared" si="0"/>
        <v>850232.79009600007</v>
      </c>
      <c r="C14" s="739">
        <v>714462.27032600017</v>
      </c>
      <c r="D14" s="739">
        <v>652363.61741465598</v>
      </c>
      <c r="E14" s="736">
        <v>1326.43048</v>
      </c>
      <c r="F14" s="739">
        <v>60667.142109</v>
      </c>
      <c r="G14" s="739">
        <v>73428.531180999998</v>
      </c>
      <c r="H14" s="737">
        <v>348.41600000000005</v>
      </c>
      <c r="I14" s="739">
        <v>186401.2976744</v>
      </c>
      <c r="J14" s="740">
        <v>145163.17495921013</v>
      </c>
      <c r="K14" s="567"/>
      <c r="L14" s="567"/>
      <c r="M14" s="541"/>
    </row>
    <row r="15" spans="1:13" ht="13.05" customHeight="1" x14ac:dyDescent="0.15">
      <c r="A15" s="544">
        <v>2014</v>
      </c>
      <c r="B15" s="739">
        <f t="shared" si="0"/>
        <v>874761.0226861079</v>
      </c>
      <c r="C15" s="739">
        <v>728420.74170810787</v>
      </c>
      <c r="D15" s="739">
        <v>682187.13521710795</v>
      </c>
      <c r="E15" s="736">
        <v>1317.1521400000001</v>
      </c>
      <c r="F15" s="739">
        <v>63965.303750000006</v>
      </c>
      <c r="G15" s="739">
        <v>80739.825087999998</v>
      </c>
      <c r="H15" s="737">
        <v>318</v>
      </c>
      <c r="I15" s="739">
        <v>184146</v>
      </c>
      <c r="J15" s="740">
        <v>154210.87236127959</v>
      </c>
      <c r="K15" s="567"/>
      <c r="L15" s="567"/>
      <c r="M15" s="571"/>
    </row>
    <row r="16" spans="1:13" ht="13.05" customHeight="1" x14ac:dyDescent="0.15">
      <c r="A16" s="544">
        <v>2015</v>
      </c>
      <c r="B16" s="739">
        <f t="shared" si="0"/>
        <v>894186.68629749597</v>
      </c>
      <c r="C16" s="739">
        <v>745684.865209496</v>
      </c>
      <c r="D16" s="739">
        <v>700033.91081849602</v>
      </c>
      <c r="E16" s="736">
        <v>1204.51</v>
      </c>
      <c r="F16" s="739">
        <v>64345.025999999998</v>
      </c>
      <c r="G16" s="739">
        <v>82705.223087999999</v>
      </c>
      <c r="H16" s="736">
        <v>247.06199999999998</v>
      </c>
      <c r="I16" s="739">
        <v>185000</v>
      </c>
      <c r="J16" s="741">
        <v>162226.94702468385</v>
      </c>
      <c r="K16" s="567"/>
      <c r="L16" s="567"/>
      <c r="M16" s="541"/>
    </row>
    <row r="17" spans="1:18" ht="13.05" customHeight="1" x14ac:dyDescent="0.15">
      <c r="A17" s="544">
        <v>2016</v>
      </c>
      <c r="B17" s="739">
        <f t="shared" si="0"/>
        <v>932355.31632595544</v>
      </c>
      <c r="C17" s="739">
        <v>782264.26810795546</v>
      </c>
      <c r="D17" s="739">
        <v>726536.18015695503</v>
      </c>
      <c r="E17" s="736">
        <v>1179.98813</v>
      </c>
      <c r="F17" s="739">
        <v>68999.958799999993</v>
      </c>
      <c r="G17" s="739">
        <v>79667.430288000003</v>
      </c>
      <c r="H17" s="736">
        <v>243.67100000000002</v>
      </c>
      <c r="I17" s="739">
        <v>189500</v>
      </c>
      <c r="J17" s="740">
        <v>168411.6</v>
      </c>
      <c r="K17" s="567"/>
      <c r="L17" s="567"/>
      <c r="M17" s="541"/>
      <c r="N17" s="541"/>
      <c r="O17" s="541"/>
      <c r="P17" s="541"/>
      <c r="Q17" s="541"/>
      <c r="R17" s="541"/>
    </row>
    <row r="18" spans="1:18" ht="13.05" customHeight="1" x14ac:dyDescent="0.15">
      <c r="A18" s="544" t="s">
        <v>209</v>
      </c>
      <c r="B18" s="739">
        <f t="shared" si="0"/>
        <v>970299.6897602781</v>
      </c>
      <c r="C18" s="739">
        <v>809019.57001027814</v>
      </c>
      <c r="D18" s="739">
        <v>755692.61556752794</v>
      </c>
      <c r="E18" s="736">
        <v>1067.4939999999999</v>
      </c>
      <c r="F18" s="739">
        <v>75933.183800000013</v>
      </c>
      <c r="G18" s="739">
        <v>84069.441950000008</v>
      </c>
      <c r="H18" s="736">
        <v>210</v>
      </c>
      <c r="I18" s="739">
        <v>195000</v>
      </c>
      <c r="J18" s="740">
        <v>174441.3263094789</v>
      </c>
      <c r="K18" s="567"/>
      <c r="L18" s="567"/>
      <c r="M18" s="571"/>
      <c r="N18" s="541"/>
      <c r="O18" s="541"/>
      <c r="P18" s="541"/>
      <c r="Q18" s="541"/>
      <c r="R18" s="541"/>
    </row>
    <row r="19" spans="1:18" ht="13.05" customHeight="1" x14ac:dyDescent="0.15">
      <c r="A19" s="544" t="s">
        <v>211</v>
      </c>
      <c r="B19" s="739">
        <f>(C19+E19+F19+G19+H19)</f>
        <v>1003480.7458124325</v>
      </c>
      <c r="C19" s="739">
        <v>833995.79280743236</v>
      </c>
      <c r="D19" s="739">
        <v>759191.42021352786</v>
      </c>
      <c r="E19" s="736">
        <v>1050.5304999999998</v>
      </c>
      <c r="F19" s="739">
        <v>81996.421300000002</v>
      </c>
      <c r="G19" s="739">
        <v>86240.373905</v>
      </c>
      <c r="H19" s="736">
        <v>197.62729999999999</v>
      </c>
      <c r="I19" s="739">
        <v>198092.34099999999</v>
      </c>
      <c r="J19" s="740">
        <v>185416.08818638304</v>
      </c>
      <c r="K19" s="567"/>
      <c r="L19" s="567"/>
      <c r="M19" s="571"/>
      <c r="N19" s="541"/>
      <c r="O19" s="541"/>
      <c r="P19" s="541"/>
      <c r="Q19" s="541"/>
      <c r="R19" s="541"/>
    </row>
    <row r="20" spans="1:18" ht="13.05" customHeight="1" x14ac:dyDescent="0.15">
      <c r="A20" s="544" t="s">
        <v>403</v>
      </c>
      <c r="B20" s="739">
        <f t="shared" ref="B20" si="1">(C20+E20+F20+G20+H20)</f>
        <v>1030303.5872829469</v>
      </c>
      <c r="C20" s="739">
        <v>856946.57891794702</v>
      </c>
      <c r="D20" s="739">
        <v>772967.19569893018</v>
      </c>
      <c r="E20" s="736">
        <v>1003.53837</v>
      </c>
      <c r="F20" s="739">
        <v>86720.009389999992</v>
      </c>
      <c r="G20" s="739">
        <v>85440.737854999999</v>
      </c>
      <c r="H20" s="736">
        <v>192.72275000000002</v>
      </c>
      <c r="I20" s="739">
        <v>199500</v>
      </c>
      <c r="J20" s="740">
        <v>195393.77494341761</v>
      </c>
      <c r="K20" s="567"/>
      <c r="L20" s="567"/>
      <c r="M20" s="571"/>
      <c r="N20" s="541"/>
      <c r="O20" s="541"/>
      <c r="P20" s="541"/>
      <c r="Q20" s="541"/>
      <c r="R20" s="541"/>
    </row>
    <row r="21" spans="1:18" ht="13.05" customHeight="1" thickBot="1" x14ac:dyDescent="0.2">
      <c r="A21" s="750" t="s">
        <v>413</v>
      </c>
      <c r="B21" s="742">
        <f t="shared" si="0"/>
        <v>1032274.4902958967</v>
      </c>
      <c r="C21" s="742">
        <v>850798.1918978967</v>
      </c>
      <c r="D21" s="742">
        <v>780573.43161322235</v>
      </c>
      <c r="E21" s="738">
        <v>732.58990000000006</v>
      </c>
      <c r="F21" s="742">
        <v>101796.24867</v>
      </c>
      <c r="G21" s="742">
        <v>78781.716937999998</v>
      </c>
      <c r="H21" s="738">
        <v>165.74288999999999</v>
      </c>
      <c r="I21" s="742">
        <v>184069</v>
      </c>
      <c r="J21" s="743">
        <v>208500</v>
      </c>
      <c r="K21" s="567"/>
      <c r="L21" s="567"/>
      <c r="M21" s="541"/>
      <c r="N21" s="541"/>
      <c r="O21" s="541"/>
      <c r="P21" s="541"/>
      <c r="Q21" s="541"/>
      <c r="R21" s="541"/>
    </row>
    <row r="22" spans="1:18" ht="9" customHeight="1" x14ac:dyDescent="0.15">
      <c r="A22" s="607" t="s">
        <v>445</v>
      </c>
      <c r="B22" s="538"/>
      <c r="C22" s="538"/>
      <c r="D22" s="539" t="s">
        <v>448</v>
      </c>
      <c r="E22" s="538"/>
      <c r="F22" s="538"/>
      <c r="G22" s="538"/>
      <c r="H22" s="539"/>
      <c r="I22" s="539"/>
      <c r="J22" s="538"/>
      <c r="K22" s="616"/>
      <c r="L22" s="567"/>
    </row>
    <row r="23" spans="1:18" ht="9" customHeight="1" x14ac:dyDescent="0.15">
      <c r="A23" s="28" t="s">
        <v>544</v>
      </c>
      <c r="B23" s="538"/>
      <c r="C23" s="538"/>
      <c r="D23" s="538"/>
      <c r="E23" s="538"/>
      <c r="F23" s="538"/>
      <c r="G23" s="538"/>
      <c r="H23" s="538"/>
      <c r="I23" s="538"/>
      <c r="J23" s="538"/>
      <c r="K23" s="616"/>
      <c r="L23" s="567"/>
    </row>
    <row r="24" spans="1:18" ht="9" customHeight="1" x14ac:dyDescent="0.15">
      <c r="A24" s="535" t="s">
        <v>428</v>
      </c>
      <c r="B24" s="533"/>
      <c r="C24" s="538"/>
      <c r="D24" s="538"/>
      <c r="E24" s="538"/>
      <c r="F24" s="538"/>
      <c r="G24" s="538"/>
      <c r="H24" s="538"/>
      <c r="I24" s="538"/>
      <c r="J24" s="538"/>
      <c r="K24" s="616"/>
      <c r="L24" s="567"/>
    </row>
    <row r="25" spans="1:18" ht="9" customHeight="1" x14ac:dyDescent="0.15">
      <c r="A25" s="40" t="s">
        <v>427</v>
      </c>
      <c r="B25" s="533"/>
      <c r="C25" s="538"/>
      <c r="D25" s="538"/>
      <c r="E25" s="538"/>
      <c r="F25" s="538"/>
      <c r="G25" s="538"/>
      <c r="H25" s="538"/>
      <c r="I25" s="538"/>
      <c r="J25" s="538"/>
      <c r="K25" s="616"/>
      <c r="L25" s="567"/>
    </row>
    <row r="26" spans="1:18" ht="10.050000000000001" customHeight="1" x14ac:dyDescent="0.15">
      <c r="B26" s="538"/>
      <c r="C26" s="538"/>
      <c r="D26" s="538"/>
      <c r="E26" s="538"/>
      <c r="F26" s="538"/>
      <c r="G26" s="538"/>
      <c r="H26" s="538"/>
      <c r="I26" s="538"/>
      <c r="J26" s="538"/>
      <c r="K26" s="616"/>
      <c r="L26" s="616"/>
    </row>
    <row r="27" spans="1:18" ht="12" customHeight="1" x14ac:dyDescent="0.15">
      <c r="A27" s="610" t="s">
        <v>391</v>
      </c>
      <c r="B27" s="610"/>
      <c r="C27" s="561"/>
      <c r="D27" s="561"/>
      <c r="E27" s="561"/>
      <c r="F27" s="561"/>
      <c r="G27" s="561"/>
      <c r="H27" s="561"/>
      <c r="I27" s="561"/>
      <c r="J27" s="561"/>
      <c r="K27" s="561"/>
      <c r="L27" s="561"/>
    </row>
    <row r="28" spans="1:18" ht="12" customHeight="1" x14ac:dyDescent="0.15">
      <c r="A28" s="610" t="s">
        <v>435</v>
      </c>
      <c r="B28" s="610"/>
      <c r="C28" s="561"/>
      <c r="D28" s="561"/>
      <c r="E28" s="561"/>
      <c r="F28" s="561"/>
      <c r="G28" s="561"/>
      <c r="H28" s="561"/>
      <c r="I28" s="561"/>
      <c r="J28" s="561"/>
      <c r="K28" s="561"/>
      <c r="L28" s="561"/>
    </row>
    <row r="29" spans="1:18" ht="12" customHeight="1" x14ac:dyDescent="0.15">
      <c r="A29" s="611" t="s">
        <v>334</v>
      </c>
      <c r="B29" s="610"/>
      <c r="C29" s="561"/>
      <c r="D29" s="561"/>
      <c r="E29" s="561"/>
      <c r="F29" s="561"/>
      <c r="G29" s="561"/>
      <c r="H29" s="561"/>
      <c r="I29" s="561"/>
      <c r="J29" s="561"/>
      <c r="K29" s="561"/>
      <c r="L29" s="561"/>
    </row>
    <row r="30" spans="1:18" ht="4.05" customHeight="1" thickBot="1" x14ac:dyDescent="0.2">
      <c r="A30" s="593"/>
      <c r="B30" s="593"/>
      <c r="C30" s="593"/>
      <c r="D30" s="593"/>
      <c r="E30" s="593"/>
      <c r="F30" s="593"/>
      <c r="G30" s="593"/>
      <c r="H30" s="593"/>
      <c r="I30" s="593"/>
      <c r="J30" s="593"/>
      <c r="K30" s="593"/>
      <c r="L30" s="594"/>
      <c r="M30" s="567"/>
    </row>
    <row r="31" spans="1:18" ht="13.05" customHeight="1" x14ac:dyDescent="0.2">
      <c r="A31" s="1144" t="s">
        <v>122</v>
      </c>
      <c r="B31" s="968" t="s">
        <v>136</v>
      </c>
      <c r="C31" s="969" t="s">
        <v>120</v>
      </c>
      <c r="D31" s="1146" t="s">
        <v>125</v>
      </c>
      <c r="E31" s="1146"/>
      <c r="F31" s="1146"/>
      <c r="G31" s="1146"/>
      <c r="H31" s="1146"/>
      <c r="I31" s="1146"/>
      <c r="J31" s="1142" t="s">
        <v>330</v>
      </c>
      <c r="K31" s="1142" t="s">
        <v>16</v>
      </c>
      <c r="L31" s="617"/>
      <c r="M31" s="567"/>
    </row>
    <row r="32" spans="1:18" ht="13.05" customHeight="1" x14ac:dyDescent="0.15">
      <c r="A32" s="1145"/>
      <c r="B32" s="962" t="s">
        <v>144</v>
      </c>
      <c r="C32" s="961" t="s">
        <v>201</v>
      </c>
      <c r="D32" s="961" t="s">
        <v>323</v>
      </c>
      <c r="E32" s="961" t="s">
        <v>324</v>
      </c>
      <c r="F32" s="961" t="s">
        <v>325</v>
      </c>
      <c r="G32" s="961" t="s">
        <v>326</v>
      </c>
      <c r="H32" s="961" t="s">
        <v>327</v>
      </c>
      <c r="I32" s="961" t="s">
        <v>8</v>
      </c>
      <c r="J32" s="1143"/>
      <c r="K32" s="1143"/>
      <c r="L32" s="544"/>
      <c r="M32" s="567"/>
    </row>
    <row r="33" spans="1:13" ht="13.05" customHeight="1" x14ac:dyDescent="0.2">
      <c r="A33" s="549">
        <v>2007</v>
      </c>
      <c r="B33" s="545">
        <v>8922.5349999999999</v>
      </c>
      <c r="C33" s="546">
        <v>75.453148142029931</v>
      </c>
      <c r="D33" s="546">
        <f>C8/B33</f>
        <v>57.046375656831216</v>
      </c>
      <c r="E33" s="546">
        <f>D8/B33</f>
        <v>53.62836906775933</v>
      </c>
      <c r="F33" s="546">
        <f>E8/B33</f>
        <v>0.12928870550801991</v>
      </c>
      <c r="G33" s="546">
        <f>F8/B33</f>
        <v>3.7531020052036781</v>
      </c>
      <c r="H33" s="546">
        <f>G8/B33</f>
        <v>7.3602777685937903</v>
      </c>
      <c r="I33" s="546">
        <f>H8/B33</f>
        <v>4.1019620545058109E-2</v>
      </c>
      <c r="J33" s="542">
        <f>I8/B33</f>
        <v>14.956016423583655</v>
      </c>
      <c r="K33" s="542">
        <f>J8/B33</f>
        <v>13.748222898537243</v>
      </c>
      <c r="L33" s="595"/>
      <c r="M33" s="567"/>
    </row>
    <row r="34" spans="1:13" ht="13.05" customHeight="1" x14ac:dyDescent="0.2">
      <c r="A34" s="549">
        <v>2008</v>
      </c>
      <c r="B34" s="545">
        <v>9022.5349999999999</v>
      </c>
      <c r="C34" s="546">
        <v>81.085680624101485</v>
      </c>
      <c r="D34" s="546">
        <f t="shared" ref="D34:D46" si="2">C9/B34</f>
        <v>65.0962941825249</v>
      </c>
      <c r="E34" s="546">
        <f t="shared" ref="E34:E46" si="3">D9/B34</f>
        <v>60.821498070345804</v>
      </c>
      <c r="F34" s="546">
        <f t="shared" ref="F34:F46" si="4">E9/B34</f>
        <v>0.13923509146819604</v>
      </c>
      <c r="G34" s="546">
        <f t="shared" ref="G34:G46" si="5">F9/B34</f>
        <v>4.2278977612167754</v>
      </c>
      <c r="H34" s="546">
        <f t="shared" ref="H34:H46" si="6">G9/B34</f>
        <v>6.9509619999257426</v>
      </c>
      <c r="I34" s="546">
        <f t="shared" ref="I34:I46" si="7">H9/B34</f>
        <v>3.5073845654242403E-2</v>
      </c>
      <c r="J34" s="542">
        <f t="shared" ref="J34:J46" si="8">I9/B34</f>
        <v>14.171128845717972</v>
      </c>
      <c r="K34" s="542">
        <f t="shared" ref="K34:K46" si="9">J9/B34</f>
        <v>14.179989429746671</v>
      </c>
      <c r="L34" s="595"/>
      <c r="M34" s="567"/>
    </row>
    <row r="35" spans="1:13" ht="13.05" customHeight="1" x14ac:dyDescent="0.2">
      <c r="A35" s="549">
        <v>2009</v>
      </c>
      <c r="B35" s="545">
        <v>9122.5349999999999</v>
      </c>
      <c r="C35" s="546">
        <v>82.830331458765755</v>
      </c>
      <c r="D35" s="546">
        <f t="shared" si="2"/>
        <v>66.069826243171761</v>
      </c>
      <c r="E35" s="546">
        <f t="shared" si="3"/>
        <v>61.128153533667216</v>
      </c>
      <c r="F35" s="546">
        <f t="shared" si="4"/>
        <v>0.13481808839319337</v>
      </c>
      <c r="G35" s="546">
        <f t="shared" si="5"/>
        <v>4.4556052538028075</v>
      </c>
      <c r="H35" s="546">
        <f t="shared" si="6"/>
        <v>6.5908508622877298</v>
      </c>
      <c r="I35" s="546">
        <f t="shared" si="7"/>
        <v>3.5391478355522893E-2</v>
      </c>
      <c r="J35" s="542">
        <f t="shared" si="8"/>
        <v>14.635074790066579</v>
      </c>
      <c r="K35" s="542">
        <f t="shared" si="9"/>
        <v>14.138543727154788</v>
      </c>
      <c r="L35" s="595"/>
      <c r="M35" s="567"/>
    </row>
    <row r="36" spans="1:13" ht="13.05" customHeight="1" x14ac:dyDescent="0.2">
      <c r="A36" s="549">
        <v>2010</v>
      </c>
      <c r="B36" s="545">
        <v>9160.384</v>
      </c>
      <c r="C36" s="546">
        <v>91.071704124167326</v>
      </c>
      <c r="D36" s="546">
        <f t="shared" si="2"/>
        <v>72.410439310693093</v>
      </c>
      <c r="E36" s="546">
        <f t="shared" si="3"/>
        <v>66.609389171965276</v>
      </c>
      <c r="F36" s="546">
        <f t="shared" si="4"/>
        <v>0.13856970351897913</v>
      </c>
      <c r="G36" s="546">
        <f t="shared" si="5"/>
        <v>4.8397050965330717</v>
      </c>
      <c r="H36" s="546">
        <f t="shared" si="6"/>
        <v>6.7757963572269455</v>
      </c>
      <c r="I36" s="546">
        <f t="shared" si="7"/>
        <v>4.3878619062257651E-2</v>
      </c>
      <c r="J36" s="542">
        <f t="shared" si="8"/>
        <v>18.395094355651469</v>
      </c>
      <c r="K36" s="542">
        <f t="shared" si="9"/>
        <v>14.939197830503343</v>
      </c>
      <c r="L36" s="595"/>
      <c r="M36" s="567"/>
    </row>
    <row r="37" spans="1:13" ht="13.05" customHeight="1" x14ac:dyDescent="0.2">
      <c r="A37" s="549">
        <v>2011</v>
      </c>
      <c r="B37" s="545">
        <v>9303.7880000000005</v>
      </c>
      <c r="C37" s="546">
        <f t="shared" ref="C37" si="10">(B12/$B$37)</f>
        <v>83.615332107696233</v>
      </c>
      <c r="D37" s="546">
        <f t="shared" si="2"/>
        <v>71.770831537175923</v>
      </c>
      <c r="E37" s="546">
        <f t="shared" si="3"/>
        <v>65.879150909779867</v>
      </c>
      <c r="F37" s="546">
        <f t="shared" si="4"/>
        <v>0.13624867419592968</v>
      </c>
      <c r="G37" s="546">
        <f t="shared" si="5"/>
        <v>5.0073693107581558</v>
      </c>
      <c r="H37" s="546">
        <f t="shared" si="6"/>
        <v>6.6643383306885324</v>
      </c>
      <c r="I37" s="546">
        <f t="shared" si="7"/>
        <v>3.6544254877690675E-2</v>
      </c>
      <c r="J37" s="542">
        <f t="shared" si="8"/>
        <v>18.974933687235779</v>
      </c>
      <c r="K37" s="542">
        <f t="shared" si="9"/>
        <v>14.953955808479954</v>
      </c>
      <c r="L37" s="595"/>
      <c r="M37" s="567"/>
    </row>
    <row r="38" spans="1:13" ht="13.05" customHeight="1" x14ac:dyDescent="0.2">
      <c r="A38" s="549">
        <v>2012</v>
      </c>
      <c r="B38" s="545">
        <v>9450.5849999999991</v>
      </c>
      <c r="C38" s="546">
        <f t="shared" ref="C38" si="11">(B13/$B$38)</f>
        <v>87.035286795129153</v>
      </c>
      <c r="D38" s="546">
        <f t="shared" si="2"/>
        <v>74.098467904764149</v>
      </c>
      <c r="E38" s="546">
        <f t="shared" si="3"/>
        <v>67.44305012565313</v>
      </c>
      <c r="F38" s="546">
        <f t="shared" si="4"/>
        <v>0.12549487677217866</v>
      </c>
      <c r="G38" s="546">
        <f t="shared" si="5"/>
        <v>5.5752624651278211</v>
      </c>
      <c r="H38" s="546">
        <f t="shared" si="6"/>
        <v>7.1990606643927348</v>
      </c>
      <c r="I38" s="546">
        <f t="shared" si="7"/>
        <v>3.7000884072255852E-2</v>
      </c>
      <c r="J38" s="542">
        <f t="shared" si="8"/>
        <v>19.489808903300695</v>
      </c>
      <c r="K38" s="542">
        <f t="shared" si="9"/>
        <v>14.620313995815996</v>
      </c>
      <c r="L38" s="595"/>
      <c r="M38" s="567"/>
    </row>
    <row r="39" spans="1:13" ht="13.05" customHeight="1" x14ac:dyDescent="0.2">
      <c r="A39" s="549">
        <v>2013</v>
      </c>
      <c r="B39" s="545">
        <v>9600.1139999999996</v>
      </c>
      <c r="C39" s="546">
        <f t="shared" ref="C39" si="12">(B14/$B$39)</f>
        <v>88.564863927240879</v>
      </c>
      <c r="D39" s="546">
        <f t="shared" si="2"/>
        <v>74.4222693945093</v>
      </c>
      <c r="E39" s="546">
        <f t="shared" si="3"/>
        <v>67.953736530072035</v>
      </c>
      <c r="F39" s="546">
        <f t="shared" si="4"/>
        <v>0.13816820091928075</v>
      </c>
      <c r="G39" s="546">
        <f t="shared" si="5"/>
        <v>6.3194189265877467</v>
      </c>
      <c r="H39" s="546">
        <f t="shared" si="6"/>
        <v>7.6487145028694457</v>
      </c>
      <c r="I39" s="546">
        <f t="shared" si="7"/>
        <v>3.6292902355117874E-2</v>
      </c>
      <c r="J39" s="542">
        <f t="shared" si="8"/>
        <v>19.41657126929951</v>
      </c>
      <c r="K39" s="542">
        <f t="shared" si="9"/>
        <v>15.120984496560158</v>
      </c>
      <c r="L39" s="595"/>
      <c r="M39" s="567"/>
    </row>
    <row r="40" spans="1:13" ht="13.05" customHeight="1" x14ac:dyDescent="0.2">
      <c r="A40" s="549">
        <v>2014</v>
      </c>
      <c r="B40" s="545">
        <v>9751.7170000000006</v>
      </c>
      <c r="C40" s="546">
        <f t="shared" ref="C40" si="13">(B15/$B$40)</f>
        <v>89.703282271840735</v>
      </c>
      <c r="D40" s="546">
        <f t="shared" si="2"/>
        <v>74.696665388065284</v>
      </c>
      <c r="E40" s="546">
        <f t="shared" si="3"/>
        <v>69.955591945203892</v>
      </c>
      <c r="F40" s="546">
        <f t="shared" si="4"/>
        <v>0.13506874122782686</v>
      </c>
      <c r="G40" s="546">
        <f t="shared" si="5"/>
        <v>6.5593888491636916</v>
      </c>
      <c r="H40" s="546">
        <f t="shared" si="6"/>
        <v>8.2795496514101057</v>
      </c>
      <c r="I40" s="546">
        <f t="shared" si="7"/>
        <v>3.2609641973818555E-2</v>
      </c>
      <c r="J40" s="542">
        <f t="shared" si="8"/>
        <v>18.883443807895574</v>
      </c>
      <c r="K40" s="542">
        <f t="shared" si="9"/>
        <v>15.813714893621254</v>
      </c>
      <c r="L40" s="595"/>
      <c r="M40" s="567"/>
    </row>
    <row r="41" spans="1:13" ht="13.05" customHeight="1" x14ac:dyDescent="0.2">
      <c r="A41" s="549">
        <v>2015</v>
      </c>
      <c r="B41" s="545">
        <v>9904.7270000000008</v>
      </c>
      <c r="C41" s="546">
        <f t="shared" ref="C41" si="14">(B16/$B$41)</f>
        <v>90.278781666319105</v>
      </c>
      <c r="D41" s="546">
        <f t="shared" si="2"/>
        <v>75.285756508937197</v>
      </c>
      <c r="E41" s="546">
        <f t="shared" si="3"/>
        <v>70.676749679066972</v>
      </c>
      <c r="F41" s="546">
        <f t="shared" si="4"/>
        <v>0.12160961124925501</v>
      </c>
      <c r="G41" s="546">
        <f t="shared" si="5"/>
        <v>6.4963957108560377</v>
      </c>
      <c r="H41" s="546">
        <f t="shared" si="6"/>
        <v>8.3500759877581672</v>
      </c>
      <c r="I41" s="546">
        <f t="shared" si="7"/>
        <v>2.4943847518462646E-2</v>
      </c>
      <c r="J41" s="542">
        <f t="shared" si="8"/>
        <v>18.677950437200337</v>
      </c>
      <c r="K41" s="542">
        <f t="shared" si="9"/>
        <v>16.378739870839837</v>
      </c>
      <c r="L41" s="595"/>
      <c r="M41" s="567"/>
    </row>
    <row r="42" spans="1:13" ht="13.05" customHeight="1" x14ac:dyDescent="0.2">
      <c r="A42" s="549">
        <v>2016</v>
      </c>
      <c r="B42" s="545">
        <v>10059.157058112307</v>
      </c>
      <c r="C42" s="546">
        <f t="shared" ref="C42" si="15">(B17/$B$42)</f>
        <v>92.687221298930638</v>
      </c>
      <c r="D42" s="546">
        <f t="shared" si="2"/>
        <v>77.7663837624536</v>
      </c>
      <c r="E42" s="546">
        <f t="shared" si="3"/>
        <v>72.226348187995811</v>
      </c>
      <c r="F42" s="546">
        <f t="shared" si="4"/>
        <v>0.11730487188768833</v>
      </c>
      <c r="G42" s="546">
        <f t="shared" si="5"/>
        <v>6.8594175835393969</v>
      </c>
      <c r="H42" s="546">
        <f t="shared" si="6"/>
        <v>7.9198912819192353</v>
      </c>
      <c r="I42" s="546">
        <f t="shared" si="7"/>
        <v>2.4223799130712362E-2</v>
      </c>
      <c r="J42" s="542">
        <f t="shared" si="8"/>
        <v>18.838556641003617</v>
      </c>
      <c r="K42" s="542">
        <f t="shared" si="9"/>
        <v>16.742118551989684</v>
      </c>
      <c r="L42" s="595"/>
      <c r="M42" s="567"/>
    </row>
    <row r="43" spans="1:13" ht="13.05" customHeight="1" x14ac:dyDescent="0.2">
      <c r="A43" s="544" t="s">
        <v>210</v>
      </c>
      <c r="B43" s="545">
        <v>10217.9871</v>
      </c>
      <c r="C43" s="546">
        <f t="shared" ref="C43" si="16">(B18/$B$43)</f>
        <v>94.959964253652075</v>
      </c>
      <c r="D43" s="546">
        <f t="shared" si="2"/>
        <v>79.176021861514982</v>
      </c>
      <c r="E43" s="546">
        <f t="shared" si="3"/>
        <v>73.957092348210921</v>
      </c>
      <c r="F43" s="546">
        <f t="shared" si="4"/>
        <v>0.10447204420526229</v>
      </c>
      <c r="G43" s="546">
        <f t="shared" si="5"/>
        <v>7.4313250796724937</v>
      </c>
      <c r="H43" s="546">
        <f t="shared" si="6"/>
        <v>8.2275932751960514</v>
      </c>
      <c r="I43" s="546">
        <f t="shared" si="7"/>
        <v>2.05519930632913E-2</v>
      </c>
      <c r="J43" s="542">
        <f t="shared" si="8"/>
        <v>19.083993558770494</v>
      </c>
      <c r="K43" s="542">
        <f t="shared" si="9"/>
        <v>17.071985372684498</v>
      </c>
      <c r="L43" s="595"/>
      <c r="M43" s="567"/>
    </row>
    <row r="44" spans="1:13" ht="13.05" customHeight="1" x14ac:dyDescent="0.2">
      <c r="A44" s="544" t="s">
        <v>211</v>
      </c>
      <c r="B44" s="545">
        <v>10378.313199999999</v>
      </c>
      <c r="C44" s="546">
        <f t="shared" ref="C44" si="17">(B19/$B$44)</f>
        <v>96.690158263139779</v>
      </c>
      <c r="D44" s="546">
        <f t="shared" si="2"/>
        <v>80.35947429370627</v>
      </c>
      <c r="E44" s="546">
        <f t="shared" si="3"/>
        <v>73.151716043174332</v>
      </c>
      <c r="F44" s="546">
        <f t="shared" si="4"/>
        <v>0.10122362659087991</v>
      </c>
      <c r="G44" s="546">
        <f t="shared" si="5"/>
        <v>7.9007464623441903</v>
      </c>
      <c r="H44" s="546">
        <f t="shared" si="6"/>
        <v>8.3096715471065199</v>
      </c>
      <c r="I44" s="546">
        <f t="shared" si="7"/>
        <v>1.9042333391904188E-2</v>
      </c>
      <c r="J44" s="542">
        <f t="shared" si="8"/>
        <v>19.087142311334372</v>
      </c>
      <c r="K44" s="542">
        <f t="shared" si="9"/>
        <v>17.865724864266291</v>
      </c>
      <c r="L44" s="595"/>
      <c r="M44" s="567"/>
    </row>
    <row r="45" spans="1:13" ht="13.05" customHeight="1" x14ac:dyDescent="0.2">
      <c r="A45" s="544" t="s">
        <v>403</v>
      </c>
      <c r="B45" s="545">
        <v>10541.1548</v>
      </c>
      <c r="C45" s="546">
        <f>(B20/$B$45)</f>
        <v>97.741054640706622</v>
      </c>
      <c r="D45" s="546">
        <f t="shared" si="2"/>
        <v>81.295322493314202</v>
      </c>
      <c r="E45" s="546">
        <f t="shared" si="3"/>
        <v>73.328511948134008</v>
      </c>
      <c r="F45" s="546">
        <f t="shared" si="4"/>
        <v>9.5201938406217115E-2</v>
      </c>
      <c r="G45" s="546">
        <f t="shared" si="5"/>
        <v>8.2268035177701773</v>
      </c>
      <c r="H45" s="546">
        <f t="shared" si="6"/>
        <v>8.1054438034625953</v>
      </c>
      <c r="I45" s="546">
        <f t="shared" si="7"/>
        <v>1.8282887753436654E-2</v>
      </c>
      <c r="J45" s="542">
        <f t="shared" si="8"/>
        <v>18.925820157768673</v>
      </c>
      <c r="K45" s="542">
        <f t="shared" si="9"/>
        <v>18.536277917426808</v>
      </c>
      <c r="L45" s="595"/>
      <c r="M45" s="567"/>
    </row>
    <row r="46" spans="1:13" ht="13.05" customHeight="1" thickBot="1" x14ac:dyDescent="0.25">
      <c r="A46" s="750" t="s">
        <v>413</v>
      </c>
      <c r="B46" s="547">
        <v>10706.5515</v>
      </c>
      <c r="C46" s="548">
        <f t="shared" ref="C46" si="18">(B21/$B$46)</f>
        <v>96.415217383103865</v>
      </c>
      <c r="D46" s="548">
        <f t="shared" si="2"/>
        <v>79.465193988736402</v>
      </c>
      <c r="E46" s="548">
        <f t="shared" si="3"/>
        <v>72.906148316124231</v>
      </c>
      <c r="F46" s="548">
        <f t="shared" si="4"/>
        <v>6.8424450206959739E-2</v>
      </c>
      <c r="G46" s="548">
        <f t="shared" si="5"/>
        <v>9.5078465433057513</v>
      </c>
      <c r="H46" s="548">
        <f t="shared" si="6"/>
        <v>7.3582718896929604</v>
      </c>
      <c r="I46" s="548">
        <f t="shared" si="7"/>
        <v>1.5480511161787247E-2</v>
      </c>
      <c r="J46" s="543">
        <f t="shared" si="8"/>
        <v>17.192183683046778</v>
      </c>
      <c r="K46" s="543">
        <f t="shared" si="9"/>
        <v>19.47405754317812</v>
      </c>
      <c r="L46" s="595"/>
      <c r="M46" s="567"/>
    </row>
    <row r="47" spans="1:13" ht="9" customHeight="1" x14ac:dyDescent="0.15">
      <c r="A47" s="607" t="s">
        <v>450</v>
      </c>
      <c r="B47" s="538"/>
      <c r="C47" s="538"/>
      <c r="D47" s="539"/>
      <c r="E47" s="539" t="s">
        <v>451</v>
      </c>
      <c r="F47" s="538"/>
      <c r="G47" s="538"/>
      <c r="H47" s="539"/>
      <c r="I47" s="539"/>
      <c r="J47" s="539"/>
      <c r="K47" s="538"/>
      <c r="L47" s="567"/>
      <c r="M47" s="567"/>
    </row>
    <row r="48" spans="1:13" ht="9" customHeight="1" x14ac:dyDescent="0.15">
      <c r="A48" s="28" t="s">
        <v>544</v>
      </c>
      <c r="B48" s="538"/>
      <c r="C48" s="538"/>
      <c r="D48" s="539"/>
      <c r="E48" s="615"/>
      <c r="F48" s="615"/>
      <c r="G48" s="615"/>
      <c r="H48" s="615"/>
      <c r="I48" s="615"/>
      <c r="J48" s="615"/>
      <c r="K48" s="615"/>
      <c r="L48" s="618"/>
      <c r="M48" s="567"/>
    </row>
    <row r="49" spans="1:13" ht="9" customHeight="1" x14ac:dyDescent="0.15">
      <c r="A49" s="535" t="s">
        <v>428</v>
      </c>
      <c r="B49" s="533"/>
      <c r="C49" s="538"/>
      <c r="D49" s="538"/>
      <c r="E49" s="538"/>
      <c r="F49" s="538"/>
      <c r="G49" s="538"/>
      <c r="H49" s="538"/>
      <c r="I49" s="538"/>
      <c r="J49" s="538"/>
      <c r="K49" s="538"/>
      <c r="L49" s="567"/>
      <c r="M49" s="567"/>
    </row>
    <row r="50" spans="1:13" ht="9" customHeight="1" x14ac:dyDescent="0.15">
      <c r="A50" s="40" t="s">
        <v>427</v>
      </c>
      <c r="B50" s="533"/>
      <c r="C50" s="538"/>
      <c r="D50" s="538"/>
      <c r="E50" s="538"/>
      <c r="F50" s="538"/>
      <c r="G50" s="538"/>
      <c r="H50" s="538"/>
      <c r="I50" s="538"/>
      <c r="J50" s="538"/>
      <c r="K50" s="538"/>
      <c r="L50" s="567"/>
      <c r="M50" s="567"/>
    </row>
    <row r="51" spans="1:13" ht="10.050000000000001" customHeight="1" x14ac:dyDescent="0.15">
      <c r="A51" s="508"/>
      <c r="B51" s="538"/>
      <c r="C51" s="538"/>
      <c r="D51" s="538"/>
      <c r="E51" s="538"/>
      <c r="F51" s="538"/>
      <c r="G51" s="538"/>
      <c r="H51" s="538"/>
      <c r="I51" s="538"/>
      <c r="J51" s="538"/>
      <c r="K51" s="538"/>
    </row>
    <row r="52" spans="1:13" ht="15" customHeight="1" x14ac:dyDescent="0.15">
      <c r="A52" s="508"/>
    </row>
    <row r="53" spans="1:13" ht="15" customHeight="1" x14ac:dyDescent="0.15">
      <c r="B53" s="596"/>
    </row>
    <row r="54" spans="1:13" ht="15" customHeight="1" x14ac:dyDescent="0.15">
      <c r="B54" s="596"/>
    </row>
    <row r="55" spans="1:13" ht="15" customHeight="1" x14ac:dyDescent="0.15">
      <c r="B55" s="596"/>
    </row>
    <row r="56" spans="1:13" ht="15" customHeight="1" x14ac:dyDescent="0.15">
      <c r="B56" s="596"/>
    </row>
    <row r="57" spans="1:13" ht="15" customHeight="1" x14ac:dyDescent="0.15">
      <c r="B57" s="596"/>
    </row>
    <row r="58" spans="1:13" ht="15" customHeight="1" x14ac:dyDescent="0.15">
      <c r="B58" s="596"/>
    </row>
    <row r="59" spans="1:13" ht="15" customHeight="1" x14ac:dyDescent="0.15">
      <c r="B59" s="596"/>
    </row>
    <row r="60" spans="1:13" ht="15" customHeight="1" x14ac:dyDescent="0.15">
      <c r="B60" s="596"/>
    </row>
    <row r="61" spans="1:13" ht="15" customHeight="1" x14ac:dyDescent="0.15">
      <c r="B61" s="596"/>
    </row>
    <row r="62" spans="1:13" ht="15" customHeight="1" x14ac:dyDescent="0.15">
      <c r="B62" s="596"/>
    </row>
    <row r="63" spans="1:13" ht="15" customHeight="1" x14ac:dyDescent="0.15">
      <c r="B63" s="596"/>
    </row>
    <row r="64" spans="1:13" ht="15" customHeight="1" x14ac:dyDescent="0.15">
      <c r="B64" s="596"/>
    </row>
  </sheetData>
  <mergeCells count="8">
    <mergeCell ref="K31:K32"/>
    <mergeCell ref="A31:A32"/>
    <mergeCell ref="D31:I31"/>
    <mergeCell ref="A6:A7"/>
    <mergeCell ref="I6:I7"/>
    <mergeCell ref="J6:J7"/>
    <mergeCell ref="C6:H6"/>
    <mergeCell ref="J31:J32"/>
  </mergeCells>
  <printOptions horizontalCentered="1" verticalCentered="1" gridLinesSet="0"/>
  <pageMargins left="0" right="0" top="0" bottom="0" header="0" footer="0"/>
  <pageSetup paperSize="9" orientation="portrait"/>
  <headerFooter scaleWithDoc="0" alignWithMargins="0"/>
  <rowBreaks count="1" manualBreakCount="1">
    <brk id="26" max="10" man="1"/>
  </row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codeName="Hoja97">
    <tabColor theme="9" tint="0.59999389629810485"/>
  </sheetPr>
  <dimension ref="A1:BZ48"/>
  <sheetViews>
    <sheetView showGridLines="0" zoomScale="150" zoomScaleNormal="150" workbookViewId="0"/>
  </sheetViews>
  <sheetFormatPr baseColWidth="10" defaultColWidth="9.75" defaultRowHeight="15" customHeight="1" x14ac:dyDescent="0.15"/>
  <cols>
    <col min="1" max="1" width="9.375" style="559" customWidth="1"/>
    <col min="2" max="8" width="10" style="559" customWidth="1"/>
    <col min="9" max="9" width="10.375" style="559" hidden="1" customWidth="1"/>
    <col min="10" max="255" width="9.75" style="559"/>
    <col min="256" max="256" width="9" style="559" customWidth="1"/>
    <col min="257" max="257" width="11" style="559" customWidth="1"/>
    <col min="258" max="258" width="10.75" style="559" customWidth="1"/>
    <col min="259" max="259" width="10" style="559" customWidth="1"/>
    <col min="260" max="260" width="11.375" style="559" customWidth="1"/>
    <col min="261" max="261" width="11.25" style="559" customWidth="1"/>
    <col min="262" max="262" width="12.25" style="559" customWidth="1"/>
    <col min="263" max="263" width="1.75" style="559" customWidth="1"/>
    <col min="264" max="264" width="10.375" style="559" customWidth="1"/>
    <col min="265" max="265" width="0" style="559" hidden="1" customWidth="1"/>
    <col min="266" max="511" width="9.75" style="559"/>
    <col min="512" max="512" width="9" style="559" customWidth="1"/>
    <col min="513" max="513" width="11" style="559" customWidth="1"/>
    <col min="514" max="514" width="10.75" style="559" customWidth="1"/>
    <col min="515" max="515" width="10" style="559" customWidth="1"/>
    <col min="516" max="516" width="11.375" style="559" customWidth="1"/>
    <col min="517" max="517" width="11.25" style="559" customWidth="1"/>
    <col min="518" max="518" width="12.25" style="559" customWidth="1"/>
    <col min="519" max="519" width="1.75" style="559" customWidth="1"/>
    <col min="520" max="520" width="10.375" style="559" customWidth="1"/>
    <col min="521" max="521" width="0" style="559" hidden="1" customWidth="1"/>
    <col min="522" max="767" width="9.75" style="559"/>
    <col min="768" max="768" width="9" style="559" customWidth="1"/>
    <col min="769" max="769" width="11" style="559" customWidth="1"/>
    <col min="770" max="770" width="10.75" style="559" customWidth="1"/>
    <col min="771" max="771" width="10" style="559" customWidth="1"/>
    <col min="772" max="772" width="11.375" style="559" customWidth="1"/>
    <col min="773" max="773" width="11.25" style="559" customWidth="1"/>
    <col min="774" max="774" width="12.25" style="559" customWidth="1"/>
    <col min="775" max="775" width="1.75" style="559" customWidth="1"/>
    <col min="776" max="776" width="10.375" style="559" customWidth="1"/>
    <col min="777" max="777" width="0" style="559" hidden="1" customWidth="1"/>
    <col min="778" max="1023" width="9.75" style="559"/>
    <col min="1024" max="1024" width="9" style="559" customWidth="1"/>
    <col min="1025" max="1025" width="11" style="559" customWidth="1"/>
    <col min="1026" max="1026" width="10.75" style="559" customWidth="1"/>
    <col min="1027" max="1027" width="10" style="559" customWidth="1"/>
    <col min="1028" max="1028" width="11.375" style="559" customWidth="1"/>
    <col min="1029" max="1029" width="11.25" style="559" customWidth="1"/>
    <col min="1030" max="1030" width="12.25" style="559" customWidth="1"/>
    <col min="1031" max="1031" width="1.75" style="559" customWidth="1"/>
    <col min="1032" max="1032" width="10.375" style="559" customWidth="1"/>
    <col min="1033" max="1033" width="0" style="559" hidden="1" customWidth="1"/>
    <col min="1034" max="1279" width="9.75" style="559"/>
    <col min="1280" max="1280" width="9" style="559" customWidth="1"/>
    <col min="1281" max="1281" width="11" style="559" customWidth="1"/>
    <col min="1282" max="1282" width="10.75" style="559" customWidth="1"/>
    <col min="1283" max="1283" width="10" style="559" customWidth="1"/>
    <col min="1284" max="1284" width="11.375" style="559" customWidth="1"/>
    <col min="1285" max="1285" width="11.25" style="559" customWidth="1"/>
    <col min="1286" max="1286" width="12.25" style="559" customWidth="1"/>
    <col min="1287" max="1287" width="1.75" style="559" customWidth="1"/>
    <col min="1288" max="1288" width="10.375" style="559" customWidth="1"/>
    <col min="1289" max="1289" width="0" style="559" hidden="1" customWidth="1"/>
    <col min="1290" max="1535" width="9.75" style="559"/>
    <col min="1536" max="1536" width="9" style="559" customWidth="1"/>
    <col min="1537" max="1537" width="11" style="559" customWidth="1"/>
    <col min="1538" max="1538" width="10.75" style="559" customWidth="1"/>
    <col min="1539" max="1539" width="10" style="559" customWidth="1"/>
    <col min="1540" max="1540" width="11.375" style="559" customWidth="1"/>
    <col min="1541" max="1541" width="11.25" style="559" customWidth="1"/>
    <col min="1542" max="1542" width="12.25" style="559" customWidth="1"/>
    <col min="1543" max="1543" width="1.75" style="559" customWidth="1"/>
    <col min="1544" max="1544" width="10.375" style="559" customWidth="1"/>
    <col min="1545" max="1545" width="0" style="559" hidden="1" customWidth="1"/>
    <col min="1546" max="1791" width="9.75" style="559"/>
    <col min="1792" max="1792" width="9" style="559" customWidth="1"/>
    <col min="1793" max="1793" width="11" style="559" customWidth="1"/>
    <col min="1794" max="1794" width="10.75" style="559" customWidth="1"/>
    <col min="1795" max="1795" width="10" style="559" customWidth="1"/>
    <col min="1796" max="1796" width="11.375" style="559" customWidth="1"/>
    <col min="1797" max="1797" width="11.25" style="559" customWidth="1"/>
    <col min="1798" max="1798" width="12.25" style="559" customWidth="1"/>
    <col min="1799" max="1799" width="1.75" style="559" customWidth="1"/>
    <col min="1800" max="1800" width="10.375" style="559" customWidth="1"/>
    <col min="1801" max="1801" width="0" style="559" hidden="1" customWidth="1"/>
    <col min="1802" max="2047" width="9.75" style="559"/>
    <col min="2048" max="2048" width="9" style="559" customWidth="1"/>
    <col min="2049" max="2049" width="11" style="559" customWidth="1"/>
    <col min="2050" max="2050" width="10.75" style="559" customWidth="1"/>
    <col min="2051" max="2051" width="10" style="559" customWidth="1"/>
    <col min="2052" max="2052" width="11.375" style="559" customWidth="1"/>
    <col min="2053" max="2053" width="11.25" style="559" customWidth="1"/>
    <col min="2054" max="2054" width="12.25" style="559" customWidth="1"/>
    <col min="2055" max="2055" width="1.75" style="559" customWidth="1"/>
    <col min="2056" max="2056" width="10.375" style="559" customWidth="1"/>
    <col min="2057" max="2057" width="0" style="559" hidden="1" customWidth="1"/>
    <col min="2058" max="2303" width="9.75" style="559"/>
    <col min="2304" max="2304" width="9" style="559" customWidth="1"/>
    <col min="2305" max="2305" width="11" style="559" customWidth="1"/>
    <col min="2306" max="2306" width="10.75" style="559" customWidth="1"/>
    <col min="2307" max="2307" width="10" style="559" customWidth="1"/>
    <col min="2308" max="2308" width="11.375" style="559" customWidth="1"/>
    <col min="2309" max="2309" width="11.25" style="559" customWidth="1"/>
    <col min="2310" max="2310" width="12.25" style="559" customWidth="1"/>
    <col min="2311" max="2311" width="1.75" style="559" customWidth="1"/>
    <col min="2312" max="2312" width="10.375" style="559" customWidth="1"/>
    <col min="2313" max="2313" width="0" style="559" hidden="1" customWidth="1"/>
    <col min="2314" max="2559" width="9.75" style="559"/>
    <col min="2560" max="2560" width="9" style="559" customWidth="1"/>
    <col min="2561" max="2561" width="11" style="559" customWidth="1"/>
    <col min="2562" max="2562" width="10.75" style="559" customWidth="1"/>
    <col min="2563" max="2563" width="10" style="559" customWidth="1"/>
    <col min="2564" max="2564" width="11.375" style="559" customWidth="1"/>
    <col min="2565" max="2565" width="11.25" style="559" customWidth="1"/>
    <col min="2566" max="2566" width="12.25" style="559" customWidth="1"/>
    <col min="2567" max="2567" width="1.75" style="559" customWidth="1"/>
    <col min="2568" max="2568" width="10.375" style="559" customWidth="1"/>
    <col min="2569" max="2569" width="0" style="559" hidden="1" customWidth="1"/>
    <col min="2570" max="2815" width="9.75" style="559"/>
    <col min="2816" max="2816" width="9" style="559" customWidth="1"/>
    <col min="2817" max="2817" width="11" style="559" customWidth="1"/>
    <col min="2818" max="2818" width="10.75" style="559" customWidth="1"/>
    <col min="2819" max="2819" width="10" style="559" customWidth="1"/>
    <col min="2820" max="2820" width="11.375" style="559" customWidth="1"/>
    <col min="2821" max="2821" width="11.25" style="559" customWidth="1"/>
    <col min="2822" max="2822" width="12.25" style="559" customWidth="1"/>
    <col min="2823" max="2823" width="1.75" style="559" customWidth="1"/>
    <col min="2824" max="2824" width="10.375" style="559" customWidth="1"/>
    <col min="2825" max="2825" width="0" style="559" hidden="1" customWidth="1"/>
    <col min="2826" max="3071" width="9.75" style="559"/>
    <col min="3072" max="3072" width="9" style="559" customWidth="1"/>
    <col min="3073" max="3073" width="11" style="559" customWidth="1"/>
    <col min="3074" max="3074" width="10.75" style="559" customWidth="1"/>
    <col min="3075" max="3075" width="10" style="559" customWidth="1"/>
    <col min="3076" max="3076" width="11.375" style="559" customWidth="1"/>
    <col min="3077" max="3077" width="11.25" style="559" customWidth="1"/>
    <col min="3078" max="3078" width="12.25" style="559" customWidth="1"/>
    <col min="3079" max="3079" width="1.75" style="559" customWidth="1"/>
    <col min="3080" max="3080" width="10.375" style="559" customWidth="1"/>
    <col min="3081" max="3081" width="0" style="559" hidden="1" customWidth="1"/>
    <col min="3082" max="3327" width="9.75" style="559"/>
    <col min="3328" max="3328" width="9" style="559" customWidth="1"/>
    <col min="3329" max="3329" width="11" style="559" customWidth="1"/>
    <col min="3330" max="3330" width="10.75" style="559" customWidth="1"/>
    <col min="3331" max="3331" width="10" style="559" customWidth="1"/>
    <col min="3332" max="3332" width="11.375" style="559" customWidth="1"/>
    <col min="3333" max="3333" width="11.25" style="559" customWidth="1"/>
    <col min="3334" max="3334" width="12.25" style="559" customWidth="1"/>
    <col min="3335" max="3335" width="1.75" style="559" customWidth="1"/>
    <col min="3336" max="3336" width="10.375" style="559" customWidth="1"/>
    <col min="3337" max="3337" width="0" style="559" hidden="1" customWidth="1"/>
    <col min="3338" max="3583" width="9.75" style="559"/>
    <col min="3584" max="3584" width="9" style="559" customWidth="1"/>
    <col min="3585" max="3585" width="11" style="559" customWidth="1"/>
    <col min="3586" max="3586" width="10.75" style="559" customWidth="1"/>
    <col min="3587" max="3587" width="10" style="559" customWidth="1"/>
    <col min="3588" max="3588" width="11.375" style="559" customWidth="1"/>
    <col min="3589" max="3589" width="11.25" style="559" customWidth="1"/>
    <col min="3590" max="3590" width="12.25" style="559" customWidth="1"/>
    <col min="3591" max="3591" width="1.75" style="559" customWidth="1"/>
    <col min="3592" max="3592" width="10.375" style="559" customWidth="1"/>
    <col min="3593" max="3593" width="0" style="559" hidden="1" customWidth="1"/>
    <col min="3594" max="3839" width="9.75" style="559"/>
    <col min="3840" max="3840" width="9" style="559" customWidth="1"/>
    <col min="3841" max="3841" width="11" style="559" customWidth="1"/>
    <col min="3842" max="3842" width="10.75" style="559" customWidth="1"/>
    <col min="3843" max="3843" width="10" style="559" customWidth="1"/>
    <col min="3844" max="3844" width="11.375" style="559" customWidth="1"/>
    <col min="3845" max="3845" width="11.25" style="559" customWidth="1"/>
    <col min="3846" max="3846" width="12.25" style="559" customWidth="1"/>
    <col min="3847" max="3847" width="1.75" style="559" customWidth="1"/>
    <col min="3848" max="3848" width="10.375" style="559" customWidth="1"/>
    <col min="3849" max="3849" width="0" style="559" hidden="1" customWidth="1"/>
    <col min="3850" max="4095" width="9.75" style="559"/>
    <col min="4096" max="4096" width="9" style="559" customWidth="1"/>
    <col min="4097" max="4097" width="11" style="559" customWidth="1"/>
    <col min="4098" max="4098" width="10.75" style="559" customWidth="1"/>
    <col min="4099" max="4099" width="10" style="559" customWidth="1"/>
    <col min="4100" max="4100" width="11.375" style="559" customWidth="1"/>
    <col min="4101" max="4101" width="11.25" style="559" customWidth="1"/>
    <col min="4102" max="4102" width="12.25" style="559" customWidth="1"/>
    <col min="4103" max="4103" width="1.75" style="559" customWidth="1"/>
    <col min="4104" max="4104" width="10.375" style="559" customWidth="1"/>
    <col min="4105" max="4105" width="0" style="559" hidden="1" customWidth="1"/>
    <col min="4106" max="4351" width="9.75" style="559"/>
    <col min="4352" max="4352" width="9" style="559" customWidth="1"/>
    <col min="4353" max="4353" width="11" style="559" customWidth="1"/>
    <col min="4354" max="4354" width="10.75" style="559" customWidth="1"/>
    <col min="4355" max="4355" width="10" style="559" customWidth="1"/>
    <col min="4356" max="4356" width="11.375" style="559" customWidth="1"/>
    <col min="4357" max="4357" width="11.25" style="559" customWidth="1"/>
    <col min="4358" max="4358" width="12.25" style="559" customWidth="1"/>
    <col min="4359" max="4359" width="1.75" style="559" customWidth="1"/>
    <col min="4360" max="4360" width="10.375" style="559" customWidth="1"/>
    <col min="4361" max="4361" width="0" style="559" hidden="1" customWidth="1"/>
    <col min="4362" max="4607" width="9.75" style="559"/>
    <col min="4608" max="4608" width="9" style="559" customWidth="1"/>
    <col min="4609" max="4609" width="11" style="559" customWidth="1"/>
    <col min="4610" max="4610" width="10.75" style="559" customWidth="1"/>
    <col min="4611" max="4611" width="10" style="559" customWidth="1"/>
    <col min="4612" max="4612" width="11.375" style="559" customWidth="1"/>
    <col min="4613" max="4613" width="11.25" style="559" customWidth="1"/>
    <col min="4614" max="4614" width="12.25" style="559" customWidth="1"/>
    <col min="4615" max="4615" width="1.75" style="559" customWidth="1"/>
    <col min="4616" max="4616" width="10.375" style="559" customWidth="1"/>
    <col min="4617" max="4617" width="0" style="559" hidden="1" customWidth="1"/>
    <col min="4618" max="4863" width="9.75" style="559"/>
    <col min="4864" max="4864" width="9" style="559" customWidth="1"/>
    <col min="4865" max="4865" width="11" style="559" customWidth="1"/>
    <col min="4866" max="4866" width="10.75" style="559" customWidth="1"/>
    <col min="4867" max="4867" width="10" style="559" customWidth="1"/>
    <col min="4868" max="4868" width="11.375" style="559" customWidth="1"/>
    <col min="4869" max="4869" width="11.25" style="559" customWidth="1"/>
    <col min="4870" max="4870" width="12.25" style="559" customWidth="1"/>
    <col min="4871" max="4871" width="1.75" style="559" customWidth="1"/>
    <col min="4872" max="4872" width="10.375" style="559" customWidth="1"/>
    <col min="4873" max="4873" width="0" style="559" hidden="1" customWidth="1"/>
    <col min="4874" max="5119" width="9.75" style="559"/>
    <col min="5120" max="5120" width="9" style="559" customWidth="1"/>
    <col min="5121" max="5121" width="11" style="559" customWidth="1"/>
    <col min="5122" max="5122" width="10.75" style="559" customWidth="1"/>
    <col min="5123" max="5123" width="10" style="559" customWidth="1"/>
    <col min="5124" max="5124" width="11.375" style="559" customWidth="1"/>
    <col min="5125" max="5125" width="11.25" style="559" customWidth="1"/>
    <col min="5126" max="5126" width="12.25" style="559" customWidth="1"/>
    <col min="5127" max="5127" width="1.75" style="559" customWidth="1"/>
    <col min="5128" max="5128" width="10.375" style="559" customWidth="1"/>
    <col min="5129" max="5129" width="0" style="559" hidden="1" customWidth="1"/>
    <col min="5130" max="5375" width="9.75" style="559"/>
    <col min="5376" max="5376" width="9" style="559" customWidth="1"/>
    <col min="5377" max="5377" width="11" style="559" customWidth="1"/>
    <col min="5378" max="5378" width="10.75" style="559" customWidth="1"/>
    <col min="5379" max="5379" width="10" style="559" customWidth="1"/>
    <col min="5380" max="5380" width="11.375" style="559" customWidth="1"/>
    <col min="5381" max="5381" width="11.25" style="559" customWidth="1"/>
    <col min="5382" max="5382" width="12.25" style="559" customWidth="1"/>
    <col min="5383" max="5383" width="1.75" style="559" customWidth="1"/>
    <col min="5384" max="5384" width="10.375" style="559" customWidth="1"/>
    <col min="5385" max="5385" width="0" style="559" hidden="1" customWidth="1"/>
    <col min="5386" max="5631" width="9.75" style="559"/>
    <col min="5632" max="5632" width="9" style="559" customWidth="1"/>
    <col min="5633" max="5633" width="11" style="559" customWidth="1"/>
    <col min="5634" max="5634" width="10.75" style="559" customWidth="1"/>
    <col min="5635" max="5635" width="10" style="559" customWidth="1"/>
    <col min="5636" max="5636" width="11.375" style="559" customWidth="1"/>
    <col min="5637" max="5637" width="11.25" style="559" customWidth="1"/>
    <col min="5638" max="5638" width="12.25" style="559" customWidth="1"/>
    <col min="5639" max="5639" width="1.75" style="559" customWidth="1"/>
    <col min="5640" max="5640" width="10.375" style="559" customWidth="1"/>
    <col min="5641" max="5641" width="0" style="559" hidden="1" customWidth="1"/>
    <col min="5642" max="5887" width="9.75" style="559"/>
    <col min="5888" max="5888" width="9" style="559" customWidth="1"/>
    <col min="5889" max="5889" width="11" style="559" customWidth="1"/>
    <col min="5890" max="5890" width="10.75" style="559" customWidth="1"/>
    <col min="5891" max="5891" width="10" style="559" customWidth="1"/>
    <col min="5892" max="5892" width="11.375" style="559" customWidth="1"/>
    <col min="5893" max="5893" width="11.25" style="559" customWidth="1"/>
    <col min="5894" max="5894" width="12.25" style="559" customWidth="1"/>
    <col min="5895" max="5895" width="1.75" style="559" customWidth="1"/>
    <col min="5896" max="5896" width="10.375" style="559" customWidth="1"/>
    <col min="5897" max="5897" width="0" style="559" hidden="1" customWidth="1"/>
    <col min="5898" max="6143" width="9.75" style="559"/>
    <col min="6144" max="6144" width="9" style="559" customWidth="1"/>
    <col min="6145" max="6145" width="11" style="559" customWidth="1"/>
    <col min="6146" max="6146" width="10.75" style="559" customWidth="1"/>
    <col min="6147" max="6147" width="10" style="559" customWidth="1"/>
    <col min="6148" max="6148" width="11.375" style="559" customWidth="1"/>
    <col min="6149" max="6149" width="11.25" style="559" customWidth="1"/>
    <col min="6150" max="6150" width="12.25" style="559" customWidth="1"/>
    <col min="6151" max="6151" width="1.75" style="559" customWidth="1"/>
    <col min="6152" max="6152" width="10.375" style="559" customWidth="1"/>
    <col min="6153" max="6153" width="0" style="559" hidden="1" customWidth="1"/>
    <col min="6154" max="6399" width="9.75" style="559"/>
    <col min="6400" max="6400" width="9" style="559" customWidth="1"/>
    <col min="6401" max="6401" width="11" style="559" customWidth="1"/>
    <col min="6402" max="6402" width="10.75" style="559" customWidth="1"/>
    <col min="6403" max="6403" width="10" style="559" customWidth="1"/>
    <col min="6404" max="6404" width="11.375" style="559" customWidth="1"/>
    <col min="6405" max="6405" width="11.25" style="559" customWidth="1"/>
    <col min="6406" max="6406" width="12.25" style="559" customWidth="1"/>
    <col min="6407" max="6407" width="1.75" style="559" customWidth="1"/>
    <col min="6408" max="6408" width="10.375" style="559" customWidth="1"/>
    <col min="6409" max="6409" width="0" style="559" hidden="1" customWidth="1"/>
    <col min="6410" max="6655" width="9.75" style="559"/>
    <col min="6656" max="6656" width="9" style="559" customWidth="1"/>
    <col min="6657" max="6657" width="11" style="559" customWidth="1"/>
    <col min="6658" max="6658" width="10.75" style="559" customWidth="1"/>
    <col min="6659" max="6659" width="10" style="559" customWidth="1"/>
    <col min="6660" max="6660" width="11.375" style="559" customWidth="1"/>
    <col min="6661" max="6661" width="11.25" style="559" customWidth="1"/>
    <col min="6662" max="6662" width="12.25" style="559" customWidth="1"/>
    <col min="6663" max="6663" width="1.75" style="559" customWidth="1"/>
    <col min="6664" max="6664" width="10.375" style="559" customWidth="1"/>
    <col min="6665" max="6665" width="0" style="559" hidden="1" customWidth="1"/>
    <col min="6666" max="6911" width="9.75" style="559"/>
    <col min="6912" max="6912" width="9" style="559" customWidth="1"/>
    <col min="6913" max="6913" width="11" style="559" customWidth="1"/>
    <col min="6914" max="6914" width="10.75" style="559" customWidth="1"/>
    <col min="6915" max="6915" width="10" style="559" customWidth="1"/>
    <col min="6916" max="6916" width="11.375" style="559" customWidth="1"/>
    <col min="6917" max="6917" width="11.25" style="559" customWidth="1"/>
    <col min="6918" max="6918" width="12.25" style="559" customWidth="1"/>
    <col min="6919" max="6919" width="1.75" style="559" customWidth="1"/>
    <col min="6920" max="6920" width="10.375" style="559" customWidth="1"/>
    <col min="6921" max="6921" width="0" style="559" hidden="1" customWidth="1"/>
    <col min="6922" max="7167" width="9.75" style="559"/>
    <col min="7168" max="7168" width="9" style="559" customWidth="1"/>
    <col min="7169" max="7169" width="11" style="559" customWidth="1"/>
    <col min="7170" max="7170" width="10.75" style="559" customWidth="1"/>
    <col min="7171" max="7171" width="10" style="559" customWidth="1"/>
    <col min="7172" max="7172" width="11.375" style="559" customWidth="1"/>
    <col min="7173" max="7173" width="11.25" style="559" customWidth="1"/>
    <col min="7174" max="7174" width="12.25" style="559" customWidth="1"/>
    <col min="7175" max="7175" width="1.75" style="559" customWidth="1"/>
    <col min="7176" max="7176" width="10.375" style="559" customWidth="1"/>
    <col min="7177" max="7177" width="0" style="559" hidden="1" customWidth="1"/>
    <col min="7178" max="7423" width="9.75" style="559"/>
    <col min="7424" max="7424" width="9" style="559" customWidth="1"/>
    <col min="7425" max="7425" width="11" style="559" customWidth="1"/>
    <col min="7426" max="7426" width="10.75" style="559" customWidth="1"/>
    <col min="7427" max="7427" width="10" style="559" customWidth="1"/>
    <col min="7428" max="7428" width="11.375" style="559" customWidth="1"/>
    <col min="7429" max="7429" width="11.25" style="559" customWidth="1"/>
    <col min="7430" max="7430" width="12.25" style="559" customWidth="1"/>
    <col min="7431" max="7431" width="1.75" style="559" customWidth="1"/>
    <col min="7432" max="7432" width="10.375" style="559" customWidth="1"/>
    <col min="7433" max="7433" width="0" style="559" hidden="1" customWidth="1"/>
    <col min="7434" max="7679" width="9.75" style="559"/>
    <col min="7680" max="7680" width="9" style="559" customWidth="1"/>
    <col min="7681" max="7681" width="11" style="559" customWidth="1"/>
    <col min="7682" max="7682" width="10.75" style="559" customWidth="1"/>
    <col min="7683" max="7683" width="10" style="559" customWidth="1"/>
    <col min="7684" max="7684" width="11.375" style="559" customWidth="1"/>
    <col min="7685" max="7685" width="11.25" style="559" customWidth="1"/>
    <col min="7686" max="7686" width="12.25" style="559" customWidth="1"/>
    <col min="7687" max="7687" width="1.75" style="559" customWidth="1"/>
    <col min="7688" max="7688" width="10.375" style="559" customWidth="1"/>
    <col min="7689" max="7689" width="0" style="559" hidden="1" customWidth="1"/>
    <col min="7690" max="7935" width="9.75" style="559"/>
    <col min="7936" max="7936" width="9" style="559" customWidth="1"/>
    <col min="7937" max="7937" width="11" style="559" customWidth="1"/>
    <col min="7938" max="7938" width="10.75" style="559" customWidth="1"/>
    <col min="7939" max="7939" width="10" style="559" customWidth="1"/>
    <col min="7940" max="7940" width="11.375" style="559" customWidth="1"/>
    <col min="7941" max="7941" width="11.25" style="559" customWidth="1"/>
    <col min="7942" max="7942" width="12.25" style="559" customWidth="1"/>
    <col min="7943" max="7943" width="1.75" style="559" customWidth="1"/>
    <col min="7944" max="7944" width="10.375" style="559" customWidth="1"/>
    <col min="7945" max="7945" width="0" style="559" hidden="1" customWidth="1"/>
    <col min="7946" max="8191" width="9.75" style="559"/>
    <col min="8192" max="8192" width="9" style="559" customWidth="1"/>
    <col min="8193" max="8193" width="11" style="559" customWidth="1"/>
    <col min="8194" max="8194" width="10.75" style="559" customWidth="1"/>
    <col min="8195" max="8195" width="10" style="559" customWidth="1"/>
    <col min="8196" max="8196" width="11.375" style="559" customWidth="1"/>
    <col min="8197" max="8197" width="11.25" style="559" customWidth="1"/>
    <col min="8198" max="8198" width="12.25" style="559" customWidth="1"/>
    <col min="8199" max="8199" width="1.75" style="559" customWidth="1"/>
    <col min="8200" max="8200" width="10.375" style="559" customWidth="1"/>
    <col min="8201" max="8201" width="0" style="559" hidden="1" customWidth="1"/>
    <col min="8202" max="8447" width="9.75" style="559"/>
    <col min="8448" max="8448" width="9" style="559" customWidth="1"/>
    <col min="8449" max="8449" width="11" style="559" customWidth="1"/>
    <col min="8450" max="8450" width="10.75" style="559" customWidth="1"/>
    <col min="8451" max="8451" width="10" style="559" customWidth="1"/>
    <col min="8452" max="8452" width="11.375" style="559" customWidth="1"/>
    <col min="8453" max="8453" width="11.25" style="559" customWidth="1"/>
    <col min="8454" max="8454" width="12.25" style="559" customWidth="1"/>
    <col min="8455" max="8455" width="1.75" style="559" customWidth="1"/>
    <col min="8456" max="8456" width="10.375" style="559" customWidth="1"/>
    <col min="8457" max="8457" width="0" style="559" hidden="1" customWidth="1"/>
    <col min="8458" max="8703" width="9.75" style="559"/>
    <col min="8704" max="8704" width="9" style="559" customWidth="1"/>
    <col min="8705" max="8705" width="11" style="559" customWidth="1"/>
    <col min="8706" max="8706" width="10.75" style="559" customWidth="1"/>
    <col min="8707" max="8707" width="10" style="559" customWidth="1"/>
    <col min="8708" max="8708" width="11.375" style="559" customWidth="1"/>
    <col min="8709" max="8709" width="11.25" style="559" customWidth="1"/>
    <col min="8710" max="8710" width="12.25" style="559" customWidth="1"/>
    <col min="8711" max="8711" width="1.75" style="559" customWidth="1"/>
    <col min="8712" max="8712" width="10.375" style="559" customWidth="1"/>
    <col min="8713" max="8713" width="0" style="559" hidden="1" customWidth="1"/>
    <col min="8714" max="8959" width="9.75" style="559"/>
    <col min="8960" max="8960" width="9" style="559" customWidth="1"/>
    <col min="8961" max="8961" width="11" style="559" customWidth="1"/>
    <col min="8962" max="8962" width="10.75" style="559" customWidth="1"/>
    <col min="8963" max="8963" width="10" style="559" customWidth="1"/>
    <col min="8964" max="8964" width="11.375" style="559" customWidth="1"/>
    <col min="8965" max="8965" width="11.25" style="559" customWidth="1"/>
    <col min="8966" max="8966" width="12.25" style="559" customWidth="1"/>
    <col min="8967" max="8967" width="1.75" style="559" customWidth="1"/>
    <col min="8968" max="8968" width="10.375" style="559" customWidth="1"/>
    <col min="8969" max="8969" width="0" style="559" hidden="1" customWidth="1"/>
    <col min="8970" max="9215" width="9.75" style="559"/>
    <col min="9216" max="9216" width="9" style="559" customWidth="1"/>
    <col min="9217" max="9217" width="11" style="559" customWidth="1"/>
    <col min="9218" max="9218" width="10.75" style="559" customWidth="1"/>
    <col min="9219" max="9219" width="10" style="559" customWidth="1"/>
    <col min="9220" max="9220" width="11.375" style="559" customWidth="1"/>
    <col min="9221" max="9221" width="11.25" style="559" customWidth="1"/>
    <col min="9222" max="9222" width="12.25" style="559" customWidth="1"/>
    <col min="9223" max="9223" width="1.75" style="559" customWidth="1"/>
    <col min="9224" max="9224" width="10.375" style="559" customWidth="1"/>
    <col min="9225" max="9225" width="0" style="559" hidden="1" customWidth="1"/>
    <col min="9226" max="9471" width="9.75" style="559"/>
    <col min="9472" max="9472" width="9" style="559" customWidth="1"/>
    <col min="9473" max="9473" width="11" style="559" customWidth="1"/>
    <col min="9474" max="9474" width="10.75" style="559" customWidth="1"/>
    <col min="9475" max="9475" width="10" style="559" customWidth="1"/>
    <col min="9476" max="9476" width="11.375" style="559" customWidth="1"/>
    <col min="9477" max="9477" width="11.25" style="559" customWidth="1"/>
    <col min="9478" max="9478" width="12.25" style="559" customWidth="1"/>
    <col min="9479" max="9479" width="1.75" style="559" customWidth="1"/>
    <col min="9480" max="9480" width="10.375" style="559" customWidth="1"/>
    <col min="9481" max="9481" width="0" style="559" hidden="1" customWidth="1"/>
    <col min="9482" max="9727" width="9.75" style="559"/>
    <col min="9728" max="9728" width="9" style="559" customWidth="1"/>
    <col min="9729" max="9729" width="11" style="559" customWidth="1"/>
    <col min="9730" max="9730" width="10.75" style="559" customWidth="1"/>
    <col min="9731" max="9731" width="10" style="559" customWidth="1"/>
    <col min="9732" max="9732" width="11.375" style="559" customWidth="1"/>
    <col min="9733" max="9733" width="11.25" style="559" customWidth="1"/>
    <col min="9734" max="9734" width="12.25" style="559" customWidth="1"/>
    <col min="9735" max="9735" width="1.75" style="559" customWidth="1"/>
    <col min="9736" max="9736" width="10.375" style="559" customWidth="1"/>
    <col min="9737" max="9737" width="0" style="559" hidden="1" customWidth="1"/>
    <col min="9738" max="9983" width="9.75" style="559"/>
    <col min="9984" max="9984" width="9" style="559" customWidth="1"/>
    <col min="9985" max="9985" width="11" style="559" customWidth="1"/>
    <col min="9986" max="9986" width="10.75" style="559" customWidth="1"/>
    <col min="9987" max="9987" width="10" style="559" customWidth="1"/>
    <col min="9988" max="9988" width="11.375" style="559" customWidth="1"/>
    <col min="9989" max="9989" width="11.25" style="559" customWidth="1"/>
    <col min="9990" max="9990" width="12.25" style="559" customWidth="1"/>
    <col min="9991" max="9991" width="1.75" style="559" customWidth="1"/>
    <col min="9992" max="9992" width="10.375" style="559" customWidth="1"/>
    <col min="9993" max="9993" width="0" style="559" hidden="1" customWidth="1"/>
    <col min="9994" max="10239" width="9.75" style="559"/>
    <col min="10240" max="10240" width="9" style="559" customWidth="1"/>
    <col min="10241" max="10241" width="11" style="559" customWidth="1"/>
    <col min="10242" max="10242" width="10.75" style="559" customWidth="1"/>
    <col min="10243" max="10243" width="10" style="559" customWidth="1"/>
    <col min="10244" max="10244" width="11.375" style="559" customWidth="1"/>
    <col min="10245" max="10245" width="11.25" style="559" customWidth="1"/>
    <col min="10246" max="10246" width="12.25" style="559" customWidth="1"/>
    <col min="10247" max="10247" width="1.75" style="559" customWidth="1"/>
    <col min="10248" max="10248" width="10.375" style="559" customWidth="1"/>
    <col min="10249" max="10249" width="0" style="559" hidden="1" customWidth="1"/>
    <col min="10250" max="10495" width="9.75" style="559"/>
    <col min="10496" max="10496" width="9" style="559" customWidth="1"/>
    <col min="10497" max="10497" width="11" style="559" customWidth="1"/>
    <col min="10498" max="10498" width="10.75" style="559" customWidth="1"/>
    <col min="10499" max="10499" width="10" style="559" customWidth="1"/>
    <col min="10500" max="10500" width="11.375" style="559" customWidth="1"/>
    <col min="10501" max="10501" width="11.25" style="559" customWidth="1"/>
    <col min="10502" max="10502" width="12.25" style="559" customWidth="1"/>
    <col min="10503" max="10503" width="1.75" style="559" customWidth="1"/>
    <col min="10504" max="10504" width="10.375" style="559" customWidth="1"/>
    <col min="10505" max="10505" width="0" style="559" hidden="1" customWidth="1"/>
    <col min="10506" max="10751" width="9.75" style="559"/>
    <col min="10752" max="10752" width="9" style="559" customWidth="1"/>
    <col min="10753" max="10753" width="11" style="559" customWidth="1"/>
    <col min="10754" max="10754" width="10.75" style="559" customWidth="1"/>
    <col min="10755" max="10755" width="10" style="559" customWidth="1"/>
    <col min="10756" max="10756" width="11.375" style="559" customWidth="1"/>
    <col min="10757" max="10757" width="11.25" style="559" customWidth="1"/>
    <col min="10758" max="10758" width="12.25" style="559" customWidth="1"/>
    <col min="10759" max="10759" width="1.75" style="559" customWidth="1"/>
    <col min="10760" max="10760" width="10.375" style="559" customWidth="1"/>
    <col min="10761" max="10761" width="0" style="559" hidden="1" customWidth="1"/>
    <col min="10762" max="11007" width="9.75" style="559"/>
    <col min="11008" max="11008" width="9" style="559" customWidth="1"/>
    <col min="11009" max="11009" width="11" style="559" customWidth="1"/>
    <col min="11010" max="11010" width="10.75" style="559" customWidth="1"/>
    <col min="11011" max="11011" width="10" style="559" customWidth="1"/>
    <col min="11012" max="11012" width="11.375" style="559" customWidth="1"/>
    <col min="11013" max="11013" width="11.25" style="559" customWidth="1"/>
    <col min="11014" max="11014" width="12.25" style="559" customWidth="1"/>
    <col min="11015" max="11015" width="1.75" style="559" customWidth="1"/>
    <col min="11016" max="11016" width="10.375" style="559" customWidth="1"/>
    <col min="11017" max="11017" width="0" style="559" hidden="1" customWidth="1"/>
    <col min="11018" max="11263" width="9.75" style="559"/>
    <col min="11264" max="11264" width="9" style="559" customWidth="1"/>
    <col min="11265" max="11265" width="11" style="559" customWidth="1"/>
    <col min="11266" max="11266" width="10.75" style="559" customWidth="1"/>
    <col min="11267" max="11267" width="10" style="559" customWidth="1"/>
    <col min="11268" max="11268" width="11.375" style="559" customWidth="1"/>
    <col min="11269" max="11269" width="11.25" style="559" customWidth="1"/>
    <col min="11270" max="11270" width="12.25" style="559" customWidth="1"/>
    <col min="11271" max="11271" width="1.75" style="559" customWidth="1"/>
    <col min="11272" max="11272" width="10.375" style="559" customWidth="1"/>
    <col min="11273" max="11273" width="0" style="559" hidden="1" customWidth="1"/>
    <col min="11274" max="11519" width="9.75" style="559"/>
    <col min="11520" max="11520" width="9" style="559" customWidth="1"/>
    <col min="11521" max="11521" width="11" style="559" customWidth="1"/>
    <col min="11522" max="11522" width="10.75" style="559" customWidth="1"/>
    <col min="11523" max="11523" width="10" style="559" customWidth="1"/>
    <col min="11524" max="11524" width="11.375" style="559" customWidth="1"/>
    <col min="11525" max="11525" width="11.25" style="559" customWidth="1"/>
    <col min="11526" max="11526" width="12.25" style="559" customWidth="1"/>
    <col min="11527" max="11527" width="1.75" style="559" customWidth="1"/>
    <col min="11528" max="11528" width="10.375" style="559" customWidth="1"/>
    <col min="11529" max="11529" width="0" style="559" hidden="1" customWidth="1"/>
    <col min="11530" max="11775" width="9.75" style="559"/>
    <col min="11776" max="11776" width="9" style="559" customWidth="1"/>
    <col min="11777" max="11777" width="11" style="559" customWidth="1"/>
    <col min="11778" max="11778" width="10.75" style="559" customWidth="1"/>
    <col min="11779" max="11779" width="10" style="559" customWidth="1"/>
    <col min="11780" max="11780" width="11.375" style="559" customWidth="1"/>
    <col min="11781" max="11781" width="11.25" style="559" customWidth="1"/>
    <col min="11782" max="11782" width="12.25" style="559" customWidth="1"/>
    <col min="11783" max="11783" width="1.75" style="559" customWidth="1"/>
    <col min="11784" max="11784" width="10.375" style="559" customWidth="1"/>
    <col min="11785" max="11785" width="0" style="559" hidden="1" customWidth="1"/>
    <col min="11786" max="12031" width="9.75" style="559"/>
    <col min="12032" max="12032" width="9" style="559" customWidth="1"/>
    <col min="12033" max="12033" width="11" style="559" customWidth="1"/>
    <col min="12034" max="12034" width="10.75" style="559" customWidth="1"/>
    <col min="12035" max="12035" width="10" style="559" customWidth="1"/>
    <col min="12036" max="12036" width="11.375" style="559" customWidth="1"/>
    <col min="12037" max="12037" width="11.25" style="559" customWidth="1"/>
    <col min="12038" max="12038" width="12.25" style="559" customWidth="1"/>
    <col min="12039" max="12039" width="1.75" style="559" customWidth="1"/>
    <col min="12040" max="12040" width="10.375" style="559" customWidth="1"/>
    <col min="12041" max="12041" width="0" style="559" hidden="1" customWidth="1"/>
    <col min="12042" max="12287" width="9.75" style="559"/>
    <col min="12288" max="12288" width="9" style="559" customWidth="1"/>
    <col min="12289" max="12289" width="11" style="559" customWidth="1"/>
    <col min="12290" max="12290" width="10.75" style="559" customWidth="1"/>
    <col min="12291" max="12291" width="10" style="559" customWidth="1"/>
    <col min="12292" max="12292" width="11.375" style="559" customWidth="1"/>
    <col min="12293" max="12293" width="11.25" style="559" customWidth="1"/>
    <col min="12294" max="12294" width="12.25" style="559" customWidth="1"/>
    <col min="12295" max="12295" width="1.75" style="559" customWidth="1"/>
    <col min="12296" max="12296" width="10.375" style="559" customWidth="1"/>
    <col min="12297" max="12297" width="0" style="559" hidden="1" customWidth="1"/>
    <col min="12298" max="12543" width="9.75" style="559"/>
    <col min="12544" max="12544" width="9" style="559" customWidth="1"/>
    <col min="12545" max="12545" width="11" style="559" customWidth="1"/>
    <col min="12546" max="12546" width="10.75" style="559" customWidth="1"/>
    <col min="12547" max="12547" width="10" style="559" customWidth="1"/>
    <col min="12548" max="12548" width="11.375" style="559" customWidth="1"/>
    <col min="12549" max="12549" width="11.25" style="559" customWidth="1"/>
    <col min="12550" max="12550" width="12.25" style="559" customWidth="1"/>
    <col min="12551" max="12551" width="1.75" style="559" customWidth="1"/>
    <col min="12552" max="12552" width="10.375" style="559" customWidth="1"/>
    <col min="12553" max="12553" width="0" style="559" hidden="1" customWidth="1"/>
    <col min="12554" max="12799" width="9.75" style="559"/>
    <col min="12800" max="12800" width="9" style="559" customWidth="1"/>
    <col min="12801" max="12801" width="11" style="559" customWidth="1"/>
    <col min="12802" max="12802" width="10.75" style="559" customWidth="1"/>
    <col min="12803" max="12803" width="10" style="559" customWidth="1"/>
    <col min="12804" max="12804" width="11.375" style="559" customWidth="1"/>
    <col min="12805" max="12805" width="11.25" style="559" customWidth="1"/>
    <col min="12806" max="12806" width="12.25" style="559" customWidth="1"/>
    <col min="12807" max="12807" width="1.75" style="559" customWidth="1"/>
    <col min="12808" max="12808" width="10.375" style="559" customWidth="1"/>
    <col min="12809" max="12809" width="0" style="559" hidden="1" customWidth="1"/>
    <col min="12810" max="13055" width="9.75" style="559"/>
    <col min="13056" max="13056" width="9" style="559" customWidth="1"/>
    <col min="13057" max="13057" width="11" style="559" customWidth="1"/>
    <col min="13058" max="13058" width="10.75" style="559" customWidth="1"/>
    <col min="13059" max="13059" width="10" style="559" customWidth="1"/>
    <col min="13060" max="13060" width="11.375" style="559" customWidth="1"/>
    <col min="13061" max="13061" width="11.25" style="559" customWidth="1"/>
    <col min="13062" max="13062" width="12.25" style="559" customWidth="1"/>
    <col min="13063" max="13063" width="1.75" style="559" customWidth="1"/>
    <col min="13064" max="13064" width="10.375" style="559" customWidth="1"/>
    <col min="13065" max="13065" width="0" style="559" hidden="1" customWidth="1"/>
    <col min="13066" max="13311" width="9.75" style="559"/>
    <col min="13312" max="13312" width="9" style="559" customWidth="1"/>
    <col min="13313" max="13313" width="11" style="559" customWidth="1"/>
    <col min="13314" max="13314" width="10.75" style="559" customWidth="1"/>
    <col min="13315" max="13315" width="10" style="559" customWidth="1"/>
    <col min="13316" max="13316" width="11.375" style="559" customWidth="1"/>
    <col min="13317" max="13317" width="11.25" style="559" customWidth="1"/>
    <col min="13318" max="13318" width="12.25" style="559" customWidth="1"/>
    <col min="13319" max="13319" width="1.75" style="559" customWidth="1"/>
    <col min="13320" max="13320" width="10.375" style="559" customWidth="1"/>
    <col min="13321" max="13321" width="0" style="559" hidden="1" customWidth="1"/>
    <col min="13322" max="13567" width="9.75" style="559"/>
    <col min="13568" max="13568" width="9" style="559" customWidth="1"/>
    <col min="13569" max="13569" width="11" style="559" customWidth="1"/>
    <col min="13570" max="13570" width="10.75" style="559" customWidth="1"/>
    <col min="13571" max="13571" width="10" style="559" customWidth="1"/>
    <col min="13572" max="13572" width="11.375" style="559" customWidth="1"/>
    <col min="13573" max="13573" width="11.25" style="559" customWidth="1"/>
    <col min="13574" max="13574" width="12.25" style="559" customWidth="1"/>
    <col min="13575" max="13575" width="1.75" style="559" customWidth="1"/>
    <col min="13576" max="13576" width="10.375" style="559" customWidth="1"/>
    <col min="13577" max="13577" width="0" style="559" hidden="1" customWidth="1"/>
    <col min="13578" max="13823" width="9.75" style="559"/>
    <col min="13824" max="13824" width="9" style="559" customWidth="1"/>
    <col min="13825" max="13825" width="11" style="559" customWidth="1"/>
    <col min="13826" max="13826" width="10.75" style="559" customWidth="1"/>
    <col min="13827" max="13827" width="10" style="559" customWidth="1"/>
    <col min="13828" max="13828" width="11.375" style="559" customWidth="1"/>
    <col min="13829" max="13829" width="11.25" style="559" customWidth="1"/>
    <col min="13830" max="13830" width="12.25" style="559" customWidth="1"/>
    <col min="13831" max="13831" width="1.75" style="559" customWidth="1"/>
    <col min="13832" max="13832" width="10.375" style="559" customWidth="1"/>
    <col min="13833" max="13833" width="0" style="559" hidden="1" customWidth="1"/>
    <col min="13834" max="14079" width="9.75" style="559"/>
    <col min="14080" max="14080" width="9" style="559" customWidth="1"/>
    <col min="14081" max="14081" width="11" style="559" customWidth="1"/>
    <col min="14082" max="14082" width="10.75" style="559" customWidth="1"/>
    <col min="14083" max="14083" width="10" style="559" customWidth="1"/>
    <col min="14084" max="14084" width="11.375" style="559" customWidth="1"/>
    <col min="14085" max="14085" width="11.25" style="559" customWidth="1"/>
    <col min="14086" max="14086" width="12.25" style="559" customWidth="1"/>
    <col min="14087" max="14087" width="1.75" style="559" customWidth="1"/>
    <col min="14088" max="14088" width="10.375" style="559" customWidth="1"/>
    <col min="14089" max="14089" width="0" style="559" hidden="1" customWidth="1"/>
    <col min="14090" max="14335" width="9.75" style="559"/>
    <col min="14336" max="14336" width="9" style="559" customWidth="1"/>
    <col min="14337" max="14337" width="11" style="559" customWidth="1"/>
    <col min="14338" max="14338" width="10.75" style="559" customWidth="1"/>
    <col min="14339" max="14339" width="10" style="559" customWidth="1"/>
    <col min="14340" max="14340" width="11.375" style="559" customWidth="1"/>
    <col min="14341" max="14341" width="11.25" style="559" customWidth="1"/>
    <col min="14342" max="14342" width="12.25" style="559" customWidth="1"/>
    <col min="14343" max="14343" width="1.75" style="559" customWidth="1"/>
    <col min="14344" max="14344" width="10.375" style="559" customWidth="1"/>
    <col min="14345" max="14345" width="0" style="559" hidden="1" customWidth="1"/>
    <col min="14346" max="14591" width="9.75" style="559"/>
    <col min="14592" max="14592" width="9" style="559" customWidth="1"/>
    <col min="14593" max="14593" width="11" style="559" customWidth="1"/>
    <col min="14594" max="14594" width="10.75" style="559" customWidth="1"/>
    <col min="14595" max="14595" width="10" style="559" customWidth="1"/>
    <col min="14596" max="14596" width="11.375" style="559" customWidth="1"/>
    <col min="14597" max="14597" width="11.25" style="559" customWidth="1"/>
    <col min="14598" max="14598" width="12.25" style="559" customWidth="1"/>
    <col min="14599" max="14599" width="1.75" style="559" customWidth="1"/>
    <col min="14600" max="14600" width="10.375" style="559" customWidth="1"/>
    <col min="14601" max="14601" width="0" style="559" hidden="1" customWidth="1"/>
    <col min="14602" max="14847" width="9.75" style="559"/>
    <col min="14848" max="14848" width="9" style="559" customWidth="1"/>
    <col min="14849" max="14849" width="11" style="559" customWidth="1"/>
    <col min="14850" max="14850" width="10.75" style="559" customWidth="1"/>
    <col min="14851" max="14851" width="10" style="559" customWidth="1"/>
    <col min="14852" max="14852" width="11.375" style="559" customWidth="1"/>
    <col min="14853" max="14853" width="11.25" style="559" customWidth="1"/>
    <col min="14854" max="14854" width="12.25" style="559" customWidth="1"/>
    <col min="14855" max="14855" width="1.75" style="559" customWidth="1"/>
    <col min="14856" max="14856" width="10.375" style="559" customWidth="1"/>
    <col min="14857" max="14857" width="0" style="559" hidden="1" customWidth="1"/>
    <col min="14858" max="15103" width="9.75" style="559"/>
    <col min="15104" max="15104" width="9" style="559" customWidth="1"/>
    <col min="15105" max="15105" width="11" style="559" customWidth="1"/>
    <col min="15106" max="15106" width="10.75" style="559" customWidth="1"/>
    <col min="15107" max="15107" width="10" style="559" customWidth="1"/>
    <col min="15108" max="15108" width="11.375" style="559" customWidth="1"/>
    <col min="15109" max="15109" width="11.25" style="559" customWidth="1"/>
    <col min="15110" max="15110" width="12.25" style="559" customWidth="1"/>
    <col min="15111" max="15111" width="1.75" style="559" customWidth="1"/>
    <col min="15112" max="15112" width="10.375" style="559" customWidth="1"/>
    <col min="15113" max="15113" width="0" style="559" hidden="1" customWidth="1"/>
    <col min="15114" max="15359" width="9.75" style="559"/>
    <col min="15360" max="15360" width="9" style="559" customWidth="1"/>
    <col min="15361" max="15361" width="11" style="559" customWidth="1"/>
    <col min="15362" max="15362" width="10.75" style="559" customWidth="1"/>
    <col min="15363" max="15363" width="10" style="559" customWidth="1"/>
    <col min="15364" max="15364" width="11.375" style="559" customWidth="1"/>
    <col min="15365" max="15365" width="11.25" style="559" customWidth="1"/>
    <col min="15366" max="15366" width="12.25" style="559" customWidth="1"/>
    <col min="15367" max="15367" width="1.75" style="559" customWidth="1"/>
    <col min="15368" max="15368" width="10.375" style="559" customWidth="1"/>
    <col min="15369" max="15369" width="0" style="559" hidden="1" customWidth="1"/>
    <col min="15370" max="15615" width="9.75" style="559"/>
    <col min="15616" max="15616" width="9" style="559" customWidth="1"/>
    <col min="15617" max="15617" width="11" style="559" customWidth="1"/>
    <col min="15618" max="15618" width="10.75" style="559" customWidth="1"/>
    <col min="15619" max="15619" width="10" style="559" customWidth="1"/>
    <col min="15620" max="15620" width="11.375" style="559" customWidth="1"/>
    <col min="15621" max="15621" width="11.25" style="559" customWidth="1"/>
    <col min="15622" max="15622" width="12.25" style="559" customWidth="1"/>
    <col min="15623" max="15623" width="1.75" style="559" customWidth="1"/>
    <col min="15624" max="15624" width="10.375" style="559" customWidth="1"/>
    <col min="15625" max="15625" width="0" style="559" hidden="1" customWidth="1"/>
    <col min="15626" max="15871" width="9.75" style="559"/>
    <col min="15872" max="15872" width="9" style="559" customWidth="1"/>
    <col min="15873" max="15873" width="11" style="559" customWidth="1"/>
    <col min="15874" max="15874" width="10.75" style="559" customWidth="1"/>
    <col min="15875" max="15875" width="10" style="559" customWidth="1"/>
    <col min="15876" max="15876" width="11.375" style="559" customWidth="1"/>
    <col min="15877" max="15877" width="11.25" style="559" customWidth="1"/>
    <col min="15878" max="15878" width="12.25" style="559" customWidth="1"/>
    <col min="15879" max="15879" width="1.75" style="559" customWidth="1"/>
    <col min="15880" max="15880" width="10.375" style="559" customWidth="1"/>
    <col min="15881" max="15881" width="0" style="559" hidden="1" customWidth="1"/>
    <col min="15882" max="16127" width="9.75" style="559"/>
    <col min="16128" max="16128" width="9" style="559" customWidth="1"/>
    <col min="16129" max="16129" width="11" style="559" customWidth="1"/>
    <col min="16130" max="16130" width="10.75" style="559" customWidth="1"/>
    <col min="16131" max="16131" width="10" style="559" customWidth="1"/>
    <col min="16132" max="16132" width="11.375" style="559" customWidth="1"/>
    <col min="16133" max="16133" width="11.25" style="559" customWidth="1"/>
    <col min="16134" max="16134" width="12.25" style="559" customWidth="1"/>
    <col min="16135" max="16135" width="1.75" style="559" customWidth="1"/>
    <col min="16136" max="16136" width="10.375" style="559" customWidth="1"/>
    <col min="16137" max="16137" width="0" style="559" hidden="1" customWidth="1"/>
    <col min="16138" max="16384" width="9.75" style="559"/>
  </cols>
  <sheetData>
    <row r="1" spans="1:78" ht="15" customHeight="1" x14ac:dyDescent="0.15">
      <c r="E1" s="560"/>
    </row>
    <row r="3" spans="1:78" ht="15" customHeight="1" x14ac:dyDescent="0.3">
      <c r="A3" s="522" t="s">
        <v>436</v>
      </c>
      <c r="B3" s="561"/>
      <c r="C3" s="561"/>
      <c r="D3" s="561"/>
      <c r="E3" s="561"/>
      <c r="F3" s="561"/>
      <c r="G3" s="561"/>
      <c r="H3" s="561"/>
      <c r="I3" s="561"/>
      <c r="BQ3" s="1149" t="s">
        <v>124</v>
      </c>
      <c r="BR3" s="1149"/>
      <c r="BS3" s="1149"/>
      <c r="BT3" s="1149"/>
      <c r="BU3" s="1149"/>
      <c r="BV3" s="1149"/>
      <c r="BW3" s="1149"/>
      <c r="BX3" s="1149"/>
      <c r="BY3" s="1149"/>
      <c r="BZ3" s="1149"/>
    </row>
    <row r="4" spans="1:78" ht="15" customHeight="1" x14ac:dyDescent="0.15">
      <c r="A4" s="525" t="s">
        <v>329</v>
      </c>
      <c r="B4" s="562"/>
      <c r="C4" s="562"/>
      <c r="D4" s="562"/>
      <c r="E4" s="562"/>
      <c r="F4" s="562"/>
      <c r="G4" s="562"/>
      <c r="H4" s="562"/>
      <c r="I4" s="563"/>
      <c r="BQ4" s="564"/>
      <c r="BR4" s="564"/>
      <c r="BS4" s="564"/>
      <c r="BT4" s="564"/>
      <c r="BU4" s="564"/>
      <c r="BV4" s="564"/>
      <c r="BW4" s="564"/>
      <c r="BX4" s="564"/>
      <c r="BY4" s="564"/>
      <c r="BZ4" s="564"/>
    </row>
    <row r="5" spans="1:78" ht="4.05" customHeight="1" thickBot="1" x14ac:dyDescent="0.2">
      <c r="A5" s="1152"/>
      <c r="B5" s="1152"/>
      <c r="C5" s="1152"/>
      <c r="D5" s="1152"/>
      <c r="E5" s="1152"/>
      <c r="F5" s="1152"/>
      <c r="G5" s="1152"/>
      <c r="H5" s="1152"/>
      <c r="I5" s="1152"/>
      <c r="BQ5" s="1150" t="s">
        <v>317</v>
      </c>
      <c r="BR5" s="1150"/>
      <c r="BS5" s="1150"/>
      <c r="BT5" s="1150"/>
      <c r="BU5" s="1150"/>
      <c r="BV5" s="1150"/>
      <c r="BW5" s="1150"/>
      <c r="BX5" s="1150"/>
      <c r="BY5" s="1150"/>
      <c r="BZ5" s="1150"/>
    </row>
    <row r="6" spans="1:78" ht="13.05" customHeight="1" x14ac:dyDescent="0.15">
      <c r="A6" s="1144" t="s">
        <v>121</v>
      </c>
      <c r="B6" s="963"/>
      <c r="C6" s="963"/>
      <c r="D6" s="963"/>
      <c r="E6" s="964" t="s">
        <v>125</v>
      </c>
      <c r="F6" s="963"/>
      <c r="G6" s="963"/>
      <c r="H6" s="1144" t="s">
        <v>322</v>
      </c>
      <c r="I6" s="549"/>
      <c r="BQ6" s="549" t="s">
        <v>121</v>
      </c>
      <c r="BR6" s="565"/>
      <c r="BS6" s="565"/>
      <c r="BT6" s="565"/>
      <c r="BU6" s="566" t="s">
        <v>125</v>
      </c>
      <c r="BV6" s="565"/>
      <c r="BW6" s="565"/>
      <c r="BX6" s="567"/>
      <c r="BY6" s="549" t="s">
        <v>126</v>
      </c>
      <c r="BZ6" s="549"/>
    </row>
    <row r="7" spans="1:78" ht="13.05" customHeight="1" x14ac:dyDescent="0.15">
      <c r="A7" s="1145"/>
      <c r="B7" s="961" t="s">
        <v>323</v>
      </c>
      <c r="C7" s="961" t="s">
        <v>324</v>
      </c>
      <c r="D7" s="961" t="s">
        <v>325</v>
      </c>
      <c r="E7" s="961" t="s">
        <v>326</v>
      </c>
      <c r="F7" s="961" t="s">
        <v>327</v>
      </c>
      <c r="G7" s="961" t="s">
        <v>8</v>
      </c>
      <c r="H7" s="1145"/>
      <c r="I7" s="519" t="s">
        <v>16</v>
      </c>
      <c r="BQ7" s="565"/>
      <c r="BR7" s="520" t="s">
        <v>19</v>
      </c>
      <c r="BS7" s="520" t="s">
        <v>128</v>
      </c>
      <c r="BT7" s="519" t="s">
        <v>14</v>
      </c>
      <c r="BU7" s="520" t="s">
        <v>6</v>
      </c>
      <c r="BV7" s="519" t="s">
        <v>15</v>
      </c>
      <c r="BW7" s="520" t="s">
        <v>8</v>
      </c>
      <c r="BX7" s="520"/>
      <c r="BY7" s="519" t="s">
        <v>127</v>
      </c>
      <c r="BZ7" s="519" t="s">
        <v>16</v>
      </c>
    </row>
    <row r="8" spans="1:78" ht="15" customHeight="1" x14ac:dyDescent="0.15">
      <c r="A8" s="965" t="s">
        <v>56</v>
      </c>
      <c r="B8" s="1091">
        <f t="shared" ref="B8:G8" si="0">SUM(B9:B20)</f>
        <v>850798.1918978967</v>
      </c>
      <c r="C8" s="1091">
        <f t="shared" si="0"/>
        <v>780573.43161322235</v>
      </c>
      <c r="D8" s="973">
        <f t="shared" si="0"/>
        <v>732.58990000000006</v>
      </c>
      <c r="E8" s="1091">
        <f t="shared" si="0"/>
        <v>101796.24867</v>
      </c>
      <c r="F8" s="1091">
        <f t="shared" si="0"/>
        <v>78781.716937999998</v>
      </c>
      <c r="G8" s="973">
        <f t="shared" si="0"/>
        <v>165.74288999999999</v>
      </c>
      <c r="H8" s="1091">
        <f>SUM(H9:H20)</f>
        <v>184069.00000000003</v>
      </c>
      <c r="I8" s="569">
        <f>SUM(I9:I20)</f>
        <v>181601</v>
      </c>
      <c r="BQ8" s="568" t="s">
        <v>56</v>
      </c>
      <c r="BR8" s="569">
        <f t="shared" ref="BR8:BW8" si="1">SUM(BR9:BR20)</f>
        <v>617417</v>
      </c>
      <c r="BS8" s="569">
        <f t="shared" si="1"/>
        <v>0</v>
      </c>
      <c r="BT8" s="569">
        <f t="shared" si="1"/>
        <v>31999.5</v>
      </c>
      <c r="BU8" s="569">
        <f t="shared" si="1"/>
        <v>84973.919999999984</v>
      </c>
      <c r="BV8" s="569">
        <f t="shared" si="1"/>
        <v>145475</v>
      </c>
      <c r="BW8" s="569">
        <f t="shared" si="1"/>
        <v>6217.7999999999993</v>
      </c>
      <c r="BX8" s="569"/>
      <c r="BY8" s="569">
        <f>SUM(BY9:BY20)</f>
        <v>325300</v>
      </c>
      <c r="BZ8" s="569">
        <f>SUM(BZ9:BZ20)</f>
        <v>181601</v>
      </c>
    </row>
    <row r="9" spans="1:78" ht="13.05" customHeight="1" x14ac:dyDescent="0.15">
      <c r="A9" s="560" t="s">
        <v>57</v>
      </c>
      <c r="B9" s="1092">
        <v>69813.55856734133</v>
      </c>
      <c r="C9" s="1092">
        <v>64143.739104875902</v>
      </c>
      <c r="D9" s="613">
        <v>78.25</v>
      </c>
      <c r="E9" s="1092">
        <v>7011.3019999999997</v>
      </c>
      <c r="F9" s="1092">
        <v>7142.326924</v>
      </c>
      <c r="G9" s="613">
        <v>17.994</v>
      </c>
      <c r="H9" s="1092">
        <v>19586.321154279005</v>
      </c>
      <c r="I9" s="541">
        <v>13971</v>
      </c>
      <c r="BQ9" s="560" t="s">
        <v>88</v>
      </c>
      <c r="BR9" s="541">
        <v>45967</v>
      </c>
      <c r="BS9" s="541"/>
      <c r="BT9" s="541">
        <v>2297.5</v>
      </c>
      <c r="BU9" s="541">
        <v>6299.45</v>
      </c>
      <c r="BV9" s="541">
        <v>10942</v>
      </c>
      <c r="BW9" s="541">
        <v>490</v>
      </c>
      <c r="BX9" s="541"/>
      <c r="BY9" s="541">
        <v>36000</v>
      </c>
      <c r="BZ9" s="541">
        <v>13971</v>
      </c>
    </row>
    <row r="10" spans="1:78" ht="13.05" customHeight="1" x14ac:dyDescent="0.15">
      <c r="A10" s="560" t="s">
        <v>58</v>
      </c>
      <c r="B10" s="1092">
        <v>67827.527905069175</v>
      </c>
      <c r="C10" s="1092">
        <v>62540.216074584205</v>
      </c>
      <c r="D10" s="613">
        <v>70.316500000000005</v>
      </c>
      <c r="E10" s="1092">
        <v>7130.0585000000001</v>
      </c>
      <c r="F10" s="1092">
        <v>6623.1517240000003</v>
      </c>
      <c r="G10" s="613">
        <v>5.6369999999999996</v>
      </c>
      <c r="H10" s="1093">
        <v>16696.794270191189</v>
      </c>
      <c r="I10" s="541">
        <v>13892</v>
      </c>
      <c r="BQ10" s="560" t="s">
        <v>89</v>
      </c>
      <c r="BR10" s="541">
        <v>48922</v>
      </c>
      <c r="BS10" s="541"/>
      <c r="BT10" s="541">
        <v>2329</v>
      </c>
      <c r="BU10" s="541">
        <v>6890.01</v>
      </c>
      <c r="BV10" s="541">
        <v>11392</v>
      </c>
      <c r="BW10" s="541">
        <v>500</v>
      </c>
      <c r="BX10" s="541"/>
      <c r="BY10" s="541">
        <v>28200</v>
      </c>
      <c r="BZ10" s="541">
        <v>13892</v>
      </c>
    </row>
    <row r="11" spans="1:78" ht="13.05" customHeight="1" x14ac:dyDescent="0.15">
      <c r="A11" s="560" t="s">
        <v>59</v>
      </c>
      <c r="B11" s="1092">
        <v>71798.635956417027</v>
      </c>
      <c r="C11" s="1092">
        <v>65260.446407763004</v>
      </c>
      <c r="D11" s="613">
        <v>57.975000000000001</v>
      </c>
      <c r="E11" s="1092">
        <v>6845.4777999999997</v>
      </c>
      <c r="F11" s="1092">
        <v>6437.7073240000009</v>
      </c>
      <c r="G11" s="613">
        <v>4.9805000000000001</v>
      </c>
      <c r="H11" s="1093">
        <v>17490.064554547091</v>
      </c>
      <c r="I11" s="541">
        <v>13866</v>
      </c>
      <c r="BQ11" s="560" t="s">
        <v>90</v>
      </c>
      <c r="BR11" s="541">
        <v>50546</v>
      </c>
      <c r="BS11" s="541"/>
      <c r="BT11" s="541">
        <v>2550</v>
      </c>
      <c r="BU11" s="541">
        <v>6877.14</v>
      </c>
      <c r="BV11" s="541">
        <v>11670</v>
      </c>
      <c r="BW11" s="541">
        <v>539</v>
      </c>
      <c r="BX11" s="541"/>
      <c r="BY11" s="541">
        <v>29600</v>
      </c>
      <c r="BZ11" s="541">
        <v>13866</v>
      </c>
    </row>
    <row r="12" spans="1:78" ht="13.05" customHeight="1" x14ac:dyDescent="0.15">
      <c r="A12" s="560" t="s">
        <v>60</v>
      </c>
      <c r="B12" s="1092">
        <v>68720.049333116447</v>
      </c>
      <c r="C12" s="1092">
        <v>63012.470799999996</v>
      </c>
      <c r="D12" s="613">
        <v>45.645099999999992</v>
      </c>
      <c r="E12" s="1092">
        <v>6543.8759</v>
      </c>
      <c r="F12" s="1092">
        <v>5639.1744239999998</v>
      </c>
      <c r="G12" s="613">
        <v>2.7734999999999999</v>
      </c>
      <c r="H12" s="1093">
        <v>14294.932525720553</v>
      </c>
      <c r="I12" s="541">
        <v>15832</v>
      </c>
      <c r="BQ12" s="560" t="s">
        <v>91</v>
      </c>
      <c r="BR12" s="541">
        <v>49120</v>
      </c>
      <c r="BS12" s="541"/>
      <c r="BT12" s="541">
        <v>3012</v>
      </c>
      <c r="BU12" s="541">
        <v>7264.02</v>
      </c>
      <c r="BV12" s="541">
        <v>12385</v>
      </c>
      <c r="BW12" s="541">
        <v>520</v>
      </c>
      <c r="BX12" s="541"/>
      <c r="BY12" s="541">
        <v>23800</v>
      </c>
      <c r="BZ12" s="541">
        <v>15832</v>
      </c>
    </row>
    <row r="13" spans="1:78" ht="13.05" customHeight="1" x14ac:dyDescent="0.15">
      <c r="A13" s="560" t="s">
        <v>61</v>
      </c>
      <c r="B13" s="1092">
        <v>68307.309180882905</v>
      </c>
      <c r="C13" s="1092">
        <v>63311.7883</v>
      </c>
      <c r="D13" s="613">
        <v>50.667000000000002</v>
      </c>
      <c r="E13" s="1092">
        <v>7746.9355999999998</v>
      </c>
      <c r="F13" s="1092">
        <v>5984.6319240000003</v>
      </c>
      <c r="G13" s="613">
        <v>7.8365</v>
      </c>
      <c r="H13" s="1093">
        <v>14296.745966369732</v>
      </c>
      <c r="I13" s="541">
        <v>15061</v>
      </c>
      <c r="BQ13" s="560" t="s">
        <v>92</v>
      </c>
      <c r="BR13" s="541">
        <v>52577</v>
      </c>
      <c r="BS13" s="541"/>
      <c r="BT13" s="541">
        <v>3181</v>
      </c>
      <c r="BU13" s="541">
        <v>7132</v>
      </c>
      <c r="BV13" s="541">
        <v>12536</v>
      </c>
      <c r="BW13" s="541">
        <v>515</v>
      </c>
      <c r="BX13" s="541"/>
      <c r="BY13" s="541">
        <v>27800</v>
      </c>
      <c r="BZ13" s="541">
        <v>15061</v>
      </c>
    </row>
    <row r="14" spans="1:78" ht="13.05" customHeight="1" x14ac:dyDescent="0.15">
      <c r="A14" s="560" t="s">
        <v>62</v>
      </c>
      <c r="B14" s="1092">
        <v>65251.121535173661</v>
      </c>
      <c r="C14" s="1092">
        <v>60697.079770000004</v>
      </c>
      <c r="D14" s="613">
        <v>64.743800000000007</v>
      </c>
      <c r="E14" s="1092">
        <v>9431.2649899999997</v>
      </c>
      <c r="F14" s="1092">
        <v>6045.1054240000003</v>
      </c>
      <c r="G14" s="613">
        <v>9.9145000000000003</v>
      </c>
      <c r="H14" s="1093">
        <v>12891.282231773215</v>
      </c>
      <c r="I14" s="541">
        <v>15631</v>
      </c>
      <c r="BQ14" s="560" t="s">
        <v>93</v>
      </c>
      <c r="BR14" s="541">
        <v>52595</v>
      </c>
      <c r="BS14" s="541"/>
      <c r="BT14" s="541">
        <v>3247</v>
      </c>
      <c r="BU14" s="541">
        <v>7283</v>
      </c>
      <c r="BV14" s="541">
        <v>12799</v>
      </c>
      <c r="BW14" s="541">
        <v>531</v>
      </c>
      <c r="BX14" s="541"/>
      <c r="BY14" s="541">
        <v>26100</v>
      </c>
      <c r="BZ14" s="541">
        <v>15631</v>
      </c>
    </row>
    <row r="15" spans="1:78" ht="13.05" customHeight="1" x14ac:dyDescent="0.15">
      <c r="A15" s="560" t="s">
        <v>63</v>
      </c>
      <c r="B15" s="1092">
        <v>71975.693831797777</v>
      </c>
      <c r="C15" s="1092">
        <v>67169.293449999997</v>
      </c>
      <c r="D15" s="613">
        <v>70.049499999999995</v>
      </c>
      <c r="E15" s="1092">
        <v>10310.945800000001</v>
      </c>
      <c r="F15" s="1092">
        <v>7366.139424</v>
      </c>
      <c r="G15" s="613">
        <v>17.787790000000001</v>
      </c>
      <c r="H15" s="1093">
        <v>16647.713293937333</v>
      </c>
      <c r="I15" s="541">
        <v>15460</v>
      </c>
      <c r="BQ15" s="560" t="s">
        <v>94</v>
      </c>
      <c r="BR15" s="541">
        <v>50656</v>
      </c>
      <c r="BS15" s="541"/>
      <c r="BT15" s="541">
        <v>3037</v>
      </c>
      <c r="BU15" s="541">
        <v>7173.07</v>
      </c>
      <c r="BV15" s="541">
        <v>12739</v>
      </c>
      <c r="BW15" s="541">
        <v>517</v>
      </c>
      <c r="BX15" s="541"/>
      <c r="BY15" s="541">
        <v>25600</v>
      </c>
      <c r="BZ15" s="541">
        <v>15460</v>
      </c>
    </row>
    <row r="16" spans="1:78" ht="13.05" customHeight="1" x14ac:dyDescent="0.15">
      <c r="A16" s="560" t="s">
        <v>64</v>
      </c>
      <c r="B16" s="1092">
        <v>71055.899209214782</v>
      </c>
      <c r="C16" s="1092">
        <v>65436.283900000002</v>
      </c>
      <c r="D16" s="613">
        <v>66.978499999999997</v>
      </c>
      <c r="E16" s="1092">
        <v>9136.6157000000003</v>
      </c>
      <c r="F16" s="1092">
        <v>6716.6766240000006</v>
      </c>
      <c r="G16" s="613">
        <v>20.242599999999999</v>
      </c>
      <c r="H16" s="1093">
        <v>13494.345089135975</v>
      </c>
      <c r="I16" s="541">
        <v>15509</v>
      </c>
      <c r="BQ16" s="560" t="s">
        <v>95</v>
      </c>
      <c r="BR16" s="541">
        <v>52402</v>
      </c>
      <c r="BS16" s="541"/>
      <c r="BT16" s="541">
        <v>2799</v>
      </c>
      <c r="BU16" s="541">
        <v>7036</v>
      </c>
      <c r="BV16" s="541">
        <v>12539</v>
      </c>
      <c r="BW16" s="541">
        <v>531</v>
      </c>
      <c r="BX16" s="541"/>
      <c r="BY16" s="541">
        <v>26500</v>
      </c>
      <c r="BZ16" s="541">
        <v>15509</v>
      </c>
    </row>
    <row r="17" spans="1:78" ht="13.05" customHeight="1" x14ac:dyDescent="0.15">
      <c r="A17" s="560" t="s">
        <v>65</v>
      </c>
      <c r="B17" s="1092">
        <v>72737.009694218694</v>
      </c>
      <c r="C17" s="1092">
        <v>66639.037125999195</v>
      </c>
      <c r="D17" s="613">
        <v>63.267000000000003</v>
      </c>
      <c r="E17" s="1092">
        <v>9389.0302000000011</v>
      </c>
      <c r="F17" s="1092">
        <v>6728.9079240000001</v>
      </c>
      <c r="G17" s="613">
        <v>21.631</v>
      </c>
      <c r="H17" s="1093">
        <v>11545.601134835191</v>
      </c>
      <c r="I17" s="541">
        <v>15501</v>
      </c>
      <c r="BQ17" s="560" t="s">
        <v>96</v>
      </c>
      <c r="BR17" s="541">
        <v>53163</v>
      </c>
      <c r="BS17" s="541"/>
      <c r="BT17" s="541">
        <v>2618</v>
      </c>
      <c r="BU17" s="541">
        <v>7105.38</v>
      </c>
      <c r="BV17" s="541">
        <v>12041.5</v>
      </c>
      <c r="BW17" s="541">
        <v>519</v>
      </c>
      <c r="BX17" s="541"/>
      <c r="BY17" s="541">
        <v>25800</v>
      </c>
      <c r="BZ17" s="541">
        <v>15501</v>
      </c>
    </row>
    <row r="18" spans="1:78" ht="13.05" customHeight="1" x14ac:dyDescent="0.15">
      <c r="A18" s="560" t="s">
        <v>66</v>
      </c>
      <c r="B18" s="1092">
        <v>73132.590720432941</v>
      </c>
      <c r="C18" s="1092">
        <v>66118.963080000001</v>
      </c>
      <c r="D18" s="613">
        <v>61.3645</v>
      </c>
      <c r="E18" s="1092">
        <v>9652.9445999999989</v>
      </c>
      <c r="F18" s="1092">
        <v>6714.8662240000003</v>
      </c>
      <c r="G18" s="613">
        <v>19.202999999999999</v>
      </c>
      <c r="H18" s="1093">
        <v>14569.347485640736</v>
      </c>
      <c r="I18" s="541">
        <v>15767</v>
      </c>
      <c r="BQ18" s="560" t="s">
        <v>97</v>
      </c>
      <c r="BR18" s="541">
        <v>51559</v>
      </c>
      <c r="BS18" s="541"/>
      <c r="BT18" s="541">
        <v>2325</v>
      </c>
      <c r="BU18" s="541">
        <v>6985.01</v>
      </c>
      <c r="BV18" s="541">
        <v>12554.5</v>
      </c>
      <c r="BW18" s="541">
        <v>493</v>
      </c>
      <c r="BX18" s="541"/>
      <c r="BY18" s="541">
        <v>23800</v>
      </c>
      <c r="BZ18" s="541">
        <v>15767</v>
      </c>
    </row>
    <row r="19" spans="1:78" ht="13.05" customHeight="1" x14ac:dyDescent="0.15">
      <c r="A19" s="560" t="s">
        <v>67</v>
      </c>
      <c r="B19" s="1092">
        <v>73754.168139999994</v>
      </c>
      <c r="C19" s="1092">
        <v>67014.604009999995</v>
      </c>
      <c r="D19" s="613">
        <v>58.65</v>
      </c>
      <c r="E19" s="1092">
        <v>8204.9537</v>
      </c>
      <c r="F19" s="1092">
        <v>6647.8430740000003</v>
      </c>
      <c r="G19" s="613">
        <v>23.439499999999999</v>
      </c>
      <c r="H19" s="1093">
        <v>15908.138999632669</v>
      </c>
      <c r="I19" s="541">
        <v>15834</v>
      </c>
      <c r="BQ19" s="560" t="s">
        <v>98</v>
      </c>
      <c r="BR19" s="541">
        <v>52680</v>
      </c>
      <c r="BS19" s="541"/>
      <c r="BT19" s="541">
        <v>2301</v>
      </c>
      <c r="BU19" s="541">
        <v>7307.39</v>
      </c>
      <c r="BV19" s="541">
        <v>11820.5</v>
      </c>
      <c r="BW19" s="541">
        <v>529.4</v>
      </c>
      <c r="BX19" s="541"/>
      <c r="BY19" s="541">
        <v>23800</v>
      </c>
      <c r="BZ19" s="541">
        <v>15834</v>
      </c>
    </row>
    <row r="20" spans="1:78" ht="13.05" customHeight="1" thickBot="1" x14ac:dyDescent="0.2">
      <c r="A20" s="572" t="s">
        <v>68</v>
      </c>
      <c r="B20" s="1094">
        <v>76424.627824231997</v>
      </c>
      <c r="C20" s="1094">
        <v>69229.509590000001</v>
      </c>
      <c r="D20" s="614">
        <v>44.683</v>
      </c>
      <c r="E20" s="1094">
        <v>10392.843879999999</v>
      </c>
      <c r="F20" s="1094">
        <v>6735.1859240000003</v>
      </c>
      <c r="G20" s="614">
        <v>14.303000000000001</v>
      </c>
      <c r="H20" s="1094">
        <v>16647.713293937333</v>
      </c>
      <c r="I20" s="573">
        <v>15277</v>
      </c>
      <c r="BQ20" s="572" t="s">
        <v>99</v>
      </c>
      <c r="BR20" s="573">
        <v>57230</v>
      </c>
      <c r="BS20" s="573"/>
      <c r="BT20" s="573">
        <v>2303</v>
      </c>
      <c r="BU20" s="573">
        <v>7621.45</v>
      </c>
      <c r="BV20" s="573">
        <v>12056.5</v>
      </c>
      <c r="BW20" s="573">
        <v>533.4</v>
      </c>
      <c r="BX20" s="573"/>
      <c r="BY20" s="573">
        <v>28300</v>
      </c>
      <c r="BZ20" s="573">
        <v>15277</v>
      </c>
    </row>
    <row r="21" spans="1:78" ht="9" customHeight="1" x14ac:dyDescent="0.15">
      <c r="A21" s="607" t="s">
        <v>450</v>
      </c>
      <c r="B21" s="608"/>
      <c r="C21" s="608"/>
      <c r="D21" s="608"/>
      <c r="E21" s="537" t="s">
        <v>452</v>
      </c>
      <c r="F21" s="608"/>
      <c r="G21" s="537"/>
      <c r="H21" s="608"/>
      <c r="I21" s="538"/>
      <c r="J21" s="538"/>
      <c r="K21" s="567"/>
      <c r="BQ21" s="574" t="s">
        <v>129</v>
      </c>
      <c r="BT21" s="574" t="s">
        <v>318</v>
      </c>
      <c r="BW21" s="574" t="s">
        <v>130</v>
      </c>
      <c r="BY21" s="575"/>
    </row>
    <row r="22" spans="1:78" ht="9" customHeight="1" x14ac:dyDescent="0.15">
      <c r="A22" s="28" t="s">
        <v>544</v>
      </c>
      <c r="B22" s="538"/>
      <c r="C22" s="538"/>
      <c r="D22" s="537"/>
      <c r="E22" s="538"/>
      <c r="F22" s="538"/>
      <c r="G22" s="538"/>
      <c r="H22" s="609"/>
      <c r="I22" s="538"/>
      <c r="J22" s="538"/>
      <c r="BQ22" s="540"/>
      <c r="BY22" s="575"/>
    </row>
    <row r="23" spans="1:78" ht="9" customHeight="1" x14ac:dyDescent="0.15">
      <c r="A23" s="535" t="s">
        <v>428</v>
      </c>
      <c r="B23" s="533"/>
      <c r="C23" s="538"/>
      <c r="D23" s="538"/>
      <c r="E23" s="538"/>
      <c r="F23" s="538"/>
      <c r="G23" s="538"/>
      <c r="H23" s="609"/>
      <c r="I23" s="538"/>
      <c r="J23" s="538"/>
      <c r="BQ23" s="540"/>
      <c r="BY23" s="575"/>
    </row>
    <row r="24" spans="1:78" ht="9" customHeight="1" x14ac:dyDescent="0.15">
      <c r="A24" s="40" t="s">
        <v>427</v>
      </c>
      <c r="B24" s="533"/>
      <c r="C24" s="538"/>
      <c r="D24" s="538"/>
      <c r="E24" s="538"/>
      <c r="F24" s="538"/>
      <c r="G24" s="538"/>
      <c r="H24" s="609"/>
      <c r="I24" s="538"/>
      <c r="J24" s="538"/>
      <c r="BQ24" s="540"/>
      <c r="BY24" s="575"/>
    </row>
    <row r="25" spans="1:78" ht="15" customHeight="1" x14ac:dyDescent="0.15">
      <c r="A25" s="540"/>
      <c r="H25" s="575"/>
      <c r="BQ25" s="540"/>
      <c r="BY25" s="575"/>
    </row>
    <row r="26" spans="1:78" ht="15" customHeight="1" x14ac:dyDescent="0.3">
      <c r="A26" s="522" t="s">
        <v>437</v>
      </c>
      <c r="B26" s="610"/>
      <c r="C26" s="561"/>
      <c r="D26" s="561"/>
      <c r="E26" s="561"/>
      <c r="F26" s="561"/>
      <c r="G26" s="561"/>
      <c r="H26" s="561"/>
      <c r="I26" s="561"/>
      <c r="BQ26" s="1149" t="s">
        <v>319</v>
      </c>
      <c r="BR26" s="1149"/>
      <c r="BS26" s="1149"/>
      <c r="BT26" s="1149"/>
      <c r="BU26" s="1149"/>
      <c r="BV26" s="1149"/>
      <c r="BW26" s="1149"/>
      <c r="BX26" s="1149"/>
      <c r="BY26" s="1149"/>
      <c r="BZ26" s="1149"/>
    </row>
    <row r="27" spans="1:78" ht="15" customHeight="1" x14ac:dyDescent="0.15">
      <c r="A27" s="525" t="s">
        <v>331</v>
      </c>
      <c r="B27" s="611"/>
      <c r="C27" s="562"/>
      <c r="D27" s="562"/>
      <c r="E27" s="562"/>
      <c r="F27" s="562"/>
      <c r="G27" s="562"/>
      <c r="H27" s="562"/>
      <c r="I27" s="563"/>
      <c r="BQ27" s="564"/>
      <c r="BR27" s="564"/>
      <c r="BS27" s="564"/>
      <c r="BT27" s="564"/>
      <c r="BU27" s="564"/>
      <c r="BV27" s="564"/>
      <c r="BW27" s="564"/>
      <c r="BX27" s="564"/>
      <c r="BY27" s="564"/>
      <c r="BZ27" s="564"/>
    </row>
    <row r="28" spans="1:78" ht="4.05" customHeight="1" thickBot="1" x14ac:dyDescent="0.2">
      <c r="A28" s="1152"/>
      <c r="B28" s="1152"/>
      <c r="C28" s="1152"/>
      <c r="D28" s="1152"/>
      <c r="E28" s="1152"/>
      <c r="F28" s="1152"/>
      <c r="G28" s="1152"/>
      <c r="H28" s="1152"/>
      <c r="I28" s="1152"/>
      <c r="BQ28" s="1150" t="s">
        <v>317</v>
      </c>
      <c r="BR28" s="1150"/>
      <c r="BS28" s="1150"/>
      <c r="BT28" s="1150"/>
      <c r="BU28" s="1150"/>
      <c r="BV28" s="1150"/>
      <c r="BW28" s="1150"/>
      <c r="BX28" s="1150"/>
      <c r="BY28" s="1150"/>
      <c r="BZ28" s="1150"/>
    </row>
    <row r="29" spans="1:78" ht="13.05" customHeight="1" x14ac:dyDescent="0.2">
      <c r="A29" s="1144" t="s">
        <v>121</v>
      </c>
      <c r="B29" s="970"/>
      <c r="C29" s="970"/>
      <c r="D29" s="970"/>
      <c r="E29" s="971" t="s">
        <v>125</v>
      </c>
      <c r="F29" s="970"/>
      <c r="G29" s="970"/>
      <c r="H29" s="1144" t="s">
        <v>322</v>
      </c>
      <c r="I29" s="549"/>
      <c r="BQ29" s="549" t="s">
        <v>121</v>
      </c>
      <c r="BR29" s="565"/>
      <c r="BS29" s="565"/>
      <c r="BT29" s="565"/>
      <c r="BU29" s="566" t="s">
        <v>125</v>
      </c>
      <c r="BV29" s="565"/>
      <c r="BW29" s="565"/>
      <c r="BX29" s="567"/>
      <c r="BY29" s="549" t="s">
        <v>126</v>
      </c>
      <c r="BZ29" s="549"/>
    </row>
    <row r="30" spans="1:78" ht="13.05" customHeight="1" x14ac:dyDescent="0.2">
      <c r="A30" s="1145"/>
      <c r="B30" s="972" t="s">
        <v>323</v>
      </c>
      <c r="C30" s="972" t="s">
        <v>324</v>
      </c>
      <c r="D30" s="972" t="s">
        <v>325</v>
      </c>
      <c r="E30" s="972" t="s">
        <v>326</v>
      </c>
      <c r="F30" s="972" t="s">
        <v>327</v>
      </c>
      <c r="G30" s="972" t="s">
        <v>8</v>
      </c>
      <c r="H30" s="1145"/>
      <c r="I30" s="519" t="s">
        <v>16</v>
      </c>
      <c r="BQ30" s="565"/>
      <c r="BR30" s="520" t="s">
        <v>19</v>
      </c>
      <c r="BS30" s="520" t="s">
        <v>128</v>
      </c>
      <c r="BT30" s="519" t="s">
        <v>14</v>
      </c>
      <c r="BU30" s="520" t="s">
        <v>6</v>
      </c>
      <c r="BV30" s="519" t="s">
        <v>15</v>
      </c>
      <c r="BW30" s="520" t="s">
        <v>8</v>
      </c>
      <c r="BX30" s="520"/>
      <c r="BY30" s="519" t="s">
        <v>127</v>
      </c>
      <c r="BZ30" s="519" t="s">
        <v>16</v>
      </c>
    </row>
    <row r="31" spans="1:78" ht="15" customHeight="1" x14ac:dyDescent="0.15">
      <c r="A31" s="965" t="s">
        <v>56</v>
      </c>
      <c r="B31" s="1091">
        <f t="shared" ref="B31:G31" si="2">SUM(B32:B43)</f>
        <v>856946.5789179469</v>
      </c>
      <c r="C31" s="1091">
        <f t="shared" si="2"/>
        <v>772967.19569893018</v>
      </c>
      <c r="D31" s="973">
        <f t="shared" si="2"/>
        <v>1003.53837</v>
      </c>
      <c r="E31" s="1091">
        <f t="shared" si="2"/>
        <v>86720.009389999992</v>
      </c>
      <c r="F31" s="1091">
        <f t="shared" si="2"/>
        <v>85440.737854999999</v>
      </c>
      <c r="G31" s="973">
        <f t="shared" si="2"/>
        <v>192.72275000000002</v>
      </c>
      <c r="H31" s="1091">
        <f>SUM(H32:H43)</f>
        <v>199500</v>
      </c>
      <c r="I31" s="570">
        <f>SUM(I32:I43)</f>
        <v>152241.59999999998</v>
      </c>
      <c r="BQ31" s="568" t="s">
        <v>56</v>
      </c>
      <c r="BR31" s="570">
        <f t="shared" ref="BR31:BW31" si="3">SUM(BR32:BR43)</f>
        <v>578248</v>
      </c>
      <c r="BS31" s="570">
        <f t="shared" si="3"/>
        <v>380402</v>
      </c>
      <c r="BT31" s="570">
        <f t="shared" si="3"/>
        <v>32068</v>
      </c>
      <c r="BU31" s="570">
        <f t="shared" si="3"/>
        <v>94959.5</v>
      </c>
      <c r="BV31" s="570">
        <f t="shared" si="3"/>
        <v>139885</v>
      </c>
      <c r="BW31" s="570">
        <f t="shared" si="3"/>
        <v>6467</v>
      </c>
      <c r="BX31" s="570"/>
      <c r="BY31" s="570">
        <f>SUM(BY32:BY43)</f>
        <v>374700</v>
      </c>
      <c r="BZ31" s="570">
        <f>SUM(BZ32:BZ43)</f>
        <v>152241.59999999998</v>
      </c>
    </row>
    <row r="32" spans="1:78" ht="13.05" customHeight="1" x14ac:dyDescent="0.15">
      <c r="A32" s="560" t="s">
        <v>57</v>
      </c>
      <c r="B32" s="1092">
        <v>68447.665242250281</v>
      </c>
      <c r="C32" s="1092">
        <v>63306.766102480004</v>
      </c>
      <c r="D32" s="613">
        <v>88.303700000000006</v>
      </c>
      <c r="E32" s="1092">
        <v>6424.1004999999996</v>
      </c>
      <c r="F32" s="1092">
        <v>6735.778319</v>
      </c>
      <c r="G32" s="613">
        <v>12.020800000000001</v>
      </c>
      <c r="H32" s="1092">
        <v>21228.295206029594</v>
      </c>
      <c r="I32" s="541">
        <v>11459</v>
      </c>
      <c r="N32" s="541"/>
      <c r="BQ32" s="560" t="s">
        <v>88</v>
      </c>
      <c r="BR32" s="541">
        <v>45102</v>
      </c>
      <c r="BS32" s="541">
        <v>30844</v>
      </c>
      <c r="BT32" s="541">
        <v>2229</v>
      </c>
      <c r="BU32" s="541">
        <v>7225</v>
      </c>
      <c r="BV32" s="541">
        <v>10586</v>
      </c>
      <c r="BW32" s="541">
        <v>524</v>
      </c>
      <c r="BX32" s="541"/>
      <c r="BY32" s="541">
        <v>41900</v>
      </c>
      <c r="BZ32" s="541">
        <v>11459</v>
      </c>
    </row>
    <row r="33" spans="1:78" ht="13.05" customHeight="1" x14ac:dyDescent="0.15">
      <c r="A33" s="560" t="s">
        <v>58</v>
      </c>
      <c r="B33" s="1092">
        <v>61095.361672941151</v>
      </c>
      <c r="C33" s="1092">
        <v>62148.985350000003</v>
      </c>
      <c r="D33" s="613">
        <v>71.637050000000002</v>
      </c>
      <c r="E33" s="1092">
        <v>6033.0348400000003</v>
      </c>
      <c r="F33" s="1092">
        <v>6394.3043040000002</v>
      </c>
      <c r="G33" s="613">
        <v>12.28045</v>
      </c>
      <c r="H33" s="1093">
        <v>18096.531501247588</v>
      </c>
      <c r="I33" s="541">
        <v>15954</v>
      </c>
      <c r="N33" s="541"/>
      <c r="BQ33" s="560" t="s">
        <v>89</v>
      </c>
      <c r="BR33" s="541">
        <v>46879</v>
      </c>
      <c r="BS33" s="541">
        <v>29083</v>
      </c>
      <c r="BT33" s="541">
        <v>2347</v>
      </c>
      <c r="BU33" s="541">
        <v>7309</v>
      </c>
      <c r="BV33" s="541">
        <v>11169</v>
      </c>
      <c r="BW33" s="541">
        <v>568</v>
      </c>
      <c r="BX33" s="541"/>
      <c r="BY33" s="541">
        <v>35300</v>
      </c>
      <c r="BZ33" s="541">
        <v>15954</v>
      </c>
    </row>
    <row r="34" spans="1:78" ht="13.05" customHeight="1" x14ac:dyDescent="0.15">
      <c r="A34" s="560" t="s">
        <v>59</v>
      </c>
      <c r="B34" s="1092">
        <v>67903.611914387715</v>
      </c>
      <c r="C34" s="1092">
        <v>62518.260901868598</v>
      </c>
      <c r="D34" s="613">
        <v>78.719000000000008</v>
      </c>
      <c r="E34" s="1092">
        <v>6115.9690000000001</v>
      </c>
      <c r="F34" s="1092">
        <v>7250.9119240000009</v>
      </c>
      <c r="G34" s="613">
        <v>6.2119999999999997</v>
      </c>
      <c r="H34" s="1093">
        <v>18956.303769956616</v>
      </c>
      <c r="I34" s="541">
        <v>12217</v>
      </c>
      <c r="N34" s="541"/>
      <c r="BQ34" s="560" t="s">
        <v>90</v>
      </c>
      <c r="BR34" s="541">
        <v>48278</v>
      </c>
      <c r="BS34" s="541">
        <v>28603</v>
      </c>
      <c r="BT34" s="541">
        <v>2513</v>
      </c>
      <c r="BU34" s="541">
        <v>7501</v>
      </c>
      <c r="BV34" s="541">
        <v>11410</v>
      </c>
      <c r="BW34" s="541">
        <v>572</v>
      </c>
      <c r="BX34" s="541"/>
      <c r="BY34" s="541">
        <v>32500</v>
      </c>
      <c r="BZ34" s="541">
        <v>12217</v>
      </c>
    </row>
    <row r="35" spans="1:78" ht="13.05" customHeight="1" x14ac:dyDescent="0.15">
      <c r="A35" s="560" t="s">
        <v>60</v>
      </c>
      <c r="B35" s="1092">
        <v>69390.163838416687</v>
      </c>
      <c r="C35" s="1092">
        <v>63755.260308228506</v>
      </c>
      <c r="D35" s="613">
        <v>29.132999999999999</v>
      </c>
      <c r="E35" s="1092">
        <v>7456.9069999999992</v>
      </c>
      <c r="F35" s="1092">
        <v>6899.5001780000002</v>
      </c>
      <c r="G35" s="613">
        <v>0.89800000000000002</v>
      </c>
      <c r="H35" s="1093">
        <v>15493.315218104355</v>
      </c>
      <c r="I35" s="541">
        <v>12738</v>
      </c>
      <c r="N35" s="541"/>
      <c r="BQ35" s="560" t="s">
        <v>91</v>
      </c>
      <c r="BR35" s="541">
        <v>47609</v>
      </c>
      <c r="BS35" s="541">
        <v>27196</v>
      </c>
      <c r="BT35" s="541">
        <v>2914</v>
      </c>
      <c r="BU35" s="541">
        <v>7592</v>
      </c>
      <c r="BV35" s="541">
        <v>11593</v>
      </c>
      <c r="BW35" s="541">
        <v>576</v>
      </c>
      <c r="BX35" s="541"/>
      <c r="BY35" s="541">
        <v>30600</v>
      </c>
      <c r="BZ35" s="541">
        <v>12738</v>
      </c>
    </row>
    <row r="36" spans="1:78" ht="13.05" customHeight="1" x14ac:dyDescent="0.15">
      <c r="A36" s="560" t="s">
        <v>61</v>
      </c>
      <c r="B36" s="1092">
        <v>73255.158944841838</v>
      </c>
      <c r="C36" s="1092">
        <v>64400.0085588929</v>
      </c>
      <c r="D36" s="613">
        <v>84.507999999999996</v>
      </c>
      <c r="E36" s="1092">
        <v>7947.4380000000001</v>
      </c>
      <c r="F36" s="1092">
        <v>7464.5087560000002</v>
      </c>
      <c r="G36" s="613">
        <v>16.844999999999999</v>
      </c>
      <c r="H36" s="1093">
        <v>15495.280684367066</v>
      </c>
      <c r="I36" s="541">
        <v>12579</v>
      </c>
      <c r="N36" s="541"/>
      <c r="BQ36" s="560" t="s">
        <v>92</v>
      </c>
      <c r="BR36" s="541">
        <v>46240</v>
      </c>
      <c r="BS36" s="541">
        <v>31239</v>
      </c>
      <c r="BT36" s="541">
        <v>3018</v>
      </c>
      <c r="BU36" s="541">
        <v>7816</v>
      </c>
      <c r="BV36" s="541">
        <v>12063</v>
      </c>
      <c r="BW36" s="541">
        <v>565</v>
      </c>
      <c r="BX36" s="541"/>
      <c r="BY36" s="541">
        <v>29100</v>
      </c>
      <c r="BZ36" s="541">
        <v>12579</v>
      </c>
    </row>
    <row r="37" spans="1:78" ht="13.05" customHeight="1" x14ac:dyDescent="0.15">
      <c r="A37" s="560" t="s">
        <v>62</v>
      </c>
      <c r="B37" s="1092">
        <v>72565.208274122095</v>
      </c>
      <c r="C37" s="1092">
        <v>61250.326273510305</v>
      </c>
      <c r="D37" s="613">
        <v>86.543800000000005</v>
      </c>
      <c r="E37" s="1092">
        <v>7453.5110000000004</v>
      </c>
      <c r="F37" s="1092">
        <v>7292.6451539999998</v>
      </c>
      <c r="G37" s="613">
        <v>11.5954</v>
      </c>
      <c r="H37" s="1093">
        <v>13971.993139739752</v>
      </c>
      <c r="I37" s="541">
        <v>12545</v>
      </c>
      <c r="N37" s="541"/>
      <c r="BQ37" s="560" t="s">
        <v>93</v>
      </c>
      <c r="BR37" s="541">
        <v>47405</v>
      </c>
      <c r="BS37" s="541">
        <v>29856</v>
      </c>
      <c r="BT37" s="541">
        <v>3328</v>
      </c>
      <c r="BU37" s="541">
        <v>8014</v>
      </c>
      <c r="BV37" s="541">
        <v>12094</v>
      </c>
      <c r="BW37" s="541">
        <v>548</v>
      </c>
      <c r="BX37" s="541"/>
      <c r="BY37" s="541">
        <v>25900</v>
      </c>
      <c r="BZ37" s="541">
        <v>12545</v>
      </c>
    </row>
    <row r="38" spans="1:78" ht="13.05" customHeight="1" x14ac:dyDescent="0.15">
      <c r="A38" s="560" t="s">
        <v>63</v>
      </c>
      <c r="B38" s="1092">
        <v>74539.747845569742</v>
      </c>
      <c r="C38" s="1092">
        <v>67962.416752461198</v>
      </c>
      <c r="D38" s="613">
        <v>89.769000000000005</v>
      </c>
      <c r="E38" s="1092">
        <v>7705.99</v>
      </c>
      <c r="F38" s="1092">
        <v>7640.9007889999993</v>
      </c>
      <c r="G38" s="613">
        <v>11.714799999999999</v>
      </c>
      <c r="H38" s="1093">
        <v>18043.335934570718</v>
      </c>
      <c r="I38" s="541">
        <v>12467</v>
      </c>
      <c r="N38" s="541"/>
      <c r="BQ38" s="560" t="s">
        <v>94</v>
      </c>
      <c r="BR38" s="541">
        <v>48535</v>
      </c>
      <c r="BS38" s="541">
        <v>31568</v>
      </c>
      <c r="BT38" s="541">
        <v>3287</v>
      </c>
      <c r="BU38" s="541">
        <v>8529</v>
      </c>
      <c r="BV38" s="541">
        <v>12033</v>
      </c>
      <c r="BW38" s="541">
        <v>517.5</v>
      </c>
      <c r="BX38" s="541"/>
      <c r="BY38" s="541">
        <v>30900</v>
      </c>
      <c r="BZ38" s="541">
        <v>12467</v>
      </c>
    </row>
    <row r="39" spans="1:78" ht="13.05" customHeight="1" x14ac:dyDescent="0.15">
      <c r="A39" s="560" t="s">
        <v>64</v>
      </c>
      <c r="B39" s="1092">
        <v>76177.566763158713</v>
      </c>
      <c r="C39" s="1092">
        <v>66080.860775502893</v>
      </c>
      <c r="D39" s="613">
        <v>98.125399999999999</v>
      </c>
      <c r="E39" s="1092">
        <v>7353.4736000000003</v>
      </c>
      <c r="F39" s="1092">
        <v>7812.1125900000006</v>
      </c>
      <c r="G39" s="613">
        <v>18.4437</v>
      </c>
      <c r="H39" s="1093">
        <v>14625.612380588949</v>
      </c>
      <c r="I39" s="541">
        <v>12871</v>
      </c>
      <c r="N39" s="541"/>
      <c r="BQ39" s="560" t="s">
        <v>95</v>
      </c>
      <c r="BR39" s="541">
        <v>49440</v>
      </c>
      <c r="BS39" s="541">
        <v>32897</v>
      </c>
      <c r="BT39" s="541">
        <v>2908</v>
      </c>
      <c r="BU39" s="541">
        <v>8113</v>
      </c>
      <c r="BV39" s="541">
        <v>12051</v>
      </c>
      <c r="BW39" s="541">
        <v>513.5</v>
      </c>
      <c r="BX39" s="541"/>
      <c r="BY39" s="541">
        <v>25900</v>
      </c>
      <c r="BZ39" s="541">
        <v>12871</v>
      </c>
    </row>
    <row r="40" spans="1:78" ht="13.05" customHeight="1" x14ac:dyDescent="0.15">
      <c r="A40" s="560" t="s">
        <v>65</v>
      </c>
      <c r="B40" s="1092">
        <v>75742.444158404876</v>
      </c>
      <c r="C40" s="1092">
        <v>65130.255705999203</v>
      </c>
      <c r="D40" s="613">
        <v>73.761920000000003</v>
      </c>
      <c r="E40" s="1092">
        <v>6814.6737000000003</v>
      </c>
      <c r="F40" s="1092">
        <v>7117.3141669999995</v>
      </c>
      <c r="G40" s="613">
        <v>17.011599999999998</v>
      </c>
      <c r="H40" s="1093">
        <v>12513.499972290938</v>
      </c>
      <c r="I40" s="541">
        <v>12209.4</v>
      </c>
      <c r="N40" s="541"/>
      <c r="BQ40" s="560" t="s">
        <v>96</v>
      </c>
      <c r="BR40" s="541">
        <v>47468</v>
      </c>
      <c r="BS40" s="541">
        <v>34714</v>
      </c>
      <c r="BT40" s="541">
        <v>2681</v>
      </c>
      <c r="BU40" s="541">
        <v>7897</v>
      </c>
      <c r="BV40" s="541">
        <v>11479</v>
      </c>
      <c r="BW40" s="541">
        <v>500.5</v>
      </c>
      <c r="BX40" s="541"/>
      <c r="BY40" s="541">
        <v>25000</v>
      </c>
      <c r="BZ40" s="541">
        <v>12209.4</v>
      </c>
    </row>
    <row r="41" spans="1:78" ht="13.05" customHeight="1" x14ac:dyDescent="0.15">
      <c r="A41" s="560" t="s">
        <v>66</v>
      </c>
      <c r="B41" s="1092">
        <v>73654.378934536493</v>
      </c>
      <c r="C41" s="1092">
        <v>65146.596467959695</v>
      </c>
      <c r="D41" s="613">
        <v>92.274999999999991</v>
      </c>
      <c r="E41" s="1092">
        <v>7882.0232999999998</v>
      </c>
      <c r="F41" s="1092">
        <v>7406.8683530000008</v>
      </c>
      <c r="G41" s="613">
        <v>23.771999999999998</v>
      </c>
      <c r="H41" s="1093">
        <v>15790.735123162111</v>
      </c>
      <c r="I41" s="541">
        <v>12396.4</v>
      </c>
      <c r="N41" s="541"/>
      <c r="BQ41" s="560" t="s">
        <v>97</v>
      </c>
      <c r="BR41" s="541">
        <v>48550</v>
      </c>
      <c r="BS41" s="541">
        <v>34277</v>
      </c>
      <c r="BT41" s="541">
        <v>2349</v>
      </c>
      <c r="BU41" s="541">
        <v>7983</v>
      </c>
      <c r="BV41" s="541">
        <v>11607</v>
      </c>
      <c r="BW41" s="541">
        <v>498.5</v>
      </c>
      <c r="BX41" s="541"/>
      <c r="BY41" s="541">
        <v>27200</v>
      </c>
      <c r="BZ41" s="541">
        <v>12396.4</v>
      </c>
    </row>
    <row r="42" spans="1:78" ht="13.05" customHeight="1" x14ac:dyDescent="0.15">
      <c r="A42" s="560" t="s">
        <v>67</v>
      </c>
      <c r="B42" s="1092">
        <v>69994.896871414501</v>
      </c>
      <c r="C42" s="1092">
        <v>64604.002634208897</v>
      </c>
      <c r="D42" s="613">
        <v>98.947500000000005</v>
      </c>
      <c r="E42" s="1092">
        <v>6692.3674499999997</v>
      </c>
      <c r="F42" s="1092">
        <v>6773.0043210000003</v>
      </c>
      <c r="G42" s="613">
        <v>31.978999999999999</v>
      </c>
      <c r="H42" s="1093">
        <v>17241.761135371613</v>
      </c>
      <c r="I42" s="541">
        <v>12726.4</v>
      </c>
      <c r="N42" s="541"/>
      <c r="BQ42" s="560" t="s">
        <v>98</v>
      </c>
      <c r="BR42" s="541">
        <v>47516.5</v>
      </c>
      <c r="BS42" s="541">
        <v>32600</v>
      </c>
      <c r="BT42" s="541">
        <v>2222.5</v>
      </c>
      <c r="BU42" s="541">
        <v>8324.5</v>
      </c>
      <c r="BV42" s="541">
        <v>11978</v>
      </c>
      <c r="BW42" s="541">
        <v>529.5</v>
      </c>
      <c r="BX42" s="541"/>
      <c r="BY42" s="541">
        <v>31100</v>
      </c>
      <c r="BZ42" s="541">
        <v>12726.4</v>
      </c>
    </row>
    <row r="43" spans="1:78" ht="13.05" customHeight="1" thickBot="1" x14ac:dyDescent="0.2">
      <c r="A43" s="572" t="s">
        <v>68</v>
      </c>
      <c r="B43" s="1094">
        <v>74180.374457902886</v>
      </c>
      <c r="C43" s="1094">
        <v>66663.455867818091</v>
      </c>
      <c r="D43" s="614">
        <v>111.815</v>
      </c>
      <c r="E43" s="1094">
        <v>8840.5210000000006</v>
      </c>
      <c r="F43" s="1094">
        <v>6652.8890000000001</v>
      </c>
      <c r="G43" s="614">
        <v>29.95</v>
      </c>
      <c r="H43" s="1094">
        <v>18043.335934570718</v>
      </c>
      <c r="I43" s="573">
        <v>12079.4</v>
      </c>
      <c r="N43" s="541"/>
      <c r="BQ43" s="572" t="s">
        <v>99</v>
      </c>
      <c r="BR43" s="573">
        <v>55225.5</v>
      </c>
      <c r="BS43" s="573">
        <v>37525</v>
      </c>
      <c r="BT43" s="573">
        <v>2271.5</v>
      </c>
      <c r="BU43" s="573">
        <v>8656</v>
      </c>
      <c r="BV43" s="573">
        <v>11822</v>
      </c>
      <c r="BW43" s="573">
        <v>554.5</v>
      </c>
      <c r="BX43" s="573"/>
      <c r="BY43" s="573">
        <v>39300</v>
      </c>
      <c r="BZ43" s="573">
        <v>12079.4</v>
      </c>
    </row>
    <row r="44" spans="1:78" ht="9" customHeight="1" x14ac:dyDescent="0.15">
      <c r="A44" s="607" t="s">
        <v>450</v>
      </c>
      <c r="B44" s="608"/>
      <c r="C44" s="608"/>
      <c r="D44" s="608"/>
      <c r="E44" s="537" t="s">
        <v>452</v>
      </c>
      <c r="F44" s="608"/>
      <c r="G44" s="537"/>
      <c r="H44" s="608"/>
      <c r="I44" s="608"/>
      <c r="J44" s="538"/>
      <c r="BQ44" s="549"/>
      <c r="BR44" s="571"/>
      <c r="BS44" s="571"/>
      <c r="BT44" s="571"/>
      <c r="BU44" s="571"/>
      <c r="BV44" s="571"/>
      <c r="BW44" s="571"/>
      <c r="BX44" s="571"/>
      <c r="BY44" s="571"/>
      <c r="BZ44" s="571"/>
    </row>
    <row r="45" spans="1:78" ht="9" customHeight="1" x14ac:dyDescent="0.15">
      <c r="A45" s="535" t="s">
        <v>428</v>
      </c>
      <c r="B45" s="533"/>
      <c r="C45" s="538"/>
      <c r="D45" s="538"/>
      <c r="E45" s="538"/>
      <c r="F45" s="538"/>
      <c r="G45" s="538"/>
      <c r="H45" s="609"/>
      <c r="I45" s="538"/>
      <c r="J45" s="538"/>
      <c r="BQ45" s="540"/>
      <c r="BY45" s="575"/>
    </row>
    <row r="46" spans="1:78" ht="9" customHeight="1" x14ac:dyDescent="0.15">
      <c r="A46" s="40" t="s">
        <v>427</v>
      </c>
      <c r="B46" s="533"/>
      <c r="C46" s="538"/>
      <c r="D46" s="538"/>
      <c r="E46" s="538"/>
      <c r="F46" s="538"/>
      <c r="G46" s="538"/>
      <c r="H46" s="609"/>
      <c r="I46" s="538"/>
      <c r="J46" s="538"/>
      <c r="BY46" s="575"/>
    </row>
    <row r="47" spans="1:78" ht="15" customHeight="1" x14ac:dyDescent="0.15">
      <c r="A47" s="591"/>
      <c r="H47" s="575"/>
      <c r="BY47" s="575"/>
    </row>
    <row r="48" spans="1:78" ht="15" customHeight="1" x14ac:dyDescent="0.15">
      <c r="A48" s="508"/>
    </row>
  </sheetData>
  <mergeCells count="10">
    <mergeCell ref="A29:A30"/>
    <mergeCell ref="H29:H30"/>
    <mergeCell ref="A28:I28"/>
    <mergeCell ref="BQ28:BZ28"/>
    <mergeCell ref="BQ3:BZ3"/>
    <mergeCell ref="A5:I5"/>
    <mergeCell ref="BQ5:BZ5"/>
    <mergeCell ref="BQ26:BZ26"/>
    <mergeCell ref="A6:A7"/>
    <mergeCell ref="H6:H7"/>
  </mergeCells>
  <printOptions horizontalCentered="1" verticalCentered="1" gridLinesSet="0"/>
  <pageMargins left="0" right="0" top="0" bottom="0" header="0" footer="0"/>
  <pageSetup paperSize="9" orientation="portrait"/>
  <headerFooter scaleWithDoc="0" alignWithMargins="0"/>
  <rowBreaks count="1" manualBreakCount="1">
    <brk id="25" max="9" man="1"/>
  </row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codeName="Hoja98">
    <tabColor theme="9" tint="0.59999389629810485"/>
  </sheetPr>
  <dimension ref="A3:Q55"/>
  <sheetViews>
    <sheetView showGridLines="0" zoomScale="150" zoomScaleNormal="150" workbookViewId="0">
      <selection activeCell="B1" sqref="B1"/>
    </sheetView>
  </sheetViews>
  <sheetFormatPr baseColWidth="10" defaultColWidth="8.375" defaultRowHeight="15" customHeight="1" x14ac:dyDescent="0.15"/>
  <cols>
    <col min="1" max="1" width="6.375" style="576" customWidth="1"/>
    <col min="2" max="2" width="8" style="576" customWidth="1"/>
    <col min="3" max="3" width="8.25" style="576" bestFit="1" customWidth="1"/>
    <col min="4" max="4" width="0.75" style="576" customWidth="1"/>
    <col min="5" max="6" width="8.25" style="576" bestFit="1" customWidth="1"/>
    <col min="7" max="7" width="7" style="576" bestFit="1" customWidth="1"/>
    <col min="8" max="8" width="8.25" style="576" bestFit="1" customWidth="1"/>
    <col min="9" max="9" width="1.25" style="576" customWidth="1"/>
    <col min="10" max="12" width="7" style="576" bestFit="1" customWidth="1"/>
    <col min="13" max="13" width="6.25" style="576" bestFit="1" customWidth="1"/>
    <col min="14" max="14" width="6.375" style="576" bestFit="1" customWidth="1"/>
    <col min="15" max="15" width="6" style="576" customWidth="1"/>
    <col min="16" max="17" width="8" style="576" customWidth="1"/>
    <col min="18" max="261" width="8.375" style="576"/>
    <col min="262" max="262" width="8.25" style="576" customWidth="1"/>
    <col min="263" max="263" width="9.25" style="576" customWidth="1"/>
    <col min="264" max="264" width="8.375" style="576"/>
    <col min="265" max="265" width="2" style="576" customWidth="1"/>
    <col min="266" max="266" width="6.75" style="576" customWidth="1"/>
    <col min="267" max="267" width="9.375" style="576" customWidth="1"/>
    <col min="268" max="268" width="8.25" style="576" customWidth="1"/>
    <col min="269" max="269" width="8" style="576" customWidth="1"/>
    <col min="270" max="270" width="9" style="576" customWidth="1"/>
    <col min="271" max="271" width="8.75" style="576" customWidth="1"/>
    <col min="272" max="517" width="8.375" style="576"/>
    <col min="518" max="518" width="8.25" style="576" customWidth="1"/>
    <col min="519" max="519" width="9.25" style="576" customWidth="1"/>
    <col min="520" max="520" width="8.375" style="576"/>
    <col min="521" max="521" width="2" style="576" customWidth="1"/>
    <col min="522" max="522" width="6.75" style="576" customWidth="1"/>
    <col min="523" max="523" width="9.375" style="576" customWidth="1"/>
    <col min="524" max="524" width="8.25" style="576" customWidth="1"/>
    <col min="525" max="525" width="8" style="576" customWidth="1"/>
    <col min="526" max="526" width="9" style="576" customWidth="1"/>
    <col min="527" max="527" width="8.75" style="576" customWidth="1"/>
    <col min="528" max="773" width="8.375" style="576"/>
    <col min="774" max="774" width="8.25" style="576" customWidth="1"/>
    <col min="775" max="775" width="9.25" style="576" customWidth="1"/>
    <col min="776" max="776" width="8.375" style="576"/>
    <col min="777" max="777" width="2" style="576" customWidth="1"/>
    <col min="778" max="778" width="6.75" style="576" customWidth="1"/>
    <col min="779" max="779" width="9.375" style="576" customWidth="1"/>
    <col min="780" max="780" width="8.25" style="576" customWidth="1"/>
    <col min="781" max="781" width="8" style="576" customWidth="1"/>
    <col min="782" max="782" width="9" style="576" customWidth="1"/>
    <col min="783" max="783" width="8.75" style="576" customWidth="1"/>
    <col min="784" max="1029" width="8.375" style="576"/>
    <col min="1030" max="1030" width="8.25" style="576" customWidth="1"/>
    <col min="1031" max="1031" width="9.25" style="576" customWidth="1"/>
    <col min="1032" max="1032" width="8.375" style="576"/>
    <col min="1033" max="1033" width="2" style="576" customWidth="1"/>
    <col min="1034" max="1034" width="6.75" style="576" customWidth="1"/>
    <col min="1035" max="1035" width="9.375" style="576" customWidth="1"/>
    <col min="1036" max="1036" width="8.25" style="576" customWidth="1"/>
    <col min="1037" max="1037" width="8" style="576" customWidth="1"/>
    <col min="1038" max="1038" width="9" style="576" customWidth="1"/>
    <col min="1039" max="1039" width="8.75" style="576" customWidth="1"/>
    <col min="1040" max="1285" width="8.375" style="576"/>
    <col min="1286" max="1286" width="8.25" style="576" customWidth="1"/>
    <col min="1287" max="1287" width="9.25" style="576" customWidth="1"/>
    <col min="1288" max="1288" width="8.375" style="576"/>
    <col min="1289" max="1289" width="2" style="576" customWidth="1"/>
    <col min="1290" max="1290" width="6.75" style="576" customWidth="1"/>
    <col min="1291" max="1291" width="9.375" style="576" customWidth="1"/>
    <col min="1292" max="1292" width="8.25" style="576" customWidth="1"/>
    <col min="1293" max="1293" width="8" style="576" customWidth="1"/>
    <col min="1294" max="1294" width="9" style="576" customWidth="1"/>
    <col min="1295" max="1295" width="8.75" style="576" customWidth="1"/>
    <col min="1296" max="1541" width="8.375" style="576"/>
    <col min="1542" max="1542" width="8.25" style="576" customWidth="1"/>
    <col min="1543" max="1543" width="9.25" style="576" customWidth="1"/>
    <col min="1544" max="1544" width="8.375" style="576"/>
    <col min="1545" max="1545" width="2" style="576" customWidth="1"/>
    <col min="1546" max="1546" width="6.75" style="576" customWidth="1"/>
    <col min="1547" max="1547" width="9.375" style="576" customWidth="1"/>
    <col min="1548" max="1548" width="8.25" style="576" customWidth="1"/>
    <col min="1549" max="1549" width="8" style="576" customWidth="1"/>
    <col min="1550" max="1550" width="9" style="576" customWidth="1"/>
    <col min="1551" max="1551" width="8.75" style="576" customWidth="1"/>
    <col min="1552" max="1797" width="8.375" style="576"/>
    <col min="1798" max="1798" width="8.25" style="576" customWidth="1"/>
    <col min="1799" max="1799" width="9.25" style="576" customWidth="1"/>
    <col min="1800" max="1800" width="8.375" style="576"/>
    <col min="1801" max="1801" width="2" style="576" customWidth="1"/>
    <col min="1802" max="1802" width="6.75" style="576" customWidth="1"/>
    <col min="1803" max="1803" width="9.375" style="576" customWidth="1"/>
    <col min="1804" max="1804" width="8.25" style="576" customWidth="1"/>
    <col min="1805" max="1805" width="8" style="576" customWidth="1"/>
    <col min="1806" max="1806" width="9" style="576" customWidth="1"/>
    <col min="1807" max="1807" width="8.75" style="576" customWidth="1"/>
    <col min="1808" max="2053" width="8.375" style="576"/>
    <col min="2054" max="2054" width="8.25" style="576" customWidth="1"/>
    <col min="2055" max="2055" width="9.25" style="576" customWidth="1"/>
    <col min="2056" max="2056" width="8.375" style="576"/>
    <col min="2057" max="2057" width="2" style="576" customWidth="1"/>
    <col min="2058" max="2058" width="6.75" style="576" customWidth="1"/>
    <col min="2059" max="2059" width="9.375" style="576" customWidth="1"/>
    <col min="2060" max="2060" width="8.25" style="576" customWidth="1"/>
    <col min="2061" max="2061" width="8" style="576" customWidth="1"/>
    <col min="2062" max="2062" width="9" style="576" customWidth="1"/>
    <col min="2063" max="2063" width="8.75" style="576" customWidth="1"/>
    <col min="2064" max="2309" width="8.375" style="576"/>
    <col min="2310" max="2310" width="8.25" style="576" customWidth="1"/>
    <col min="2311" max="2311" width="9.25" style="576" customWidth="1"/>
    <col min="2312" max="2312" width="8.375" style="576"/>
    <col min="2313" max="2313" width="2" style="576" customWidth="1"/>
    <col min="2314" max="2314" width="6.75" style="576" customWidth="1"/>
    <col min="2315" max="2315" width="9.375" style="576" customWidth="1"/>
    <col min="2316" max="2316" width="8.25" style="576" customWidth="1"/>
    <col min="2317" max="2317" width="8" style="576" customWidth="1"/>
    <col min="2318" max="2318" width="9" style="576" customWidth="1"/>
    <col min="2319" max="2319" width="8.75" style="576" customWidth="1"/>
    <col min="2320" max="2565" width="8.375" style="576"/>
    <col min="2566" max="2566" width="8.25" style="576" customWidth="1"/>
    <col min="2567" max="2567" width="9.25" style="576" customWidth="1"/>
    <col min="2568" max="2568" width="8.375" style="576"/>
    <col min="2569" max="2569" width="2" style="576" customWidth="1"/>
    <col min="2570" max="2570" width="6.75" style="576" customWidth="1"/>
    <col min="2571" max="2571" width="9.375" style="576" customWidth="1"/>
    <col min="2572" max="2572" width="8.25" style="576" customWidth="1"/>
    <col min="2573" max="2573" width="8" style="576" customWidth="1"/>
    <col min="2574" max="2574" width="9" style="576" customWidth="1"/>
    <col min="2575" max="2575" width="8.75" style="576" customWidth="1"/>
    <col min="2576" max="2821" width="8.375" style="576"/>
    <col min="2822" max="2822" width="8.25" style="576" customWidth="1"/>
    <col min="2823" max="2823" width="9.25" style="576" customWidth="1"/>
    <col min="2824" max="2824" width="8.375" style="576"/>
    <col min="2825" max="2825" width="2" style="576" customWidth="1"/>
    <col min="2826" max="2826" width="6.75" style="576" customWidth="1"/>
    <col min="2827" max="2827" width="9.375" style="576" customWidth="1"/>
    <col min="2828" max="2828" width="8.25" style="576" customWidth="1"/>
    <col min="2829" max="2829" width="8" style="576" customWidth="1"/>
    <col min="2830" max="2830" width="9" style="576" customWidth="1"/>
    <col min="2831" max="2831" width="8.75" style="576" customWidth="1"/>
    <col min="2832" max="3077" width="8.375" style="576"/>
    <col min="3078" max="3078" width="8.25" style="576" customWidth="1"/>
    <col min="3079" max="3079" width="9.25" style="576" customWidth="1"/>
    <col min="3080" max="3080" width="8.375" style="576"/>
    <col min="3081" max="3081" width="2" style="576" customWidth="1"/>
    <col min="3082" max="3082" width="6.75" style="576" customWidth="1"/>
    <col min="3083" max="3083" width="9.375" style="576" customWidth="1"/>
    <col min="3084" max="3084" width="8.25" style="576" customWidth="1"/>
    <col min="3085" max="3085" width="8" style="576" customWidth="1"/>
    <col min="3086" max="3086" width="9" style="576" customWidth="1"/>
    <col min="3087" max="3087" width="8.75" style="576" customWidth="1"/>
    <col min="3088" max="3333" width="8.375" style="576"/>
    <col min="3334" max="3334" width="8.25" style="576" customWidth="1"/>
    <col min="3335" max="3335" width="9.25" style="576" customWidth="1"/>
    <col min="3336" max="3336" width="8.375" style="576"/>
    <col min="3337" max="3337" width="2" style="576" customWidth="1"/>
    <col min="3338" max="3338" width="6.75" style="576" customWidth="1"/>
    <col min="3339" max="3339" width="9.375" style="576" customWidth="1"/>
    <col min="3340" max="3340" width="8.25" style="576" customWidth="1"/>
    <col min="3341" max="3341" width="8" style="576" customWidth="1"/>
    <col min="3342" max="3342" width="9" style="576" customWidth="1"/>
    <col min="3343" max="3343" width="8.75" style="576" customWidth="1"/>
    <col min="3344" max="3589" width="8.375" style="576"/>
    <col min="3590" max="3590" width="8.25" style="576" customWidth="1"/>
    <col min="3591" max="3591" width="9.25" style="576" customWidth="1"/>
    <col min="3592" max="3592" width="8.375" style="576"/>
    <col min="3593" max="3593" width="2" style="576" customWidth="1"/>
    <col min="3594" max="3594" width="6.75" style="576" customWidth="1"/>
    <col min="3595" max="3595" width="9.375" style="576" customWidth="1"/>
    <col min="3596" max="3596" width="8.25" style="576" customWidth="1"/>
    <col min="3597" max="3597" width="8" style="576" customWidth="1"/>
    <col min="3598" max="3598" width="9" style="576" customWidth="1"/>
    <col min="3599" max="3599" width="8.75" style="576" customWidth="1"/>
    <col min="3600" max="3845" width="8.375" style="576"/>
    <col min="3846" max="3846" width="8.25" style="576" customWidth="1"/>
    <col min="3847" max="3847" width="9.25" style="576" customWidth="1"/>
    <col min="3848" max="3848" width="8.375" style="576"/>
    <col min="3849" max="3849" width="2" style="576" customWidth="1"/>
    <col min="3850" max="3850" width="6.75" style="576" customWidth="1"/>
    <col min="3851" max="3851" width="9.375" style="576" customWidth="1"/>
    <col min="3852" max="3852" width="8.25" style="576" customWidth="1"/>
    <col min="3853" max="3853" width="8" style="576" customWidth="1"/>
    <col min="3854" max="3854" width="9" style="576" customWidth="1"/>
    <col min="3855" max="3855" width="8.75" style="576" customWidth="1"/>
    <col min="3856" max="4101" width="8.375" style="576"/>
    <col min="4102" max="4102" width="8.25" style="576" customWidth="1"/>
    <col min="4103" max="4103" width="9.25" style="576" customWidth="1"/>
    <col min="4104" max="4104" width="8.375" style="576"/>
    <col min="4105" max="4105" width="2" style="576" customWidth="1"/>
    <col min="4106" max="4106" width="6.75" style="576" customWidth="1"/>
    <col min="4107" max="4107" width="9.375" style="576" customWidth="1"/>
    <col min="4108" max="4108" width="8.25" style="576" customWidth="1"/>
    <col min="4109" max="4109" width="8" style="576" customWidth="1"/>
    <col min="4110" max="4110" width="9" style="576" customWidth="1"/>
    <col min="4111" max="4111" width="8.75" style="576" customWidth="1"/>
    <col min="4112" max="4357" width="8.375" style="576"/>
    <col min="4358" max="4358" width="8.25" style="576" customWidth="1"/>
    <col min="4359" max="4359" width="9.25" style="576" customWidth="1"/>
    <col min="4360" max="4360" width="8.375" style="576"/>
    <col min="4361" max="4361" width="2" style="576" customWidth="1"/>
    <col min="4362" max="4362" width="6.75" style="576" customWidth="1"/>
    <col min="4363" max="4363" width="9.375" style="576" customWidth="1"/>
    <col min="4364" max="4364" width="8.25" style="576" customWidth="1"/>
    <col min="4365" max="4365" width="8" style="576" customWidth="1"/>
    <col min="4366" max="4366" width="9" style="576" customWidth="1"/>
    <col min="4367" max="4367" width="8.75" style="576" customWidth="1"/>
    <col min="4368" max="4613" width="8.375" style="576"/>
    <col min="4614" max="4614" width="8.25" style="576" customWidth="1"/>
    <col min="4615" max="4615" width="9.25" style="576" customWidth="1"/>
    <col min="4616" max="4616" width="8.375" style="576"/>
    <col min="4617" max="4617" width="2" style="576" customWidth="1"/>
    <col min="4618" max="4618" width="6.75" style="576" customWidth="1"/>
    <col min="4619" max="4619" width="9.375" style="576" customWidth="1"/>
    <col min="4620" max="4620" width="8.25" style="576" customWidth="1"/>
    <col min="4621" max="4621" width="8" style="576" customWidth="1"/>
    <col min="4622" max="4622" width="9" style="576" customWidth="1"/>
    <col min="4623" max="4623" width="8.75" style="576" customWidth="1"/>
    <col min="4624" max="4869" width="8.375" style="576"/>
    <col min="4870" max="4870" width="8.25" style="576" customWidth="1"/>
    <col min="4871" max="4871" width="9.25" style="576" customWidth="1"/>
    <col min="4872" max="4872" width="8.375" style="576"/>
    <col min="4873" max="4873" width="2" style="576" customWidth="1"/>
    <col min="4874" max="4874" width="6.75" style="576" customWidth="1"/>
    <col min="4875" max="4875" width="9.375" style="576" customWidth="1"/>
    <col min="4876" max="4876" width="8.25" style="576" customWidth="1"/>
    <col min="4877" max="4877" width="8" style="576" customWidth="1"/>
    <col min="4878" max="4878" width="9" style="576" customWidth="1"/>
    <col min="4879" max="4879" width="8.75" style="576" customWidth="1"/>
    <col min="4880" max="5125" width="8.375" style="576"/>
    <col min="5126" max="5126" width="8.25" style="576" customWidth="1"/>
    <col min="5127" max="5127" width="9.25" style="576" customWidth="1"/>
    <col min="5128" max="5128" width="8.375" style="576"/>
    <col min="5129" max="5129" width="2" style="576" customWidth="1"/>
    <col min="5130" max="5130" width="6.75" style="576" customWidth="1"/>
    <col min="5131" max="5131" width="9.375" style="576" customWidth="1"/>
    <col min="5132" max="5132" width="8.25" style="576" customWidth="1"/>
    <col min="5133" max="5133" width="8" style="576" customWidth="1"/>
    <col min="5134" max="5134" width="9" style="576" customWidth="1"/>
    <col min="5135" max="5135" width="8.75" style="576" customWidth="1"/>
    <col min="5136" max="5381" width="8.375" style="576"/>
    <col min="5382" max="5382" width="8.25" style="576" customWidth="1"/>
    <col min="5383" max="5383" width="9.25" style="576" customWidth="1"/>
    <col min="5384" max="5384" width="8.375" style="576"/>
    <col min="5385" max="5385" width="2" style="576" customWidth="1"/>
    <col min="5386" max="5386" width="6.75" style="576" customWidth="1"/>
    <col min="5387" max="5387" width="9.375" style="576" customWidth="1"/>
    <col min="5388" max="5388" width="8.25" style="576" customWidth="1"/>
    <col min="5389" max="5389" width="8" style="576" customWidth="1"/>
    <col min="5390" max="5390" width="9" style="576" customWidth="1"/>
    <col min="5391" max="5391" width="8.75" style="576" customWidth="1"/>
    <col min="5392" max="5637" width="8.375" style="576"/>
    <col min="5638" max="5638" width="8.25" style="576" customWidth="1"/>
    <col min="5639" max="5639" width="9.25" style="576" customWidth="1"/>
    <col min="5640" max="5640" width="8.375" style="576"/>
    <col min="5641" max="5641" width="2" style="576" customWidth="1"/>
    <col min="5642" max="5642" width="6.75" style="576" customWidth="1"/>
    <col min="5643" max="5643" width="9.375" style="576" customWidth="1"/>
    <col min="5644" max="5644" width="8.25" style="576" customWidth="1"/>
    <col min="5645" max="5645" width="8" style="576" customWidth="1"/>
    <col min="5646" max="5646" width="9" style="576" customWidth="1"/>
    <col min="5647" max="5647" width="8.75" style="576" customWidth="1"/>
    <col min="5648" max="5893" width="8.375" style="576"/>
    <col min="5894" max="5894" width="8.25" style="576" customWidth="1"/>
    <col min="5895" max="5895" width="9.25" style="576" customWidth="1"/>
    <col min="5896" max="5896" width="8.375" style="576"/>
    <col min="5897" max="5897" width="2" style="576" customWidth="1"/>
    <col min="5898" max="5898" width="6.75" style="576" customWidth="1"/>
    <col min="5899" max="5899" width="9.375" style="576" customWidth="1"/>
    <col min="5900" max="5900" width="8.25" style="576" customWidth="1"/>
    <col min="5901" max="5901" width="8" style="576" customWidth="1"/>
    <col min="5902" max="5902" width="9" style="576" customWidth="1"/>
    <col min="5903" max="5903" width="8.75" style="576" customWidth="1"/>
    <col min="5904" max="6149" width="8.375" style="576"/>
    <col min="6150" max="6150" width="8.25" style="576" customWidth="1"/>
    <col min="6151" max="6151" width="9.25" style="576" customWidth="1"/>
    <col min="6152" max="6152" width="8.375" style="576"/>
    <col min="6153" max="6153" width="2" style="576" customWidth="1"/>
    <col min="6154" max="6154" width="6.75" style="576" customWidth="1"/>
    <col min="6155" max="6155" width="9.375" style="576" customWidth="1"/>
    <col min="6156" max="6156" width="8.25" style="576" customWidth="1"/>
    <col min="6157" max="6157" width="8" style="576" customWidth="1"/>
    <col min="6158" max="6158" width="9" style="576" customWidth="1"/>
    <col min="6159" max="6159" width="8.75" style="576" customWidth="1"/>
    <col min="6160" max="6405" width="8.375" style="576"/>
    <col min="6406" max="6406" width="8.25" style="576" customWidth="1"/>
    <col min="6407" max="6407" width="9.25" style="576" customWidth="1"/>
    <col min="6408" max="6408" width="8.375" style="576"/>
    <col min="6409" max="6409" width="2" style="576" customWidth="1"/>
    <col min="6410" max="6410" width="6.75" style="576" customWidth="1"/>
    <col min="6411" max="6411" width="9.375" style="576" customWidth="1"/>
    <col min="6412" max="6412" width="8.25" style="576" customWidth="1"/>
    <col min="6413" max="6413" width="8" style="576" customWidth="1"/>
    <col min="6414" max="6414" width="9" style="576" customWidth="1"/>
    <col min="6415" max="6415" width="8.75" style="576" customWidth="1"/>
    <col min="6416" max="6661" width="8.375" style="576"/>
    <col min="6662" max="6662" width="8.25" style="576" customWidth="1"/>
    <col min="6663" max="6663" width="9.25" style="576" customWidth="1"/>
    <col min="6664" max="6664" width="8.375" style="576"/>
    <col min="6665" max="6665" width="2" style="576" customWidth="1"/>
    <col min="6666" max="6666" width="6.75" style="576" customWidth="1"/>
    <col min="6667" max="6667" width="9.375" style="576" customWidth="1"/>
    <col min="6668" max="6668" width="8.25" style="576" customWidth="1"/>
    <col min="6669" max="6669" width="8" style="576" customWidth="1"/>
    <col min="6670" max="6670" width="9" style="576" customWidth="1"/>
    <col min="6671" max="6671" width="8.75" style="576" customWidth="1"/>
    <col min="6672" max="6917" width="8.375" style="576"/>
    <col min="6918" max="6918" width="8.25" style="576" customWidth="1"/>
    <col min="6919" max="6919" width="9.25" style="576" customWidth="1"/>
    <col min="6920" max="6920" width="8.375" style="576"/>
    <col min="6921" max="6921" width="2" style="576" customWidth="1"/>
    <col min="6922" max="6922" width="6.75" style="576" customWidth="1"/>
    <col min="6923" max="6923" width="9.375" style="576" customWidth="1"/>
    <col min="6924" max="6924" width="8.25" style="576" customWidth="1"/>
    <col min="6925" max="6925" width="8" style="576" customWidth="1"/>
    <col min="6926" max="6926" width="9" style="576" customWidth="1"/>
    <col min="6927" max="6927" width="8.75" style="576" customWidth="1"/>
    <col min="6928" max="7173" width="8.375" style="576"/>
    <col min="7174" max="7174" width="8.25" style="576" customWidth="1"/>
    <col min="7175" max="7175" width="9.25" style="576" customWidth="1"/>
    <col min="7176" max="7176" width="8.375" style="576"/>
    <col min="7177" max="7177" width="2" style="576" customWidth="1"/>
    <col min="7178" max="7178" width="6.75" style="576" customWidth="1"/>
    <col min="7179" max="7179" width="9.375" style="576" customWidth="1"/>
    <col min="7180" max="7180" width="8.25" style="576" customWidth="1"/>
    <col min="7181" max="7181" width="8" style="576" customWidth="1"/>
    <col min="7182" max="7182" width="9" style="576" customWidth="1"/>
    <col min="7183" max="7183" width="8.75" style="576" customWidth="1"/>
    <col min="7184" max="7429" width="8.375" style="576"/>
    <col min="7430" max="7430" width="8.25" style="576" customWidth="1"/>
    <col min="7431" max="7431" width="9.25" style="576" customWidth="1"/>
    <col min="7432" max="7432" width="8.375" style="576"/>
    <col min="7433" max="7433" width="2" style="576" customWidth="1"/>
    <col min="7434" max="7434" width="6.75" style="576" customWidth="1"/>
    <col min="7435" max="7435" width="9.375" style="576" customWidth="1"/>
    <col min="7436" max="7436" width="8.25" style="576" customWidth="1"/>
    <col min="7437" max="7437" width="8" style="576" customWidth="1"/>
    <col min="7438" max="7438" width="9" style="576" customWidth="1"/>
    <col min="7439" max="7439" width="8.75" style="576" customWidth="1"/>
    <col min="7440" max="7685" width="8.375" style="576"/>
    <col min="7686" max="7686" width="8.25" style="576" customWidth="1"/>
    <col min="7687" max="7687" width="9.25" style="576" customWidth="1"/>
    <col min="7688" max="7688" width="8.375" style="576"/>
    <col min="7689" max="7689" width="2" style="576" customWidth="1"/>
    <col min="7690" max="7690" width="6.75" style="576" customWidth="1"/>
    <col min="7691" max="7691" width="9.375" style="576" customWidth="1"/>
    <col min="7692" max="7692" width="8.25" style="576" customWidth="1"/>
    <col min="7693" max="7693" width="8" style="576" customWidth="1"/>
    <col min="7694" max="7694" width="9" style="576" customWidth="1"/>
    <col min="7695" max="7695" width="8.75" style="576" customWidth="1"/>
    <col min="7696" max="7941" width="8.375" style="576"/>
    <col min="7942" max="7942" width="8.25" style="576" customWidth="1"/>
    <col min="7943" max="7943" width="9.25" style="576" customWidth="1"/>
    <col min="7944" max="7944" width="8.375" style="576"/>
    <col min="7945" max="7945" width="2" style="576" customWidth="1"/>
    <col min="7946" max="7946" width="6.75" style="576" customWidth="1"/>
    <col min="7947" max="7947" width="9.375" style="576" customWidth="1"/>
    <col min="7948" max="7948" width="8.25" style="576" customWidth="1"/>
    <col min="7949" max="7949" width="8" style="576" customWidth="1"/>
    <col min="7950" max="7950" width="9" style="576" customWidth="1"/>
    <col min="7951" max="7951" width="8.75" style="576" customWidth="1"/>
    <col min="7952" max="8197" width="8.375" style="576"/>
    <col min="8198" max="8198" width="8.25" style="576" customWidth="1"/>
    <col min="8199" max="8199" width="9.25" style="576" customWidth="1"/>
    <col min="8200" max="8200" width="8.375" style="576"/>
    <col min="8201" max="8201" width="2" style="576" customWidth="1"/>
    <col min="8202" max="8202" width="6.75" style="576" customWidth="1"/>
    <col min="8203" max="8203" width="9.375" style="576" customWidth="1"/>
    <col min="8204" max="8204" width="8.25" style="576" customWidth="1"/>
    <col min="8205" max="8205" width="8" style="576" customWidth="1"/>
    <col min="8206" max="8206" width="9" style="576" customWidth="1"/>
    <col min="8207" max="8207" width="8.75" style="576" customWidth="1"/>
    <col min="8208" max="8453" width="8.375" style="576"/>
    <col min="8454" max="8454" width="8.25" style="576" customWidth="1"/>
    <col min="8455" max="8455" width="9.25" style="576" customWidth="1"/>
    <col min="8456" max="8456" width="8.375" style="576"/>
    <col min="8457" max="8457" width="2" style="576" customWidth="1"/>
    <col min="8458" max="8458" width="6.75" style="576" customWidth="1"/>
    <col min="8459" max="8459" width="9.375" style="576" customWidth="1"/>
    <col min="8460" max="8460" width="8.25" style="576" customWidth="1"/>
    <col min="8461" max="8461" width="8" style="576" customWidth="1"/>
    <col min="8462" max="8462" width="9" style="576" customWidth="1"/>
    <col min="8463" max="8463" width="8.75" style="576" customWidth="1"/>
    <col min="8464" max="8709" width="8.375" style="576"/>
    <col min="8710" max="8710" width="8.25" style="576" customWidth="1"/>
    <col min="8711" max="8711" width="9.25" style="576" customWidth="1"/>
    <col min="8712" max="8712" width="8.375" style="576"/>
    <col min="8713" max="8713" width="2" style="576" customWidth="1"/>
    <col min="8714" max="8714" width="6.75" style="576" customWidth="1"/>
    <col min="8715" max="8715" width="9.375" style="576" customWidth="1"/>
    <col min="8716" max="8716" width="8.25" style="576" customWidth="1"/>
    <col min="8717" max="8717" width="8" style="576" customWidth="1"/>
    <col min="8718" max="8718" width="9" style="576" customWidth="1"/>
    <col min="8719" max="8719" width="8.75" style="576" customWidth="1"/>
    <col min="8720" max="8965" width="8.375" style="576"/>
    <col min="8966" max="8966" width="8.25" style="576" customWidth="1"/>
    <col min="8967" max="8967" width="9.25" style="576" customWidth="1"/>
    <col min="8968" max="8968" width="8.375" style="576"/>
    <col min="8969" max="8969" width="2" style="576" customWidth="1"/>
    <col min="8970" max="8970" width="6.75" style="576" customWidth="1"/>
    <col min="8971" max="8971" width="9.375" style="576" customWidth="1"/>
    <col min="8972" max="8972" width="8.25" style="576" customWidth="1"/>
    <col min="8973" max="8973" width="8" style="576" customWidth="1"/>
    <col min="8974" max="8974" width="9" style="576" customWidth="1"/>
    <col min="8975" max="8975" width="8.75" style="576" customWidth="1"/>
    <col min="8976" max="9221" width="8.375" style="576"/>
    <col min="9222" max="9222" width="8.25" style="576" customWidth="1"/>
    <col min="9223" max="9223" width="9.25" style="576" customWidth="1"/>
    <col min="9224" max="9224" width="8.375" style="576"/>
    <col min="9225" max="9225" width="2" style="576" customWidth="1"/>
    <col min="9226" max="9226" width="6.75" style="576" customWidth="1"/>
    <col min="9227" max="9227" width="9.375" style="576" customWidth="1"/>
    <col min="9228" max="9228" width="8.25" style="576" customWidth="1"/>
    <col min="9229" max="9229" width="8" style="576" customWidth="1"/>
    <col min="9230" max="9230" width="9" style="576" customWidth="1"/>
    <col min="9231" max="9231" width="8.75" style="576" customWidth="1"/>
    <col min="9232" max="9477" width="8.375" style="576"/>
    <col min="9478" max="9478" width="8.25" style="576" customWidth="1"/>
    <col min="9479" max="9479" width="9.25" style="576" customWidth="1"/>
    <col min="9480" max="9480" width="8.375" style="576"/>
    <col min="9481" max="9481" width="2" style="576" customWidth="1"/>
    <col min="9482" max="9482" width="6.75" style="576" customWidth="1"/>
    <col min="9483" max="9483" width="9.375" style="576" customWidth="1"/>
    <col min="9484" max="9484" width="8.25" style="576" customWidth="1"/>
    <col min="9485" max="9485" width="8" style="576" customWidth="1"/>
    <col min="9486" max="9486" width="9" style="576" customWidth="1"/>
    <col min="9487" max="9487" width="8.75" style="576" customWidth="1"/>
    <col min="9488" max="9733" width="8.375" style="576"/>
    <col min="9734" max="9734" width="8.25" style="576" customWidth="1"/>
    <col min="9735" max="9735" width="9.25" style="576" customWidth="1"/>
    <col min="9736" max="9736" width="8.375" style="576"/>
    <col min="9737" max="9737" width="2" style="576" customWidth="1"/>
    <col min="9738" max="9738" width="6.75" style="576" customWidth="1"/>
    <col min="9739" max="9739" width="9.375" style="576" customWidth="1"/>
    <col min="9740" max="9740" width="8.25" style="576" customWidth="1"/>
    <col min="9741" max="9741" width="8" style="576" customWidth="1"/>
    <col min="9742" max="9742" width="9" style="576" customWidth="1"/>
    <col min="9743" max="9743" width="8.75" style="576" customWidth="1"/>
    <col min="9744" max="9989" width="8.375" style="576"/>
    <col min="9990" max="9990" width="8.25" style="576" customWidth="1"/>
    <col min="9991" max="9991" width="9.25" style="576" customWidth="1"/>
    <col min="9992" max="9992" width="8.375" style="576"/>
    <col min="9993" max="9993" width="2" style="576" customWidth="1"/>
    <col min="9994" max="9994" width="6.75" style="576" customWidth="1"/>
    <col min="9995" max="9995" width="9.375" style="576" customWidth="1"/>
    <col min="9996" max="9996" width="8.25" style="576" customWidth="1"/>
    <col min="9997" max="9997" width="8" style="576" customWidth="1"/>
    <col min="9998" max="9998" width="9" style="576" customWidth="1"/>
    <col min="9999" max="9999" width="8.75" style="576" customWidth="1"/>
    <col min="10000" max="10245" width="8.375" style="576"/>
    <col min="10246" max="10246" width="8.25" style="576" customWidth="1"/>
    <col min="10247" max="10247" width="9.25" style="576" customWidth="1"/>
    <col min="10248" max="10248" width="8.375" style="576"/>
    <col min="10249" max="10249" width="2" style="576" customWidth="1"/>
    <col min="10250" max="10250" width="6.75" style="576" customWidth="1"/>
    <col min="10251" max="10251" width="9.375" style="576" customWidth="1"/>
    <col min="10252" max="10252" width="8.25" style="576" customWidth="1"/>
    <col min="10253" max="10253" width="8" style="576" customWidth="1"/>
    <col min="10254" max="10254" width="9" style="576" customWidth="1"/>
    <col min="10255" max="10255" width="8.75" style="576" customWidth="1"/>
    <col min="10256" max="10501" width="8.375" style="576"/>
    <col min="10502" max="10502" width="8.25" style="576" customWidth="1"/>
    <col min="10503" max="10503" width="9.25" style="576" customWidth="1"/>
    <col min="10504" max="10504" width="8.375" style="576"/>
    <col min="10505" max="10505" width="2" style="576" customWidth="1"/>
    <col min="10506" max="10506" width="6.75" style="576" customWidth="1"/>
    <col min="10507" max="10507" width="9.375" style="576" customWidth="1"/>
    <col min="10508" max="10508" width="8.25" style="576" customWidth="1"/>
    <col min="10509" max="10509" width="8" style="576" customWidth="1"/>
    <col min="10510" max="10510" width="9" style="576" customWidth="1"/>
    <col min="10511" max="10511" width="8.75" style="576" customWidth="1"/>
    <col min="10512" max="10757" width="8.375" style="576"/>
    <col min="10758" max="10758" width="8.25" style="576" customWidth="1"/>
    <col min="10759" max="10759" width="9.25" style="576" customWidth="1"/>
    <col min="10760" max="10760" width="8.375" style="576"/>
    <col min="10761" max="10761" width="2" style="576" customWidth="1"/>
    <col min="10762" max="10762" width="6.75" style="576" customWidth="1"/>
    <col min="10763" max="10763" width="9.375" style="576" customWidth="1"/>
    <col min="10764" max="10764" width="8.25" style="576" customWidth="1"/>
    <col min="10765" max="10765" width="8" style="576" customWidth="1"/>
    <col min="10766" max="10766" width="9" style="576" customWidth="1"/>
    <col min="10767" max="10767" width="8.75" style="576" customWidth="1"/>
    <col min="10768" max="11013" width="8.375" style="576"/>
    <col min="11014" max="11014" width="8.25" style="576" customWidth="1"/>
    <col min="11015" max="11015" width="9.25" style="576" customWidth="1"/>
    <col min="11016" max="11016" width="8.375" style="576"/>
    <col min="11017" max="11017" width="2" style="576" customWidth="1"/>
    <col min="11018" max="11018" width="6.75" style="576" customWidth="1"/>
    <col min="11019" max="11019" width="9.375" style="576" customWidth="1"/>
    <col min="11020" max="11020" width="8.25" style="576" customWidth="1"/>
    <col min="11021" max="11021" width="8" style="576" customWidth="1"/>
    <col min="11022" max="11022" width="9" style="576" customWidth="1"/>
    <col min="11023" max="11023" width="8.75" style="576" customWidth="1"/>
    <col min="11024" max="11269" width="8.375" style="576"/>
    <col min="11270" max="11270" width="8.25" style="576" customWidth="1"/>
    <col min="11271" max="11271" width="9.25" style="576" customWidth="1"/>
    <col min="11272" max="11272" width="8.375" style="576"/>
    <col min="11273" max="11273" width="2" style="576" customWidth="1"/>
    <col min="11274" max="11274" width="6.75" style="576" customWidth="1"/>
    <col min="11275" max="11275" width="9.375" style="576" customWidth="1"/>
    <col min="11276" max="11276" width="8.25" style="576" customWidth="1"/>
    <col min="11277" max="11277" width="8" style="576" customWidth="1"/>
    <col min="11278" max="11278" width="9" style="576" customWidth="1"/>
    <col min="11279" max="11279" width="8.75" style="576" customWidth="1"/>
    <col min="11280" max="11525" width="8.375" style="576"/>
    <col min="11526" max="11526" width="8.25" style="576" customWidth="1"/>
    <col min="11527" max="11527" width="9.25" style="576" customWidth="1"/>
    <col min="11528" max="11528" width="8.375" style="576"/>
    <col min="11529" max="11529" width="2" style="576" customWidth="1"/>
    <col min="11530" max="11530" width="6.75" style="576" customWidth="1"/>
    <col min="11531" max="11531" width="9.375" style="576" customWidth="1"/>
    <col min="11532" max="11532" width="8.25" style="576" customWidth="1"/>
    <col min="11533" max="11533" width="8" style="576" customWidth="1"/>
    <col min="11534" max="11534" width="9" style="576" customWidth="1"/>
    <col min="11535" max="11535" width="8.75" style="576" customWidth="1"/>
    <col min="11536" max="11781" width="8.375" style="576"/>
    <col min="11782" max="11782" width="8.25" style="576" customWidth="1"/>
    <col min="11783" max="11783" width="9.25" style="576" customWidth="1"/>
    <col min="11784" max="11784" width="8.375" style="576"/>
    <col min="11785" max="11785" width="2" style="576" customWidth="1"/>
    <col min="11786" max="11786" width="6.75" style="576" customWidth="1"/>
    <col min="11787" max="11787" width="9.375" style="576" customWidth="1"/>
    <col min="11788" max="11788" width="8.25" style="576" customWidth="1"/>
    <col min="11789" max="11789" width="8" style="576" customWidth="1"/>
    <col min="11790" max="11790" width="9" style="576" customWidth="1"/>
    <col min="11791" max="11791" width="8.75" style="576" customWidth="1"/>
    <col min="11792" max="12037" width="8.375" style="576"/>
    <col min="12038" max="12038" width="8.25" style="576" customWidth="1"/>
    <col min="12039" max="12039" width="9.25" style="576" customWidth="1"/>
    <col min="12040" max="12040" width="8.375" style="576"/>
    <col min="12041" max="12041" width="2" style="576" customWidth="1"/>
    <col min="12042" max="12042" width="6.75" style="576" customWidth="1"/>
    <col min="12043" max="12043" width="9.375" style="576" customWidth="1"/>
    <col min="12044" max="12044" width="8.25" style="576" customWidth="1"/>
    <col min="12045" max="12045" width="8" style="576" customWidth="1"/>
    <col min="12046" max="12046" width="9" style="576" customWidth="1"/>
    <col min="12047" max="12047" width="8.75" style="576" customWidth="1"/>
    <col min="12048" max="12293" width="8.375" style="576"/>
    <col min="12294" max="12294" width="8.25" style="576" customWidth="1"/>
    <col min="12295" max="12295" width="9.25" style="576" customWidth="1"/>
    <col min="12296" max="12296" width="8.375" style="576"/>
    <col min="12297" max="12297" width="2" style="576" customWidth="1"/>
    <col min="12298" max="12298" width="6.75" style="576" customWidth="1"/>
    <col min="12299" max="12299" width="9.375" style="576" customWidth="1"/>
    <col min="12300" max="12300" width="8.25" style="576" customWidth="1"/>
    <col min="12301" max="12301" width="8" style="576" customWidth="1"/>
    <col min="12302" max="12302" width="9" style="576" customWidth="1"/>
    <col min="12303" max="12303" width="8.75" style="576" customWidth="1"/>
    <col min="12304" max="12549" width="8.375" style="576"/>
    <col min="12550" max="12550" width="8.25" style="576" customWidth="1"/>
    <col min="12551" max="12551" width="9.25" style="576" customWidth="1"/>
    <col min="12552" max="12552" width="8.375" style="576"/>
    <col min="12553" max="12553" width="2" style="576" customWidth="1"/>
    <col min="12554" max="12554" width="6.75" style="576" customWidth="1"/>
    <col min="12555" max="12555" width="9.375" style="576" customWidth="1"/>
    <col min="12556" max="12556" width="8.25" style="576" customWidth="1"/>
    <col min="12557" max="12557" width="8" style="576" customWidth="1"/>
    <col min="12558" max="12558" width="9" style="576" customWidth="1"/>
    <col min="12559" max="12559" width="8.75" style="576" customWidth="1"/>
    <col min="12560" max="12805" width="8.375" style="576"/>
    <col min="12806" max="12806" width="8.25" style="576" customWidth="1"/>
    <col min="12807" max="12807" width="9.25" style="576" customWidth="1"/>
    <col min="12808" max="12808" width="8.375" style="576"/>
    <col min="12809" max="12809" width="2" style="576" customWidth="1"/>
    <col min="12810" max="12810" width="6.75" style="576" customWidth="1"/>
    <col min="12811" max="12811" width="9.375" style="576" customWidth="1"/>
    <col min="12812" max="12812" width="8.25" style="576" customWidth="1"/>
    <col min="12813" max="12813" width="8" style="576" customWidth="1"/>
    <col min="12814" max="12814" width="9" style="576" customWidth="1"/>
    <col min="12815" max="12815" width="8.75" style="576" customWidth="1"/>
    <col min="12816" max="13061" width="8.375" style="576"/>
    <col min="13062" max="13062" width="8.25" style="576" customWidth="1"/>
    <col min="13063" max="13063" width="9.25" style="576" customWidth="1"/>
    <col min="13064" max="13064" width="8.375" style="576"/>
    <col min="13065" max="13065" width="2" style="576" customWidth="1"/>
    <col min="13066" max="13066" width="6.75" style="576" customWidth="1"/>
    <col min="13067" max="13067" width="9.375" style="576" customWidth="1"/>
    <col min="13068" max="13068" width="8.25" style="576" customWidth="1"/>
    <col min="13069" max="13069" width="8" style="576" customWidth="1"/>
    <col min="13070" max="13070" width="9" style="576" customWidth="1"/>
    <col min="13071" max="13071" width="8.75" style="576" customWidth="1"/>
    <col min="13072" max="13317" width="8.375" style="576"/>
    <col min="13318" max="13318" width="8.25" style="576" customWidth="1"/>
    <col min="13319" max="13319" width="9.25" style="576" customWidth="1"/>
    <col min="13320" max="13320" width="8.375" style="576"/>
    <col min="13321" max="13321" width="2" style="576" customWidth="1"/>
    <col min="13322" max="13322" width="6.75" style="576" customWidth="1"/>
    <col min="13323" max="13323" width="9.375" style="576" customWidth="1"/>
    <col min="13324" max="13324" width="8.25" style="576" customWidth="1"/>
    <col min="13325" max="13325" width="8" style="576" customWidth="1"/>
    <col min="13326" max="13326" width="9" style="576" customWidth="1"/>
    <col min="13327" max="13327" width="8.75" style="576" customWidth="1"/>
    <col min="13328" max="13573" width="8.375" style="576"/>
    <col min="13574" max="13574" width="8.25" style="576" customWidth="1"/>
    <col min="13575" max="13575" width="9.25" style="576" customWidth="1"/>
    <col min="13576" max="13576" width="8.375" style="576"/>
    <col min="13577" max="13577" width="2" style="576" customWidth="1"/>
    <col min="13578" max="13578" width="6.75" style="576" customWidth="1"/>
    <col min="13579" max="13579" width="9.375" style="576" customWidth="1"/>
    <col min="13580" max="13580" width="8.25" style="576" customWidth="1"/>
    <col min="13581" max="13581" width="8" style="576" customWidth="1"/>
    <col min="13582" max="13582" width="9" style="576" customWidth="1"/>
    <col min="13583" max="13583" width="8.75" style="576" customWidth="1"/>
    <col min="13584" max="13829" width="8.375" style="576"/>
    <col min="13830" max="13830" width="8.25" style="576" customWidth="1"/>
    <col min="13831" max="13831" width="9.25" style="576" customWidth="1"/>
    <col min="13832" max="13832" width="8.375" style="576"/>
    <col min="13833" max="13833" width="2" style="576" customWidth="1"/>
    <col min="13834" max="13834" width="6.75" style="576" customWidth="1"/>
    <col min="13835" max="13835" width="9.375" style="576" customWidth="1"/>
    <col min="13836" max="13836" width="8.25" style="576" customWidth="1"/>
    <col min="13837" max="13837" width="8" style="576" customWidth="1"/>
    <col min="13838" max="13838" width="9" style="576" customWidth="1"/>
    <col min="13839" max="13839" width="8.75" style="576" customWidth="1"/>
    <col min="13840" max="14085" width="8.375" style="576"/>
    <col min="14086" max="14086" width="8.25" style="576" customWidth="1"/>
    <col min="14087" max="14087" width="9.25" style="576" customWidth="1"/>
    <col min="14088" max="14088" width="8.375" style="576"/>
    <col min="14089" max="14089" width="2" style="576" customWidth="1"/>
    <col min="14090" max="14090" width="6.75" style="576" customWidth="1"/>
    <col min="14091" max="14091" width="9.375" style="576" customWidth="1"/>
    <col min="14092" max="14092" width="8.25" style="576" customWidth="1"/>
    <col min="14093" max="14093" width="8" style="576" customWidth="1"/>
    <col min="14094" max="14094" width="9" style="576" customWidth="1"/>
    <col min="14095" max="14095" width="8.75" style="576" customWidth="1"/>
    <col min="14096" max="14341" width="8.375" style="576"/>
    <col min="14342" max="14342" width="8.25" style="576" customWidth="1"/>
    <col min="14343" max="14343" width="9.25" style="576" customWidth="1"/>
    <col min="14344" max="14344" width="8.375" style="576"/>
    <col min="14345" max="14345" width="2" style="576" customWidth="1"/>
    <col min="14346" max="14346" width="6.75" style="576" customWidth="1"/>
    <col min="14347" max="14347" width="9.375" style="576" customWidth="1"/>
    <col min="14348" max="14348" width="8.25" style="576" customWidth="1"/>
    <col min="14349" max="14349" width="8" style="576" customWidth="1"/>
    <col min="14350" max="14350" width="9" style="576" customWidth="1"/>
    <col min="14351" max="14351" width="8.75" style="576" customWidth="1"/>
    <col min="14352" max="14597" width="8.375" style="576"/>
    <col min="14598" max="14598" width="8.25" style="576" customWidth="1"/>
    <col min="14599" max="14599" width="9.25" style="576" customWidth="1"/>
    <col min="14600" max="14600" width="8.375" style="576"/>
    <col min="14601" max="14601" width="2" style="576" customWidth="1"/>
    <col min="14602" max="14602" width="6.75" style="576" customWidth="1"/>
    <col min="14603" max="14603" width="9.375" style="576" customWidth="1"/>
    <col min="14604" max="14604" width="8.25" style="576" customWidth="1"/>
    <col min="14605" max="14605" width="8" style="576" customWidth="1"/>
    <col min="14606" max="14606" width="9" style="576" customWidth="1"/>
    <col min="14607" max="14607" width="8.75" style="576" customWidth="1"/>
    <col min="14608" max="14853" width="8.375" style="576"/>
    <col min="14854" max="14854" width="8.25" style="576" customWidth="1"/>
    <col min="14855" max="14855" width="9.25" style="576" customWidth="1"/>
    <col min="14856" max="14856" width="8.375" style="576"/>
    <col min="14857" max="14857" width="2" style="576" customWidth="1"/>
    <col min="14858" max="14858" width="6.75" style="576" customWidth="1"/>
    <col min="14859" max="14859" width="9.375" style="576" customWidth="1"/>
    <col min="14860" max="14860" width="8.25" style="576" customWidth="1"/>
    <col min="14861" max="14861" width="8" style="576" customWidth="1"/>
    <col min="14862" max="14862" width="9" style="576" customWidth="1"/>
    <col min="14863" max="14863" width="8.75" style="576" customWidth="1"/>
    <col min="14864" max="15109" width="8.375" style="576"/>
    <col min="15110" max="15110" width="8.25" style="576" customWidth="1"/>
    <col min="15111" max="15111" width="9.25" style="576" customWidth="1"/>
    <col min="15112" max="15112" width="8.375" style="576"/>
    <col min="15113" max="15113" width="2" style="576" customWidth="1"/>
    <col min="15114" max="15114" width="6.75" style="576" customWidth="1"/>
    <col min="15115" max="15115" width="9.375" style="576" customWidth="1"/>
    <col min="15116" max="15116" width="8.25" style="576" customWidth="1"/>
    <col min="15117" max="15117" width="8" style="576" customWidth="1"/>
    <col min="15118" max="15118" width="9" style="576" customWidth="1"/>
    <col min="15119" max="15119" width="8.75" style="576" customWidth="1"/>
    <col min="15120" max="15365" width="8.375" style="576"/>
    <col min="15366" max="15366" width="8.25" style="576" customWidth="1"/>
    <col min="15367" max="15367" width="9.25" style="576" customWidth="1"/>
    <col min="15368" max="15368" width="8.375" style="576"/>
    <col min="15369" max="15369" width="2" style="576" customWidth="1"/>
    <col min="15370" max="15370" width="6.75" style="576" customWidth="1"/>
    <col min="15371" max="15371" width="9.375" style="576" customWidth="1"/>
    <col min="15372" max="15372" width="8.25" style="576" customWidth="1"/>
    <col min="15373" max="15373" width="8" style="576" customWidth="1"/>
    <col min="15374" max="15374" width="9" style="576" customWidth="1"/>
    <col min="15375" max="15375" width="8.75" style="576" customWidth="1"/>
    <col min="15376" max="15621" width="8.375" style="576"/>
    <col min="15622" max="15622" width="8.25" style="576" customWidth="1"/>
    <col min="15623" max="15623" width="9.25" style="576" customWidth="1"/>
    <col min="15624" max="15624" width="8.375" style="576"/>
    <col min="15625" max="15625" width="2" style="576" customWidth="1"/>
    <col min="15626" max="15626" width="6.75" style="576" customWidth="1"/>
    <col min="15627" max="15627" width="9.375" style="576" customWidth="1"/>
    <col min="15628" max="15628" width="8.25" style="576" customWidth="1"/>
    <col min="15629" max="15629" width="8" style="576" customWidth="1"/>
    <col min="15630" max="15630" width="9" style="576" customWidth="1"/>
    <col min="15631" max="15631" width="8.75" style="576" customWidth="1"/>
    <col min="15632" max="15877" width="8.375" style="576"/>
    <col min="15878" max="15878" width="8.25" style="576" customWidth="1"/>
    <col min="15879" max="15879" width="9.25" style="576" customWidth="1"/>
    <col min="15880" max="15880" width="8.375" style="576"/>
    <col min="15881" max="15881" width="2" style="576" customWidth="1"/>
    <col min="15882" max="15882" width="6.75" style="576" customWidth="1"/>
    <col min="15883" max="15883" width="9.375" style="576" customWidth="1"/>
    <col min="15884" max="15884" width="8.25" style="576" customWidth="1"/>
    <col min="15885" max="15885" width="8" style="576" customWidth="1"/>
    <col min="15886" max="15886" width="9" style="576" customWidth="1"/>
    <col min="15887" max="15887" width="8.75" style="576" customWidth="1"/>
    <col min="15888" max="16133" width="8.375" style="576"/>
    <col min="16134" max="16134" width="8.25" style="576" customWidth="1"/>
    <col min="16135" max="16135" width="9.25" style="576" customWidth="1"/>
    <col min="16136" max="16136" width="8.375" style="576"/>
    <col min="16137" max="16137" width="2" style="576" customWidth="1"/>
    <col min="16138" max="16138" width="6.75" style="576" customWidth="1"/>
    <col min="16139" max="16139" width="9.375" style="576" customWidth="1"/>
    <col min="16140" max="16140" width="8.25" style="576" customWidth="1"/>
    <col min="16141" max="16141" width="8" style="576" customWidth="1"/>
    <col min="16142" max="16142" width="9" style="576" customWidth="1"/>
    <col min="16143" max="16143" width="8.75" style="576" customWidth="1"/>
    <col min="16144" max="16384" width="8.375" style="576"/>
  </cols>
  <sheetData>
    <row r="3" spans="1:17" ht="15" customHeight="1" x14ac:dyDescent="0.3">
      <c r="B3" s="624" t="s">
        <v>520</v>
      </c>
      <c r="C3" s="622"/>
      <c r="D3" s="622"/>
      <c r="E3" s="622"/>
      <c r="F3" s="622"/>
      <c r="G3" s="622"/>
      <c r="H3" s="622"/>
      <c r="I3" s="622"/>
      <c r="J3" s="622"/>
      <c r="K3" s="622"/>
    </row>
    <row r="4" spans="1:17" ht="15" customHeight="1" x14ac:dyDescent="0.15">
      <c r="B4" s="623" t="s">
        <v>329</v>
      </c>
      <c r="C4" s="622"/>
      <c r="D4" s="622"/>
      <c r="E4" s="622"/>
      <c r="F4" s="622"/>
      <c r="G4" s="622"/>
      <c r="H4" s="622"/>
      <c r="I4" s="622"/>
      <c r="J4" s="622"/>
      <c r="K4" s="622"/>
    </row>
    <row r="5" spans="1:17" ht="4.05" customHeight="1" thickBot="1" x14ac:dyDescent="0.2">
      <c r="A5" s="577"/>
      <c r="B5" s="578"/>
      <c r="C5" s="578"/>
      <c r="D5" s="578"/>
      <c r="E5" s="578"/>
      <c r="F5" s="578"/>
      <c r="G5" s="578"/>
      <c r="H5" s="578"/>
      <c r="I5" s="578"/>
      <c r="J5" s="579"/>
      <c r="K5" s="579"/>
      <c r="L5" s="579"/>
      <c r="M5" s="579"/>
      <c r="N5" s="579"/>
      <c r="O5" s="579"/>
    </row>
    <row r="6" spans="1:17" ht="13.95" customHeight="1" x14ac:dyDescent="0.15">
      <c r="A6" s="577"/>
      <c r="B6" s="1153" t="s">
        <v>122</v>
      </c>
      <c r="C6" s="1153" t="s">
        <v>120</v>
      </c>
      <c r="D6" s="985"/>
      <c r="E6" s="1158" t="s">
        <v>320</v>
      </c>
      <c r="F6" s="1158"/>
      <c r="G6" s="1158"/>
      <c r="H6" s="1158"/>
      <c r="I6" s="986"/>
      <c r="J6" s="1157" t="s">
        <v>333</v>
      </c>
      <c r="K6" s="1157"/>
      <c r="L6" s="1157"/>
      <c r="M6" s="1157"/>
      <c r="N6" s="1157"/>
      <c r="O6" s="1157"/>
    </row>
    <row r="7" spans="1:17" ht="10.050000000000001" customHeight="1" x14ac:dyDescent="0.15">
      <c r="A7" s="577"/>
      <c r="B7" s="1154"/>
      <c r="C7" s="1154"/>
      <c r="D7" s="987"/>
      <c r="E7" s="975"/>
      <c r="F7" s="975"/>
      <c r="G7" s="975"/>
      <c r="H7" s="975"/>
      <c r="I7" s="975"/>
      <c r="J7" s="975"/>
      <c r="K7" s="975" t="s">
        <v>132</v>
      </c>
      <c r="L7" s="975" t="s">
        <v>133</v>
      </c>
      <c r="M7" s="975"/>
      <c r="N7" s="975"/>
      <c r="O7" s="975"/>
    </row>
    <row r="8" spans="1:17" ht="10.050000000000001" customHeight="1" x14ac:dyDescent="0.15">
      <c r="A8" s="580"/>
      <c r="B8" s="1154"/>
      <c r="C8" s="1154"/>
      <c r="D8" s="987"/>
      <c r="E8" s="975"/>
      <c r="F8" s="975" t="s">
        <v>131</v>
      </c>
      <c r="G8" s="975" t="s">
        <v>203</v>
      </c>
      <c r="H8" s="975" t="s">
        <v>203</v>
      </c>
      <c r="I8" s="975"/>
      <c r="J8" s="975"/>
      <c r="K8" s="975" t="s">
        <v>396</v>
      </c>
      <c r="L8" s="975" t="s">
        <v>400</v>
      </c>
      <c r="M8" s="975" t="s">
        <v>134</v>
      </c>
      <c r="N8" s="975" t="s">
        <v>131</v>
      </c>
      <c r="O8" s="975" t="s">
        <v>203</v>
      </c>
    </row>
    <row r="9" spans="1:17" ht="10.050000000000001" customHeight="1" x14ac:dyDescent="0.15">
      <c r="A9" s="580"/>
      <c r="B9" s="1154"/>
      <c r="C9" s="1154"/>
      <c r="D9" s="987"/>
      <c r="E9" s="975" t="s">
        <v>120</v>
      </c>
      <c r="F9" s="975" t="s">
        <v>207</v>
      </c>
      <c r="G9" s="975" t="s">
        <v>392</v>
      </c>
      <c r="H9" s="975" t="s">
        <v>394</v>
      </c>
      <c r="I9" s="975"/>
      <c r="J9" s="975" t="s">
        <v>120</v>
      </c>
      <c r="K9" s="975" t="s">
        <v>397</v>
      </c>
      <c r="L9" s="975" t="s">
        <v>132</v>
      </c>
      <c r="M9" s="975" t="s">
        <v>135</v>
      </c>
      <c r="N9" s="975" t="s">
        <v>398</v>
      </c>
      <c r="O9" s="975" t="s">
        <v>394</v>
      </c>
    </row>
    <row r="10" spans="1:17" ht="10.050000000000001" customHeight="1" x14ac:dyDescent="0.15">
      <c r="A10" s="577"/>
      <c r="B10" s="1155"/>
      <c r="C10" s="1155"/>
      <c r="D10" s="988"/>
      <c r="E10" s="982"/>
      <c r="F10" s="982"/>
      <c r="G10" s="983" t="s">
        <v>393</v>
      </c>
      <c r="H10" s="983" t="s">
        <v>395</v>
      </c>
      <c r="I10" s="982"/>
      <c r="J10" s="982"/>
      <c r="K10" s="984" t="s">
        <v>204</v>
      </c>
      <c r="L10" s="984" t="s">
        <v>205</v>
      </c>
      <c r="M10" s="984" t="s">
        <v>206</v>
      </c>
      <c r="N10" s="983" t="s">
        <v>399</v>
      </c>
      <c r="O10" s="983" t="s">
        <v>395</v>
      </c>
    </row>
    <row r="11" spans="1:17" ht="13.05" customHeight="1" x14ac:dyDescent="0.15">
      <c r="A11" s="581"/>
      <c r="B11" s="731">
        <v>2007</v>
      </c>
      <c r="C11" s="989">
        <v>1616354.4510109958</v>
      </c>
      <c r="D11" s="1096"/>
      <c r="E11" s="989">
        <v>1455814.9253722292</v>
      </c>
      <c r="F11" s="625">
        <v>548992.92537222907</v>
      </c>
      <c r="G11" s="625">
        <v>67929</v>
      </c>
      <c r="H11" s="729">
        <v>838893.00000000012</v>
      </c>
      <c r="I11" s="728"/>
      <c r="J11" s="1095">
        <v>160539.5256387665</v>
      </c>
      <c r="K11" s="728">
        <v>77853.700440528628</v>
      </c>
      <c r="L11" s="728">
        <v>61498</v>
      </c>
      <c r="M11" s="728">
        <v>13870.705198237885</v>
      </c>
      <c r="N11" s="728">
        <v>7313.16</v>
      </c>
      <c r="O11" s="729">
        <v>3.9600000000000004</v>
      </c>
      <c r="Q11" s="582"/>
    </row>
    <row r="12" spans="1:17" ht="13.05" customHeight="1" x14ac:dyDescent="0.15">
      <c r="A12" s="581"/>
      <c r="B12" s="731">
        <v>2008</v>
      </c>
      <c r="C12" s="989">
        <v>1734485.7956477632</v>
      </c>
      <c r="D12" s="1096"/>
      <c r="E12" s="989">
        <v>1565528.2071279394</v>
      </c>
      <c r="F12" s="625">
        <v>614295.0248572774</v>
      </c>
      <c r="G12" s="625">
        <v>100479.98227066199</v>
      </c>
      <c r="H12" s="729">
        <v>850753.20000000007</v>
      </c>
      <c r="I12" s="728"/>
      <c r="J12" s="1095">
        <v>168957.58851982377</v>
      </c>
      <c r="K12" s="728">
        <v>83128.616740088095</v>
      </c>
      <c r="L12" s="728">
        <v>47816</v>
      </c>
      <c r="M12" s="728">
        <v>29932.789779735682</v>
      </c>
      <c r="N12" s="728">
        <v>8042.54</v>
      </c>
      <c r="O12" s="729">
        <v>37.642000000000003</v>
      </c>
      <c r="Q12" s="582"/>
    </row>
    <row r="13" spans="1:17" ht="13.05" customHeight="1" x14ac:dyDescent="0.15">
      <c r="A13" s="581"/>
      <c r="B13" s="731">
        <v>2009</v>
      </c>
      <c r="C13" s="989">
        <v>1828015.6247397575</v>
      </c>
      <c r="D13" s="1096"/>
      <c r="E13" s="989">
        <v>1652112.3218322685</v>
      </c>
      <c r="F13" s="625">
        <v>742737.92183226848</v>
      </c>
      <c r="G13" s="625">
        <v>110077</v>
      </c>
      <c r="H13" s="729">
        <v>799297.4</v>
      </c>
      <c r="I13" s="728"/>
      <c r="J13" s="1095">
        <v>175903.30290748898</v>
      </c>
      <c r="K13" s="728">
        <v>92891.022026431718</v>
      </c>
      <c r="L13" s="728">
        <v>58104.5</v>
      </c>
      <c r="M13" s="728">
        <v>16755.320881057269</v>
      </c>
      <c r="N13" s="728">
        <v>8152.46</v>
      </c>
      <c r="O13" s="729">
        <v>0</v>
      </c>
      <c r="Q13" s="582"/>
    </row>
    <row r="14" spans="1:17" ht="13.05" customHeight="1" x14ac:dyDescent="0.15">
      <c r="A14" s="581"/>
      <c r="B14" s="731">
        <v>2010</v>
      </c>
      <c r="C14" s="989">
        <v>1937365.8963200955</v>
      </c>
      <c r="D14" s="1096"/>
      <c r="E14" s="989">
        <v>1678372.0905932232</v>
      </c>
      <c r="F14" s="625">
        <v>649309.49059322313</v>
      </c>
      <c r="G14" s="625">
        <v>126924</v>
      </c>
      <c r="H14" s="729">
        <v>902138.60000000009</v>
      </c>
      <c r="I14" s="728"/>
      <c r="J14" s="1095">
        <v>258993.80572687226</v>
      </c>
      <c r="K14" s="728">
        <v>140077.39207048458</v>
      </c>
      <c r="L14" s="728">
        <v>84932.6</v>
      </c>
      <c r="M14" s="728">
        <v>22822.19365638767</v>
      </c>
      <c r="N14" s="728">
        <v>11161.62</v>
      </c>
      <c r="O14" s="729">
        <v>0</v>
      </c>
      <c r="Q14" s="582"/>
    </row>
    <row r="15" spans="1:17" ht="13.05" customHeight="1" x14ac:dyDescent="0.15">
      <c r="A15" s="581"/>
      <c r="B15" s="731">
        <v>2011</v>
      </c>
      <c r="C15" s="989">
        <v>1992741.5974477516</v>
      </c>
      <c r="D15" s="1096"/>
      <c r="E15" s="989">
        <v>1755528.6562142714</v>
      </c>
      <c r="F15" s="625">
        <v>705017.11221427133</v>
      </c>
      <c r="G15" s="625">
        <v>126616</v>
      </c>
      <c r="H15" s="729">
        <v>923895.54400000011</v>
      </c>
      <c r="I15" s="728"/>
      <c r="J15" s="1095">
        <v>237212.94123348015</v>
      </c>
      <c r="K15" s="728">
        <v>106709.10132158588</v>
      </c>
      <c r="L15" s="728">
        <v>88374.1</v>
      </c>
      <c r="M15" s="728">
        <v>33657.659911894276</v>
      </c>
      <c r="N15" s="728">
        <v>8472.08</v>
      </c>
      <c r="O15" s="729">
        <v>0</v>
      </c>
      <c r="Q15" s="582"/>
    </row>
    <row r="16" spans="1:17" ht="13.05" customHeight="1" x14ac:dyDescent="0.15">
      <c r="A16" s="581"/>
      <c r="B16" s="731">
        <v>2012</v>
      </c>
      <c r="C16" s="989">
        <v>2267828.9230198283</v>
      </c>
      <c r="D16" s="1096"/>
      <c r="E16" s="989">
        <v>1790669.6513017665</v>
      </c>
      <c r="F16" s="625">
        <v>690076.6513017664</v>
      </c>
      <c r="G16" s="625">
        <v>130591</v>
      </c>
      <c r="H16" s="729">
        <v>970002.00000000012</v>
      </c>
      <c r="I16" s="728"/>
      <c r="J16" s="1095">
        <v>477159.2717180617</v>
      </c>
      <c r="K16" s="728">
        <v>214696.71365638764</v>
      </c>
      <c r="L16" s="728">
        <v>214467.90000000002</v>
      </c>
      <c r="M16" s="728">
        <v>38195.878061674011</v>
      </c>
      <c r="N16" s="728">
        <v>9798.7800000000007</v>
      </c>
      <c r="O16" s="729">
        <v>0</v>
      </c>
      <c r="Q16" s="582"/>
    </row>
    <row r="17" spans="1:17" ht="13.05" customHeight="1" x14ac:dyDescent="0.15">
      <c r="A17" s="581"/>
      <c r="B17" s="731">
        <v>2013</v>
      </c>
      <c r="C17" s="989">
        <v>2128930.1067333473</v>
      </c>
      <c r="D17" s="1096"/>
      <c r="E17" s="989">
        <v>1807805.9137818054</v>
      </c>
      <c r="F17" s="625">
        <v>657694.11378180538</v>
      </c>
      <c r="G17" s="625">
        <v>133758</v>
      </c>
      <c r="H17" s="729">
        <v>1016353.8</v>
      </c>
      <c r="I17" s="728"/>
      <c r="J17" s="1095">
        <v>321124.19295154186</v>
      </c>
      <c r="K17" s="728">
        <v>138680.34361233481</v>
      </c>
      <c r="L17" s="728">
        <v>136471.20000000001</v>
      </c>
      <c r="M17" s="728">
        <v>36205.769339207051</v>
      </c>
      <c r="N17" s="728">
        <v>9766.8799999999992</v>
      </c>
      <c r="O17" s="729">
        <v>0</v>
      </c>
      <c r="Q17" s="582"/>
    </row>
    <row r="18" spans="1:17" ht="13.05" customHeight="1" x14ac:dyDescent="0.15">
      <c r="A18" s="581"/>
      <c r="B18" s="731">
        <v>2014</v>
      </c>
      <c r="C18" s="989">
        <v>2292587.8282696093</v>
      </c>
      <c r="D18" s="1096"/>
      <c r="E18" s="989">
        <v>1840225.9962872302</v>
      </c>
      <c r="F18" s="625">
        <v>672023.59628723003</v>
      </c>
      <c r="G18" s="625">
        <v>133758</v>
      </c>
      <c r="H18" s="729">
        <v>1034444.4000000001</v>
      </c>
      <c r="I18" s="728"/>
      <c r="J18" s="1095">
        <v>452361.83198237891</v>
      </c>
      <c r="K18" s="728">
        <v>217804.08810572687</v>
      </c>
      <c r="L18" s="728">
        <v>176705.80000000002</v>
      </c>
      <c r="M18" s="728">
        <v>49875.203876651984</v>
      </c>
      <c r="N18" s="728">
        <v>7976.74</v>
      </c>
      <c r="O18" s="729">
        <v>0</v>
      </c>
      <c r="Q18" s="582"/>
    </row>
    <row r="19" spans="1:17" ht="13.05" customHeight="1" x14ac:dyDescent="0.15">
      <c r="A19" s="581"/>
      <c r="B19" s="731">
        <v>2015</v>
      </c>
      <c r="C19" s="989">
        <v>2297373.8903623582</v>
      </c>
      <c r="D19" s="1096"/>
      <c r="E19" s="989">
        <v>1903176.7256046487</v>
      </c>
      <c r="F19" s="625">
        <v>761492.19658307137</v>
      </c>
      <c r="G19" s="625">
        <v>143437.26490692</v>
      </c>
      <c r="H19" s="729">
        <v>998247.2641146573</v>
      </c>
      <c r="I19" s="728"/>
      <c r="J19" s="1095">
        <v>394197.16475770931</v>
      </c>
      <c r="K19" s="728">
        <v>166926.1233480176</v>
      </c>
      <c r="L19" s="728">
        <v>163494.20000000001</v>
      </c>
      <c r="M19" s="728">
        <v>55966.081409691637</v>
      </c>
      <c r="N19" s="728">
        <v>7810.76</v>
      </c>
      <c r="O19" s="729">
        <v>0</v>
      </c>
      <c r="Q19" s="582"/>
    </row>
    <row r="20" spans="1:17" ht="13.05" customHeight="1" x14ac:dyDescent="0.15">
      <c r="A20" s="581"/>
      <c r="B20" s="731">
        <v>2016</v>
      </c>
      <c r="C20" s="989">
        <v>2385094.9093625937</v>
      </c>
      <c r="D20" s="1096"/>
      <c r="E20" s="989">
        <v>1954231.7411687609</v>
      </c>
      <c r="F20" s="625">
        <v>787491.48211196112</v>
      </c>
      <c r="G20" s="625">
        <v>159259.82905679996</v>
      </c>
      <c r="H20" s="729">
        <v>1007480.4299999998</v>
      </c>
      <c r="I20" s="728"/>
      <c r="J20" s="1095">
        <v>430863.16819383262</v>
      </c>
      <c r="K20" s="728">
        <v>183910.84581497798</v>
      </c>
      <c r="L20" s="728">
        <v>188044.1</v>
      </c>
      <c r="M20" s="728">
        <v>49622.582378854626</v>
      </c>
      <c r="N20" s="728">
        <v>9285.64</v>
      </c>
      <c r="O20" s="729">
        <v>0</v>
      </c>
      <c r="Q20" s="582"/>
    </row>
    <row r="21" spans="1:17" ht="13.05" customHeight="1" x14ac:dyDescent="0.15">
      <c r="A21" s="581"/>
      <c r="B21" s="731">
        <v>2017</v>
      </c>
      <c r="C21" s="989">
        <v>2445401.6005432447</v>
      </c>
      <c r="D21" s="1096"/>
      <c r="E21" s="989">
        <v>2013673.7182955265</v>
      </c>
      <c r="F21" s="625">
        <v>879838.29279272642</v>
      </c>
      <c r="G21" s="625">
        <v>168649.45870279998</v>
      </c>
      <c r="H21" s="729">
        <v>965185.96680000005</v>
      </c>
      <c r="I21" s="728"/>
      <c r="J21" s="1095">
        <v>431727.88224771805</v>
      </c>
      <c r="K21" s="728">
        <v>185979.32422907485</v>
      </c>
      <c r="L21" s="728">
        <v>179968</v>
      </c>
      <c r="M21" s="728">
        <v>58209.254882643167</v>
      </c>
      <c r="N21" s="728">
        <v>7571.3031360000004</v>
      </c>
      <c r="O21" s="729">
        <v>0</v>
      </c>
      <c r="Q21" s="582"/>
    </row>
    <row r="22" spans="1:17" ht="13.05" customHeight="1" x14ac:dyDescent="0.15">
      <c r="A22" s="581"/>
      <c r="B22" s="731" t="s">
        <v>211</v>
      </c>
      <c r="C22" s="989">
        <v>2613117.3787831371</v>
      </c>
      <c r="D22" s="1096"/>
      <c r="E22" s="989">
        <v>2067142.5065071944</v>
      </c>
      <c r="F22" s="625">
        <v>902351.18868039432</v>
      </c>
      <c r="G22" s="625">
        <v>163706.68162679998</v>
      </c>
      <c r="H22" s="728">
        <v>1001084.6362000001</v>
      </c>
      <c r="I22" s="728"/>
      <c r="J22" s="989">
        <v>545974.8722759427</v>
      </c>
      <c r="K22" s="728">
        <v>237743.77973568282</v>
      </c>
      <c r="L22" s="728">
        <v>218940</v>
      </c>
      <c r="M22" s="728">
        <v>77851.755383259922</v>
      </c>
      <c r="N22" s="728">
        <v>9937.1675759999998</v>
      </c>
      <c r="O22" s="728">
        <v>1502.1695810000001</v>
      </c>
      <c r="Q22" s="582"/>
    </row>
    <row r="23" spans="1:17" ht="13.05" customHeight="1" x14ac:dyDescent="0.15">
      <c r="A23" s="581"/>
      <c r="B23" s="731" t="s">
        <v>403</v>
      </c>
      <c r="C23" s="989">
        <v>2582702.2187667568</v>
      </c>
      <c r="D23" s="1096"/>
      <c r="E23" s="989">
        <v>2121365.8522205013</v>
      </c>
      <c r="F23" s="625">
        <v>954614.6334992256</v>
      </c>
      <c r="G23" s="625">
        <v>174731.26452679999</v>
      </c>
      <c r="H23" s="728">
        <v>1001533.110248</v>
      </c>
      <c r="I23" s="728"/>
      <c r="J23" s="989">
        <v>461336.36654625548</v>
      </c>
      <c r="K23" s="728">
        <v>188216.75237004404</v>
      </c>
      <c r="L23" s="728">
        <v>215412.44999999998</v>
      </c>
      <c r="M23" s="728">
        <v>45378.840176211452</v>
      </c>
      <c r="N23" s="728">
        <v>9468.2800000000007</v>
      </c>
      <c r="O23" s="728">
        <v>2860.0440000000003</v>
      </c>
      <c r="Q23" s="582"/>
    </row>
    <row r="24" spans="1:17" ht="13.05" customHeight="1" thickBot="1" x14ac:dyDescent="0.2">
      <c r="A24" s="581"/>
      <c r="B24" s="732" t="s">
        <v>413</v>
      </c>
      <c r="C24" s="990">
        <v>2659227.8369504944</v>
      </c>
      <c r="D24" s="1097"/>
      <c r="E24" s="990">
        <v>2135881.3208302036</v>
      </c>
      <c r="F24" s="626">
        <v>961146.59437359159</v>
      </c>
      <c r="G24" s="626">
        <v>175000</v>
      </c>
      <c r="H24" s="730">
        <v>1034000.0000000001</v>
      </c>
      <c r="I24" s="730"/>
      <c r="J24" s="990">
        <v>523346.51612029073</v>
      </c>
      <c r="K24" s="730">
        <v>201210.89608942732</v>
      </c>
      <c r="L24" s="730">
        <v>215610.35680000001</v>
      </c>
      <c r="M24" s="730">
        <v>86165.078412863455</v>
      </c>
      <c r="N24" s="730">
        <v>12311.004139999999</v>
      </c>
      <c r="O24" s="730">
        <v>8049.1806780000015</v>
      </c>
      <c r="Q24" s="582"/>
    </row>
    <row r="25" spans="1:17" ht="9" customHeight="1" x14ac:dyDescent="0.15">
      <c r="A25" s="577"/>
      <c r="B25" s="619" t="s">
        <v>332</v>
      </c>
      <c r="C25" s="620"/>
      <c r="D25" s="620"/>
      <c r="E25" s="620"/>
      <c r="F25" s="620"/>
      <c r="G25" s="620"/>
      <c r="H25" s="620"/>
      <c r="I25" s="620"/>
      <c r="J25" s="620"/>
      <c r="K25" s="620"/>
      <c r="L25" s="620"/>
      <c r="M25" s="620"/>
      <c r="N25" s="620"/>
      <c r="O25" s="620"/>
      <c r="P25" s="621"/>
    </row>
    <row r="26" spans="1:17" ht="9" customHeight="1" x14ac:dyDescent="0.15">
      <c r="A26" s="577"/>
      <c r="B26" s="535" t="s">
        <v>428</v>
      </c>
      <c r="C26" s="533"/>
      <c r="D26" s="533"/>
      <c r="E26" s="538"/>
      <c r="F26" s="620"/>
      <c r="G26" s="620"/>
      <c r="H26" s="620"/>
      <c r="I26" s="620"/>
      <c r="J26" s="620"/>
      <c r="K26" s="620"/>
      <c r="L26" s="620"/>
      <c r="M26" s="620"/>
      <c r="N26" s="620"/>
      <c r="O26" s="621"/>
      <c r="P26" s="621"/>
    </row>
    <row r="27" spans="1:17" ht="9" customHeight="1" x14ac:dyDescent="0.15">
      <c r="A27" s="577"/>
      <c r="B27" s="40" t="s">
        <v>427</v>
      </c>
      <c r="C27" s="533"/>
      <c r="D27" s="533"/>
      <c r="E27" s="538"/>
      <c r="F27" s="620"/>
      <c r="G27" s="620"/>
      <c r="H27" s="620"/>
      <c r="I27" s="620"/>
      <c r="J27" s="620"/>
      <c r="K27" s="620"/>
      <c r="L27" s="620"/>
      <c r="M27" s="620"/>
      <c r="N27" s="620"/>
      <c r="O27" s="621"/>
      <c r="P27" s="621"/>
    </row>
    <row r="28" spans="1:17" ht="10.050000000000001" customHeight="1" x14ac:dyDescent="0.15">
      <c r="A28" s="577"/>
      <c r="B28" s="620"/>
      <c r="C28" s="620"/>
      <c r="D28" s="620"/>
      <c r="E28" s="620"/>
      <c r="F28" s="620"/>
      <c r="G28" s="620"/>
      <c r="H28" s="620"/>
      <c r="I28" s="620"/>
      <c r="J28" s="620"/>
      <c r="K28" s="620"/>
      <c r="L28" s="620"/>
      <c r="M28" s="620"/>
      <c r="N28" s="620"/>
      <c r="O28" s="621"/>
      <c r="P28" s="621"/>
    </row>
    <row r="29" spans="1:17" ht="15" customHeight="1" x14ac:dyDescent="0.3">
      <c r="A29" s="624" t="s">
        <v>438</v>
      </c>
      <c r="B29" s="622"/>
      <c r="C29" s="622"/>
      <c r="D29" s="622"/>
      <c r="E29" s="622"/>
      <c r="F29" s="622"/>
    </row>
    <row r="30" spans="1:17" ht="15" customHeight="1" x14ac:dyDescent="0.15">
      <c r="A30" s="525" t="s">
        <v>453</v>
      </c>
      <c r="B30" s="622"/>
      <c r="C30" s="622"/>
      <c r="D30" s="622"/>
      <c r="E30" s="622"/>
      <c r="F30" s="622"/>
    </row>
    <row r="31" spans="1:17" ht="4.05" customHeight="1" thickBot="1" x14ac:dyDescent="0.2">
      <c r="A31" s="584"/>
      <c r="B31" s="584"/>
      <c r="C31" s="584"/>
      <c r="D31" s="584"/>
      <c r="E31" s="584"/>
      <c r="F31" s="584"/>
      <c r="G31" s="584"/>
      <c r="H31" s="584"/>
      <c r="I31" s="584"/>
      <c r="J31" s="584"/>
      <c r="K31" s="584"/>
      <c r="L31" s="584"/>
      <c r="M31" s="584"/>
      <c r="N31" s="584"/>
      <c r="O31" s="584"/>
    </row>
    <row r="32" spans="1:17" ht="15" customHeight="1" x14ac:dyDescent="0.15">
      <c r="A32" s="974"/>
      <c r="B32" s="975"/>
      <c r="C32" s="974"/>
      <c r="D32" s="977"/>
      <c r="E32" s="1156" t="s">
        <v>320</v>
      </c>
      <c r="F32" s="1156"/>
      <c r="G32" s="1156"/>
      <c r="H32" s="1156"/>
      <c r="I32" s="976"/>
      <c r="J32" s="1156" t="s">
        <v>321</v>
      </c>
      <c r="K32" s="1156"/>
      <c r="L32" s="1156"/>
      <c r="M32" s="1156"/>
      <c r="N32" s="1156"/>
      <c r="O32" s="1156"/>
    </row>
    <row r="33" spans="1:16" ht="10.050000000000001" customHeight="1" x14ac:dyDescent="0.2">
      <c r="A33" s="977"/>
      <c r="B33" s="978"/>
      <c r="C33" s="977"/>
      <c r="D33" s="977"/>
      <c r="E33" s="975"/>
      <c r="F33" s="975"/>
      <c r="G33" s="975"/>
      <c r="H33" s="975"/>
      <c r="I33" s="975"/>
      <c r="J33" s="975"/>
      <c r="K33" s="975" t="s">
        <v>132</v>
      </c>
      <c r="L33" s="975" t="s">
        <v>133</v>
      </c>
      <c r="M33" s="975"/>
      <c r="N33" s="975"/>
      <c r="O33" s="975"/>
    </row>
    <row r="34" spans="1:16" ht="10.050000000000001" customHeight="1" x14ac:dyDescent="0.2">
      <c r="A34" s="975" t="s">
        <v>122</v>
      </c>
      <c r="B34" s="978" t="s">
        <v>136</v>
      </c>
      <c r="C34" s="975" t="s">
        <v>120</v>
      </c>
      <c r="D34" s="987"/>
      <c r="E34" s="975"/>
      <c r="F34" s="975" t="s">
        <v>131</v>
      </c>
      <c r="G34" s="975" t="s">
        <v>203</v>
      </c>
      <c r="H34" s="975" t="s">
        <v>203</v>
      </c>
      <c r="I34" s="975"/>
      <c r="J34" s="975"/>
      <c r="K34" s="975" t="s">
        <v>396</v>
      </c>
      <c r="L34" s="975" t="s">
        <v>400</v>
      </c>
      <c r="M34" s="975" t="s">
        <v>134</v>
      </c>
      <c r="N34" s="975" t="s">
        <v>131</v>
      </c>
      <c r="O34" s="975" t="s">
        <v>203</v>
      </c>
    </row>
    <row r="35" spans="1:16" ht="10.050000000000001" customHeight="1" x14ac:dyDescent="0.15">
      <c r="A35" s="977"/>
      <c r="B35" s="979" t="s">
        <v>144</v>
      </c>
      <c r="C35" s="977"/>
      <c r="D35" s="977"/>
      <c r="E35" s="975" t="s">
        <v>120</v>
      </c>
      <c r="F35" s="975" t="s">
        <v>207</v>
      </c>
      <c r="G35" s="975" t="s">
        <v>392</v>
      </c>
      <c r="H35" s="975" t="s">
        <v>394</v>
      </c>
      <c r="I35" s="975"/>
      <c r="J35" s="975" t="s">
        <v>120</v>
      </c>
      <c r="K35" s="975" t="s">
        <v>397</v>
      </c>
      <c r="L35" s="975" t="s">
        <v>132</v>
      </c>
      <c r="M35" s="975" t="s">
        <v>135</v>
      </c>
      <c r="N35" s="975" t="s">
        <v>398</v>
      </c>
      <c r="O35" s="975" t="s">
        <v>394</v>
      </c>
    </row>
    <row r="36" spans="1:16" ht="10.050000000000001" customHeight="1" x14ac:dyDescent="0.15">
      <c r="A36" s="980"/>
      <c r="B36" s="981"/>
      <c r="C36" s="980"/>
      <c r="D36" s="980"/>
      <c r="E36" s="982"/>
      <c r="F36" s="982"/>
      <c r="G36" s="983" t="s">
        <v>393</v>
      </c>
      <c r="H36" s="983" t="s">
        <v>395</v>
      </c>
      <c r="I36" s="982"/>
      <c r="J36" s="982"/>
      <c r="K36" s="984" t="s">
        <v>204</v>
      </c>
      <c r="L36" s="984" t="s">
        <v>205</v>
      </c>
      <c r="M36" s="984" t="s">
        <v>206</v>
      </c>
      <c r="N36" s="983" t="s">
        <v>399</v>
      </c>
      <c r="O36" s="983" t="s">
        <v>395</v>
      </c>
    </row>
    <row r="37" spans="1:16" ht="13.05" customHeight="1" x14ac:dyDescent="0.15">
      <c r="A37" s="731">
        <v>2007</v>
      </c>
      <c r="B37" s="627">
        <v>28481.901000000002</v>
      </c>
      <c r="C37" s="991">
        <v>56.750230646858711</v>
      </c>
      <c r="D37" s="1098"/>
      <c r="E37" s="991">
        <v>51.113685332036972</v>
      </c>
      <c r="F37" s="628">
        <v>19.275150397167277</v>
      </c>
      <c r="G37" s="628">
        <v>2.3849882772923054</v>
      </c>
      <c r="H37" s="628">
        <v>29.453546657577387</v>
      </c>
      <c r="I37" s="628"/>
      <c r="J37" s="991">
        <v>5.6365453148217348</v>
      </c>
      <c r="K37" s="628">
        <v>2.7334446686170502</v>
      </c>
      <c r="L37" s="628">
        <v>2.1591957643557569</v>
      </c>
      <c r="M37" s="628">
        <v>0.48700068152887283</v>
      </c>
      <c r="N37" s="628">
        <v>0.25676516465667087</v>
      </c>
      <c r="O37" s="628">
        <v>1.3903566338496859E-4</v>
      </c>
    </row>
    <row r="38" spans="1:16" ht="13.05" customHeight="1" x14ac:dyDescent="0.15">
      <c r="A38" s="731">
        <v>2008</v>
      </c>
      <c r="B38" s="627">
        <v>28807.034</v>
      </c>
      <c r="C38" s="991">
        <v>60.210495660461369</v>
      </c>
      <c r="D38" s="1098"/>
      <c r="E38" s="991">
        <v>54.345345207283039</v>
      </c>
      <c r="F38" s="628">
        <v>21.324480154995388</v>
      </c>
      <c r="G38" s="628">
        <v>3.488036368848733</v>
      </c>
      <c r="H38" s="628">
        <v>29.532828683438915</v>
      </c>
      <c r="I38" s="628"/>
      <c r="J38" s="991">
        <v>5.8651504531783374</v>
      </c>
      <c r="K38" s="628">
        <v>2.885705509983711</v>
      </c>
      <c r="L38" s="628">
        <v>1.6598723770034778</v>
      </c>
      <c r="M38" s="628">
        <v>1.0390791978006373</v>
      </c>
      <c r="N38" s="628">
        <v>0.27918667364366634</v>
      </c>
      <c r="O38" s="628">
        <v>1.3066947468455101E-3</v>
      </c>
    </row>
    <row r="39" spans="1:16" ht="13.05" customHeight="1" x14ac:dyDescent="0.15">
      <c r="A39" s="731">
        <v>2009</v>
      </c>
      <c r="B39" s="627">
        <v>29132.012999999999</v>
      </c>
      <c r="C39" s="991">
        <v>62.749375566314541</v>
      </c>
      <c r="D39" s="1098"/>
      <c r="E39" s="991">
        <v>56.711231106215301</v>
      </c>
      <c r="F39" s="628">
        <v>25.495592145735639</v>
      </c>
      <c r="G39" s="628">
        <v>3.7785579733195918</v>
      </c>
      <c r="H39" s="628">
        <v>27.437080987160073</v>
      </c>
      <c r="I39" s="628"/>
      <c r="J39" s="991">
        <v>6.0381444600992378</v>
      </c>
      <c r="K39" s="628">
        <v>3.1886235265112548</v>
      </c>
      <c r="L39" s="628">
        <v>1.9945240310032817</v>
      </c>
      <c r="M39" s="628">
        <v>0.57515149677632194</v>
      </c>
      <c r="N39" s="628">
        <v>0.27984540580837997</v>
      </c>
      <c r="O39" s="628">
        <v>0</v>
      </c>
    </row>
    <row r="40" spans="1:16" ht="13.05" customHeight="1" x14ac:dyDescent="0.15">
      <c r="A40" s="731">
        <v>2010</v>
      </c>
      <c r="B40" s="627">
        <v>29461.933000000001</v>
      </c>
      <c r="C40" s="991">
        <v>65.758275138297805</v>
      </c>
      <c r="D40" s="1098"/>
      <c r="E40" s="991">
        <v>56.967480395574292</v>
      </c>
      <c r="F40" s="628">
        <v>22.038930391743921</v>
      </c>
      <c r="G40" s="628">
        <v>4.3080676342587569</v>
      </c>
      <c r="H40" s="628">
        <v>30.620482369571612</v>
      </c>
      <c r="I40" s="628"/>
      <c r="J40" s="991">
        <v>8.7907947427235094</v>
      </c>
      <c r="K40" s="628">
        <v>4.7545214385792196</v>
      </c>
      <c r="L40" s="628">
        <v>2.8827911596974984</v>
      </c>
      <c r="M40" s="628">
        <v>0.77463327529757364</v>
      </c>
      <c r="N40" s="628">
        <v>0.37884886914921706</v>
      </c>
      <c r="O40" s="628">
        <v>0</v>
      </c>
    </row>
    <row r="41" spans="1:16" ht="13.05" customHeight="1" x14ac:dyDescent="0.15">
      <c r="A41" s="731">
        <v>2011</v>
      </c>
      <c r="B41" s="627">
        <v>29797.694</v>
      </c>
      <c r="C41" s="991">
        <v>66.875698416385902</v>
      </c>
      <c r="D41" s="1098"/>
      <c r="E41" s="991">
        <v>58.914916577580513</v>
      </c>
      <c r="F41" s="628">
        <v>23.660123236860922</v>
      </c>
      <c r="G41" s="628">
        <v>4.2491878733971831</v>
      </c>
      <c r="H41" s="628">
        <v>31.005605467322408</v>
      </c>
      <c r="I41" s="628"/>
      <c r="J41" s="991">
        <v>7.9607818388053841</v>
      </c>
      <c r="K41" s="628">
        <v>3.5811194423832222</v>
      </c>
      <c r="L41" s="628">
        <v>2.9658033269285875</v>
      </c>
      <c r="M41" s="628">
        <v>1.1295390815106121</v>
      </c>
      <c r="N41" s="628">
        <v>0.28431998798296271</v>
      </c>
      <c r="O41" s="628">
        <v>0</v>
      </c>
    </row>
    <row r="42" spans="1:16" ht="13.05" customHeight="1" x14ac:dyDescent="0.15">
      <c r="A42" s="731">
        <v>2012</v>
      </c>
      <c r="B42" s="627">
        <v>30135.875</v>
      </c>
      <c r="C42" s="991">
        <v>75.253461962522351</v>
      </c>
      <c r="D42" s="1098"/>
      <c r="E42" s="991">
        <v>59.419865900750068</v>
      </c>
      <c r="F42" s="628">
        <v>22.898842369825545</v>
      </c>
      <c r="G42" s="628">
        <v>4.3334066125506556</v>
      </c>
      <c r="H42" s="628">
        <v>32.18761691837387</v>
      </c>
      <c r="I42" s="628"/>
      <c r="J42" s="991">
        <v>15.83359606177228</v>
      </c>
      <c r="K42" s="628">
        <v>7.1242900249748065</v>
      </c>
      <c r="L42" s="628">
        <v>7.1166972918490012</v>
      </c>
      <c r="M42" s="628">
        <v>1.2674554185559241</v>
      </c>
      <c r="N42" s="628">
        <v>0.32515332639254713</v>
      </c>
      <c r="O42" s="628">
        <v>0</v>
      </c>
    </row>
    <row r="43" spans="1:16" ht="13.05" customHeight="1" x14ac:dyDescent="0.15">
      <c r="A43" s="731">
        <v>2013</v>
      </c>
      <c r="B43" s="627">
        <v>30475.144</v>
      </c>
      <c r="C43" s="991">
        <v>69.857917873442943</v>
      </c>
      <c r="D43" s="1098"/>
      <c r="E43" s="991">
        <v>59.320668469419061</v>
      </c>
      <c r="F43" s="628">
        <v>21.58132915735543</v>
      </c>
      <c r="G43" s="628">
        <v>4.3890850852091132</v>
      </c>
      <c r="H43" s="628">
        <v>33.350254226854517</v>
      </c>
      <c r="I43" s="628"/>
      <c r="J43" s="991">
        <v>10.537249404023878</v>
      </c>
      <c r="K43" s="628">
        <v>4.5506050311799937</v>
      </c>
      <c r="L43" s="628">
        <v>4.4781150172744058</v>
      </c>
      <c r="M43" s="628">
        <v>1.1880426008555383</v>
      </c>
      <c r="N43" s="628">
        <v>0.32048675471393995</v>
      </c>
      <c r="O43" s="628">
        <v>0</v>
      </c>
    </row>
    <row r="44" spans="1:16" ht="13.05" customHeight="1" x14ac:dyDescent="0.15">
      <c r="A44" s="731">
        <v>2014</v>
      </c>
      <c r="B44" s="627">
        <v>30814.174999999999</v>
      </c>
      <c r="C44" s="991">
        <v>74.400428642649345</v>
      </c>
      <c r="D44" s="1098"/>
      <c r="E44" s="991">
        <v>59.720112457569613</v>
      </c>
      <c r="F44" s="628">
        <v>21.808910875830037</v>
      </c>
      <c r="G44" s="628">
        <v>4.3407944557983464</v>
      </c>
      <c r="H44" s="628">
        <v>33.57040712594123</v>
      </c>
      <c r="I44" s="628"/>
      <c r="J44" s="991">
        <v>14.680316185079722</v>
      </c>
      <c r="K44" s="628">
        <v>7.0683082738942993</v>
      </c>
      <c r="L44" s="628">
        <v>5.7345620968271911</v>
      </c>
      <c r="M44" s="628">
        <v>1.6185798865831063</v>
      </c>
      <c r="N44" s="628">
        <v>0.25886592777512296</v>
      </c>
      <c r="O44" s="628">
        <v>0</v>
      </c>
    </row>
    <row r="45" spans="1:16" ht="13.05" customHeight="1" x14ac:dyDescent="0.15">
      <c r="A45" s="731">
        <v>2015</v>
      </c>
      <c r="B45" s="627">
        <v>31151.643</v>
      </c>
      <c r="C45" s="991">
        <v>73.748080971599421</v>
      </c>
      <c r="D45" s="1098"/>
      <c r="E45" s="991">
        <v>61.093943764206877</v>
      </c>
      <c r="F45" s="628">
        <v>24.444688088620925</v>
      </c>
      <c r="G45" s="628">
        <v>4.6044847428085891</v>
      </c>
      <c r="H45" s="628">
        <v>32.044770932777361</v>
      </c>
      <c r="I45" s="628"/>
      <c r="J45" s="991">
        <v>12.654137207392537</v>
      </c>
      <c r="K45" s="628">
        <v>5.3585014231197245</v>
      </c>
      <c r="L45" s="628">
        <v>5.2483331296522628</v>
      </c>
      <c r="M45" s="628">
        <v>1.796569170033556</v>
      </c>
      <c r="N45" s="628">
        <v>0.25073348458699274</v>
      </c>
      <c r="O45" s="628">
        <v>0</v>
      </c>
    </row>
    <row r="46" spans="1:16" ht="13.05" customHeight="1" x14ac:dyDescent="0.15">
      <c r="A46" s="731">
        <v>2016</v>
      </c>
      <c r="B46" s="627">
        <v>31488.625</v>
      </c>
      <c r="C46" s="991">
        <v>75.744650944987072</v>
      </c>
      <c r="D46" s="1098"/>
      <c r="E46" s="991">
        <v>62.061513996522898</v>
      </c>
      <c r="F46" s="628">
        <v>25.008760532159187</v>
      </c>
      <c r="G46" s="628">
        <v>5.0576939785970323</v>
      </c>
      <c r="H46" s="628">
        <v>31.995059485766681</v>
      </c>
      <c r="I46" s="628"/>
      <c r="J46" s="991">
        <v>13.683136948464172</v>
      </c>
      <c r="K46" s="628">
        <v>5.8405486366895341</v>
      </c>
      <c r="L46" s="628">
        <v>5.9718104553628493</v>
      </c>
      <c r="M46" s="628">
        <v>1.5758891465999112</v>
      </c>
      <c r="N46" s="628">
        <v>0.29488870981187648</v>
      </c>
      <c r="O46" s="628">
        <v>0</v>
      </c>
    </row>
    <row r="47" spans="1:16" ht="13.05" customHeight="1" x14ac:dyDescent="0.15">
      <c r="A47" s="731">
        <v>2017</v>
      </c>
      <c r="B47" s="627">
        <v>31826.018</v>
      </c>
      <c r="C47" s="991">
        <v>76.836555567311152</v>
      </c>
      <c r="D47" s="1098"/>
      <c r="E47" s="991">
        <v>63.271305832087648</v>
      </c>
      <c r="F47" s="628">
        <v>27.645252157927089</v>
      </c>
      <c r="G47" s="628">
        <v>5.2991064952831985</v>
      </c>
      <c r="H47" s="628">
        <v>30.326947178877358</v>
      </c>
      <c r="I47" s="628"/>
      <c r="J47" s="991">
        <v>13.565249735223491</v>
      </c>
      <c r="K47" s="628">
        <v>5.8436253077301359</v>
      </c>
      <c r="L47" s="628">
        <v>5.6547444923835588</v>
      </c>
      <c r="M47" s="628">
        <v>1.8289832828801633</v>
      </c>
      <c r="N47" s="628">
        <v>0.23789665222963174</v>
      </c>
      <c r="O47" s="628">
        <v>0</v>
      </c>
    </row>
    <row r="48" spans="1:16" ht="13.05" customHeight="1" x14ac:dyDescent="0.15">
      <c r="A48" s="581" t="s">
        <v>211</v>
      </c>
      <c r="B48" s="627">
        <v>32162.184000000001</v>
      </c>
      <c r="C48" s="991">
        <v>81.248132240743885</v>
      </c>
      <c r="D48" s="1098"/>
      <c r="E48" s="991">
        <v>64.272454461027721</v>
      </c>
      <c r="F48" s="628">
        <v>28.056278413194647</v>
      </c>
      <c r="G48" s="628">
        <v>5.0900362247414535</v>
      </c>
      <c r="H48" s="628">
        <v>31.126139823091616</v>
      </c>
      <c r="I48" s="628"/>
      <c r="J48" s="991">
        <v>16.975677779716161</v>
      </c>
      <c r="K48" s="628">
        <v>7.3920284684548418</v>
      </c>
      <c r="L48" s="628">
        <v>6.8073735291110822</v>
      </c>
      <c r="M48" s="628">
        <v>2.4205991540642864</v>
      </c>
      <c r="N48" s="628">
        <v>0.30897054677630098</v>
      </c>
      <c r="O48" s="629">
        <v>4.6706081309652356E-2</v>
      </c>
      <c r="P48" s="585"/>
    </row>
    <row r="49" spans="1:16" ht="13.05" customHeight="1" x14ac:dyDescent="0.15">
      <c r="A49" s="581" t="s">
        <v>403</v>
      </c>
      <c r="B49" s="627">
        <v>32162.184000000001</v>
      </c>
      <c r="C49" s="991">
        <v>79.478740871177493</v>
      </c>
      <c r="D49" s="1098"/>
      <c r="E49" s="991">
        <v>65.281814386679926</v>
      </c>
      <c r="F49" s="628">
        <v>28.184759424683289</v>
      </c>
      <c r="G49" s="628">
        <v>5.377089466415514</v>
      </c>
      <c r="H49" s="628">
        <v>30.820661385157521</v>
      </c>
      <c r="I49" s="628"/>
      <c r="J49" s="991">
        <v>14.196926484497565</v>
      </c>
      <c r="K49" s="628">
        <v>5.792084887113452</v>
      </c>
      <c r="L49" s="628">
        <v>6.6289912052465096</v>
      </c>
      <c r="M49" s="628">
        <v>1.396464932423324</v>
      </c>
      <c r="N49" s="628">
        <v>0.29137194646275749</v>
      </c>
      <c r="O49" s="628">
        <v>8.8013513251523068E-2</v>
      </c>
      <c r="P49" s="585"/>
    </row>
    <row r="50" spans="1:16" ht="13.05" customHeight="1" thickBot="1" x14ac:dyDescent="0.2">
      <c r="A50" s="583" t="s">
        <v>413</v>
      </c>
      <c r="B50" s="630">
        <v>32824.358</v>
      </c>
      <c r="C50" s="992">
        <v>81.013856750846259</v>
      </c>
      <c r="D50" s="1099"/>
      <c r="E50" s="992">
        <v>65.070010533951759</v>
      </c>
      <c r="F50" s="631">
        <v>28.34785070282258</v>
      </c>
      <c r="G50" s="631">
        <v>5.3314066340612056</v>
      </c>
      <c r="H50" s="631">
        <v>31.50099691211021</v>
      </c>
      <c r="I50" s="631"/>
      <c r="J50" s="992">
        <v>15.943846216894501</v>
      </c>
      <c r="K50" s="631">
        <v>6.1299263214661295</v>
      </c>
      <c r="L50" s="631">
        <v>6.5686084949475632</v>
      </c>
      <c r="M50" s="631">
        <v>2.6250346895699668</v>
      </c>
      <c r="N50" s="631">
        <v>0.3750569665368626</v>
      </c>
      <c r="O50" s="631">
        <v>0.24521974437397989</v>
      </c>
    </row>
    <row r="51" spans="1:16" ht="9" customHeight="1" x14ac:dyDescent="0.15">
      <c r="A51" s="619" t="s">
        <v>332</v>
      </c>
      <c r="B51" s="632"/>
      <c r="C51" s="633"/>
      <c r="D51" s="633"/>
      <c r="E51" s="633"/>
      <c r="F51" s="633"/>
      <c r="G51" s="633"/>
      <c r="H51" s="633"/>
      <c r="I51" s="579"/>
      <c r="J51" s="586"/>
      <c r="K51" s="586"/>
      <c r="L51" s="579"/>
      <c r="M51" s="587"/>
      <c r="N51" s="587"/>
      <c r="O51" s="586"/>
    </row>
    <row r="52" spans="1:16" ht="9" customHeight="1" x14ac:dyDescent="0.15">
      <c r="A52" s="535" t="s">
        <v>428</v>
      </c>
      <c r="B52" s="533"/>
      <c r="C52" s="538"/>
      <c r="D52" s="538"/>
      <c r="E52" s="633"/>
      <c r="F52" s="633"/>
      <c r="G52" s="633"/>
      <c r="H52" s="633"/>
      <c r="I52" s="579"/>
      <c r="J52" s="588"/>
      <c r="K52" s="588"/>
      <c r="L52" s="588"/>
      <c r="M52" s="588"/>
      <c r="N52" s="588"/>
      <c r="O52" s="588"/>
    </row>
    <row r="53" spans="1:16" ht="9" customHeight="1" x14ac:dyDescent="0.15">
      <c r="A53" s="40" t="s">
        <v>427</v>
      </c>
      <c r="B53" s="533"/>
      <c r="C53" s="538"/>
      <c r="D53" s="538"/>
      <c r="E53" s="633"/>
      <c r="F53" s="633"/>
      <c r="G53" s="633"/>
      <c r="H53" s="633"/>
      <c r="I53" s="579"/>
      <c r="J53" s="579"/>
      <c r="K53" s="579"/>
      <c r="L53" s="579"/>
      <c r="M53" s="579"/>
      <c r="N53" s="579"/>
      <c r="O53" s="579"/>
    </row>
    <row r="54" spans="1:16" ht="15" customHeight="1" x14ac:dyDescent="0.15">
      <c r="A54" s="579"/>
      <c r="B54" s="589"/>
      <c r="C54" s="579"/>
      <c r="D54" s="579"/>
      <c r="E54" s="579"/>
      <c r="F54" s="579"/>
      <c r="G54" s="579"/>
      <c r="H54" s="579"/>
      <c r="I54" s="579"/>
      <c r="J54" s="579"/>
      <c r="K54" s="579"/>
      <c r="L54" s="579"/>
      <c r="M54" s="579"/>
      <c r="N54" s="579"/>
      <c r="O54" s="579"/>
    </row>
    <row r="55" spans="1:16" ht="15" customHeight="1" x14ac:dyDescent="0.15">
      <c r="A55" s="579"/>
      <c r="B55" s="590"/>
      <c r="C55" s="579"/>
      <c r="D55" s="579"/>
      <c r="E55" s="579"/>
      <c r="F55" s="579"/>
      <c r="G55" s="579"/>
      <c r="H55" s="579"/>
      <c r="I55" s="579"/>
      <c r="J55" s="579"/>
      <c r="K55" s="579"/>
      <c r="L55" s="579"/>
      <c r="M55" s="579"/>
      <c r="N55" s="579"/>
      <c r="O55" s="579"/>
    </row>
  </sheetData>
  <mergeCells count="6">
    <mergeCell ref="B6:B10"/>
    <mergeCell ref="J32:O32"/>
    <mergeCell ref="J6:O6"/>
    <mergeCell ref="E6:H6"/>
    <mergeCell ref="E32:H32"/>
    <mergeCell ref="C6:C10"/>
  </mergeCells>
  <printOptions horizontalCentered="1" verticalCentered="1" gridLinesSet="0"/>
  <pageMargins left="0" right="0" top="0" bottom="0" header="0" footer="0"/>
  <pageSetup paperSize="9" orientation="portrait"/>
  <headerFooter scaleWithDoc="0" alignWithMargins="0"/>
  <rowBreaks count="1" manualBreakCount="1">
    <brk id="28" max="16383" man="1"/>
  </row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9">
    <tabColor theme="9" tint="0.59999389629810485"/>
  </sheetPr>
  <dimension ref="A1"/>
  <sheetViews>
    <sheetView showGridLines="0" zoomScale="150" zoomScaleNormal="150" workbookViewId="0">
      <selection activeCell="L5" sqref="L5"/>
    </sheetView>
  </sheetViews>
  <sheetFormatPr baseColWidth="10" defaultColWidth="7" defaultRowHeight="13.05" customHeight="1" x14ac:dyDescent="0.15"/>
  <cols>
    <col min="1" max="1" width="11.25" style="21" customWidth="1"/>
    <col min="2" max="9" width="8" style="21" customWidth="1"/>
    <col min="10" max="16384" width="7" style="21"/>
  </cols>
  <sheetData/>
  <printOptions horizontalCentered="1" verticalCentered="1"/>
  <pageMargins left="0" right="0" top="0" bottom="0" header="0" footer="0"/>
  <pageSetup paperSize="9" orientation="landscape" horizontalDpi="0" verticalDpi="0"/>
  <headerFooter scaleWithDoc="0"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0">
    <tabColor theme="9" tint="0.59999389629810485"/>
  </sheetPr>
  <dimension ref="A3:X52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9.375" style="190" customWidth="1"/>
    <col min="2" max="3" width="8" style="190" customWidth="1"/>
    <col min="4" max="4" width="2.25" style="190" customWidth="1"/>
    <col min="5" max="6" width="8" style="190" customWidth="1"/>
    <col min="7" max="7" width="2.375" style="190" customWidth="1"/>
    <col min="8" max="9" width="8" style="190" customWidth="1"/>
    <col min="10" max="10" width="2.375" style="190" customWidth="1"/>
    <col min="11" max="12" width="8" style="190" customWidth="1"/>
    <col min="13" max="13" width="4.25" style="190" customWidth="1"/>
    <col min="14" max="16384" width="7" style="190"/>
  </cols>
  <sheetData>
    <row r="3" spans="1:18" ht="13.05" customHeight="1" x14ac:dyDescent="0.15">
      <c r="A3" s="638" t="s">
        <v>549</v>
      </c>
      <c r="B3" s="63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</row>
    <row r="4" spans="1:18" ht="13.05" customHeight="1" x14ac:dyDescent="0.15">
      <c r="A4" s="638" t="s">
        <v>550</v>
      </c>
      <c r="B4" s="63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</row>
    <row r="5" spans="1:18" ht="13.05" customHeight="1" x14ac:dyDescent="0.15">
      <c r="A5" s="640" t="s">
        <v>385</v>
      </c>
      <c r="B5" s="641"/>
      <c r="C5" s="191"/>
      <c r="D5" s="191"/>
      <c r="E5" s="191"/>
      <c r="F5" s="191"/>
      <c r="G5" s="191"/>
      <c r="H5" s="191"/>
      <c r="I5" s="191"/>
      <c r="J5" s="191"/>
      <c r="K5" s="191"/>
      <c r="L5" s="191"/>
      <c r="M5" s="191"/>
    </row>
    <row r="6" spans="1:18" ht="4.05" customHeight="1" thickBot="1" x14ac:dyDescent="0.2">
      <c r="A6" s="1159"/>
      <c r="B6" s="1159"/>
      <c r="C6" s="1159"/>
      <c r="D6" s="1159"/>
      <c r="E6" s="1159"/>
      <c r="F6" s="1159"/>
      <c r="G6" s="1159"/>
      <c r="H6" s="1159"/>
      <c r="I6" s="1159"/>
      <c r="J6" s="1159"/>
      <c r="K6" s="1159"/>
      <c r="L6" s="1159"/>
      <c r="M6" s="192"/>
    </row>
    <row r="7" spans="1:18" ht="13.05" customHeight="1" x14ac:dyDescent="0.15">
      <c r="A7" s="1162" t="s">
        <v>121</v>
      </c>
      <c r="B7" s="1160" t="s">
        <v>335</v>
      </c>
      <c r="C7" s="1160"/>
      <c r="D7" s="993"/>
      <c r="E7" s="1160" t="s">
        <v>336</v>
      </c>
      <c r="F7" s="1160"/>
      <c r="G7" s="993"/>
      <c r="H7" s="1160" t="s">
        <v>214</v>
      </c>
      <c r="I7" s="1160"/>
      <c r="J7" s="993"/>
      <c r="K7" s="1161" t="s">
        <v>337</v>
      </c>
      <c r="L7" s="1161"/>
      <c r="M7" s="193"/>
    </row>
    <row r="8" spans="1:18" ht="13.05" customHeight="1" x14ac:dyDescent="0.15">
      <c r="A8" s="1163"/>
      <c r="B8" s="994">
        <v>2019</v>
      </c>
      <c r="C8" s="994" t="s">
        <v>402</v>
      </c>
      <c r="D8" s="994"/>
      <c r="E8" s="994">
        <v>2019</v>
      </c>
      <c r="F8" s="994" t="s">
        <v>402</v>
      </c>
      <c r="G8" s="994"/>
      <c r="H8" s="994">
        <v>2019</v>
      </c>
      <c r="I8" s="994" t="s">
        <v>402</v>
      </c>
      <c r="J8" s="994"/>
      <c r="K8" s="994">
        <v>2019</v>
      </c>
      <c r="L8" s="994" t="s">
        <v>402</v>
      </c>
      <c r="M8" s="194"/>
    </row>
    <row r="9" spans="1:18" ht="15" customHeight="1" x14ac:dyDescent="0.15">
      <c r="A9" s="995" t="s">
        <v>56</v>
      </c>
      <c r="B9" s="996">
        <f>AVERAGE(B10:B21)</f>
        <v>3.8641666666666672</v>
      </c>
      <c r="C9" s="996" t="s">
        <v>426</v>
      </c>
      <c r="D9" s="996"/>
      <c r="E9" s="996">
        <f>AVERAGE(E10:E21)</f>
        <v>4.0341666666666676</v>
      </c>
      <c r="F9" s="996" t="s">
        <v>426</v>
      </c>
      <c r="G9" s="996"/>
      <c r="H9" s="996">
        <f>AVERAGE(H10:H21)</f>
        <v>6.1499999999999995</v>
      </c>
      <c r="I9" s="996" t="s">
        <v>426</v>
      </c>
      <c r="J9" s="996"/>
      <c r="K9" s="996">
        <f>AVERAGE(K10:K21)</f>
        <v>7.6124999999999998</v>
      </c>
      <c r="L9" s="996">
        <f>AVERAGE(L10:L21)</f>
        <v>7.6858333333333322</v>
      </c>
      <c r="M9" s="195"/>
      <c r="O9" s="196"/>
      <c r="P9" s="196"/>
      <c r="Q9" s="196"/>
    </row>
    <row r="10" spans="1:18" ht="13.05" customHeight="1" x14ac:dyDescent="0.15">
      <c r="A10" s="560" t="s">
        <v>57</v>
      </c>
      <c r="B10" s="643">
        <v>3.82</v>
      </c>
      <c r="C10" s="643" t="s">
        <v>426</v>
      </c>
      <c r="D10" s="643"/>
      <c r="E10" s="643">
        <v>4.08</v>
      </c>
      <c r="F10" s="643" t="s">
        <v>426</v>
      </c>
      <c r="G10" s="643"/>
      <c r="H10" s="643">
        <v>6.3</v>
      </c>
      <c r="I10" s="643" t="s">
        <v>426</v>
      </c>
      <c r="J10" s="643"/>
      <c r="K10" s="644">
        <v>7.78</v>
      </c>
      <c r="L10" s="644">
        <v>7.71</v>
      </c>
      <c r="M10" s="198"/>
      <c r="N10" s="199"/>
      <c r="O10" s="199"/>
      <c r="P10" s="199"/>
      <c r="Q10" s="199"/>
      <c r="R10" s="200"/>
    </row>
    <row r="11" spans="1:18" ht="13.05" customHeight="1" x14ac:dyDescent="0.15">
      <c r="A11" s="560" t="s">
        <v>58</v>
      </c>
      <c r="B11" s="643">
        <v>3.46</v>
      </c>
      <c r="C11" s="645" t="s">
        <v>426</v>
      </c>
      <c r="D11" s="643"/>
      <c r="E11" s="643">
        <v>3.71</v>
      </c>
      <c r="F11" s="645" t="s">
        <v>426</v>
      </c>
      <c r="G11" s="643"/>
      <c r="H11" s="645">
        <v>5.97</v>
      </c>
      <c r="I11" s="645" t="s">
        <v>426</v>
      </c>
      <c r="J11" s="643"/>
      <c r="K11" s="644">
        <v>7.69</v>
      </c>
      <c r="L11" s="644">
        <v>7.86</v>
      </c>
      <c r="M11" s="198"/>
      <c r="N11" s="199"/>
      <c r="O11" s="199"/>
      <c r="P11" s="199"/>
      <c r="Q11" s="199"/>
      <c r="R11" s="200"/>
    </row>
    <row r="12" spans="1:18" ht="13.05" customHeight="1" x14ac:dyDescent="0.15">
      <c r="A12" s="560" t="s">
        <v>59</v>
      </c>
      <c r="B12" s="643">
        <v>4.0599999999999996</v>
      </c>
      <c r="C12" s="645" t="s">
        <v>426</v>
      </c>
      <c r="D12" s="643"/>
      <c r="E12" s="643">
        <v>4.28</v>
      </c>
      <c r="F12" s="645" t="s">
        <v>426</v>
      </c>
      <c r="G12" s="643"/>
      <c r="H12" s="645">
        <v>6.03</v>
      </c>
      <c r="I12" s="645" t="s">
        <v>426</v>
      </c>
      <c r="J12" s="643"/>
      <c r="K12" s="644">
        <v>7.71</v>
      </c>
      <c r="L12" s="644">
        <v>7.83</v>
      </c>
      <c r="M12" s="198"/>
      <c r="N12" s="199"/>
      <c r="O12" s="199"/>
      <c r="P12" s="199"/>
      <c r="Q12" s="199"/>
      <c r="R12" s="200"/>
    </row>
    <row r="13" spans="1:18" ht="13.05" customHeight="1" x14ac:dyDescent="0.15">
      <c r="A13" s="560" t="s">
        <v>60</v>
      </c>
      <c r="B13" s="643">
        <v>4.01</v>
      </c>
      <c r="C13" s="645" t="s">
        <v>426</v>
      </c>
      <c r="D13" s="643"/>
      <c r="E13" s="643">
        <v>4.17</v>
      </c>
      <c r="F13" s="645" t="s">
        <v>426</v>
      </c>
      <c r="G13" s="643"/>
      <c r="H13" s="645">
        <v>6.27</v>
      </c>
      <c r="I13" s="645" t="s">
        <v>426</v>
      </c>
      <c r="J13" s="643"/>
      <c r="K13" s="644">
        <v>7.66</v>
      </c>
      <c r="L13" s="644">
        <v>6.33</v>
      </c>
      <c r="M13" s="198"/>
      <c r="N13" s="199"/>
      <c r="O13" s="199"/>
      <c r="P13" s="199"/>
      <c r="Q13" s="199"/>
      <c r="R13" s="200"/>
    </row>
    <row r="14" spans="1:18" ht="13.05" customHeight="1" x14ac:dyDescent="0.15">
      <c r="A14" s="560" t="s">
        <v>61</v>
      </c>
      <c r="B14" s="643">
        <v>4.99</v>
      </c>
      <c r="C14" s="645" t="s">
        <v>426</v>
      </c>
      <c r="D14" s="643"/>
      <c r="E14" s="643">
        <v>5.23</v>
      </c>
      <c r="F14" s="645" t="s">
        <v>426</v>
      </c>
      <c r="G14" s="643"/>
      <c r="H14" s="645">
        <v>6.63</v>
      </c>
      <c r="I14" s="645" t="s">
        <v>426</v>
      </c>
      <c r="J14" s="643"/>
      <c r="K14" s="644">
        <v>8.02</v>
      </c>
      <c r="L14" s="644">
        <v>6.5</v>
      </c>
      <c r="M14" s="198"/>
      <c r="N14" s="199"/>
      <c r="O14" s="199"/>
      <c r="P14" s="199"/>
      <c r="Q14" s="199"/>
      <c r="R14" s="200"/>
    </row>
    <row r="15" spans="1:18" ht="13.05" customHeight="1" x14ac:dyDescent="0.15">
      <c r="A15" s="560" t="s">
        <v>62</v>
      </c>
      <c r="B15" s="643">
        <v>4.1500000000000004</v>
      </c>
      <c r="C15" s="645" t="s">
        <v>426</v>
      </c>
      <c r="D15" s="643"/>
      <c r="E15" s="643">
        <v>4.32</v>
      </c>
      <c r="F15" s="645" t="s">
        <v>426</v>
      </c>
      <c r="G15" s="643"/>
      <c r="H15" s="645">
        <v>6.47</v>
      </c>
      <c r="I15" s="645" t="s">
        <v>426</v>
      </c>
      <c r="J15" s="643"/>
      <c r="K15" s="644">
        <v>7.87</v>
      </c>
      <c r="L15" s="644">
        <v>6.36</v>
      </c>
      <c r="M15" s="198"/>
      <c r="N15" s="199"/>
      <c r="O15" s="199"/>
      <c r="P15" s="199"/>
      <c r="Q15" s="199"/>
      <c r="R15" s="200"/>
    </row>
    <row r="16" spans="1:18" ht="13.05" customHeight="1" x14ac:dyDescent="0.15">
      <c r="A16" s="560" t="s">
        <v>63</v>
      </c>
      <c r="B16" s="643">
        <v>3.81</v>
      </c>
      <c r="C16" s="645" t="s">
        <v>426</v>
      </c>
      <c r="D16" s="643"/>
      <c r="E16" s="643">
        <v>3.9</v>
      </c>
      <c r="F16" s="645" t="s">
        <v>426</v>
      </c>
      <c r="G16" s="643"/>
      <c r="H16" s="645">
        <v>6.07</v>
      </c>
      <c r="I16" s="645" t="s">
        <v>426</v>
      </c>
      <c r="J16" s="643"/>
      <c r="K16" s="644">
        <v>7.57</v>
      </c>
      <c r="L16" s="644">
        <v>8.39</v>
      </c>
      <c r="M16" s="198"/>
      <c r="N16" s="199"/>
      <c r="O16" s="199"/>
      <c r="P16" s="199"/>
      <c r="Q16" s="199"/>
      <c r="R16" s="200"/>
    </row>
    <row r="17" spans="1:18" ht="13.05" customHeight="1" x14ac:dyDescent="0.15">
      <c r="A17" s="560" t="s">
        <v>64</v>
      </c>
      <c r="B17" s="643">
        <v>3.37</v>
      </c>
      <c r="C17" s="645" t="s">
        <v>426</v>
      </c>
      <c r="D17" s="643"/>
      <c r="E17" s="643">
        <v>3.54</v>
      </c>
      <c r="F17" s="645" t="s">
        <v>426</v>
      </c>
      <c r="G17" s="643"/>
      <c r="H17" s="645">
        <v>6.18</v>
      </c>
      <c r="I17" s="645" t="s">
        <v>426</v>
      </c>
      <c r="J17" s="643"/>
      <c r="K17" s="644">
        <v>7.54</v>
      </c>
      <c r="L17" s="644">
        <v>8.11</v>
      </c>
      <c r="M17" s="198"/>
      <c r="N17" s="199"/>
      <c r="O17" s="199"/>
      <c r="P17" s="199"/>
      <c r="Q17" s="199"/>
      <c r="R17" s="200"/>
    </row>
    <row r="18" spans="1:18" ht="13.05" customHeight="1" x14ac:dyDescent="0.15">
      <c r="A18" s="560" t="s">
        <v>65</v>
      </c>
      <c r="B18" s="643">
        <v>3.22</v>
      </c>
      <c r="C18" s="645" t="s">
        <v>426</v>
      </c>
      <c r="D18" s="643"/>
      <c r="E18" s="643">
        <v>3.35</v>
      </c>
      <c r="F18" s="645" t="s">
        <v>426</v>
      </c>
      <c r="G18" s="643"/>
      <c r="H18" s="645">
        <v>5.81</v>
      </c>
      <c r="I18" s="645" t="s">
        <v>426</v>
      </c>
      <c r="J18" s="643"/>
      <c r="K18" s="644">
        <v>7.26</v>
      </c>
      <c r="L18" s="644">
        <v>8.18</v>
      </c>
      <c r="M18" s="198"/>
      <c r="N18" s="199"/>
      <c r="O18" s="199"/>
      <c r="P18" s="199"/>
      <c r="Q18" s="199"/>
      <c r="R18" s="200"/>
    </row>
    <row r="19" spans="1:18" ht="13.05" customHeight="1" x14ac:dyDescent="0.15">
      <c r="A19" s="560" t="s">
        <v>66</v>
      </c>
      <c r="B19" s="643">
        <v>3.57</v>
      </c>
      <c r="C19" s="645" t="s">
        <v>426</v>
      </c>
      <c r="D19" s="643"/>
      <c r="E19" s="643">
        <v>3.77</v>
      </c>
      <c r="F19" s="645" t="s">
        <v>426</v>
      </c>
      <c r="G19" s="643"/>
      <c r="H19" s="645">
        <v>5.86</v>
      </c>
      <c r="I19" s="645" t="s">
        <v>426</v>
      </c>
      <c r="J19" s="643"/>
      <c r="K19" s="644">
        <v>7.27</v>
      </c>
      <c r="L19" s="644">
        <v>8.18</v>
      </c>
      <c r="M19" s="198"/>
      <c r="N19" s="199"/>
      <c r="O19" s="199"/>
      <c r="P19" s="199"/>
      <c r="Q19" s="199"/>
      <c r="R19" s="200"/>
    </row>
    <row r="20" spans="1:18" ht="13.05" customHeight="1" x14ac:dyDescent="0.15">
      <c r="A20" s="560" t="s">
        <v>67</v>
      </c>
      <c r="B20" s="643">
        <v>3.88</v>
      </c>
      <c r="C20" s="645" t="s">
        <v>426</v>
      </c>
      <c r="D20" s="643"/>
      <c r="E20" s="643">
        <v>3.99</v>
      </c>
      <c r="F20" s="645" t="s">
        <v>426</v>
      </c>
      <c r="G20" s="643"/>
      <c r="H20" s="645">
        <v>5.97</v>
      </c>
      <c r="I20" s="645" t="s">
        <v>426</v>
      </c>
      <c r="J20" s="643"/>
      <c r="K20" s="644">
        <v>7.41</v>
      </c>
      <c r="L20" s="644">
        <v>8.68</v>
      </c>
      <c r="M20" s="198"/>
      <c r="N20" s="199"/>
      <c r="O20" s="199"/>
      <c r="P20" s="199"/>
      <c r="Q20" s="199"/>
      <c r="R20" s="200"/>
    </row>
    <row r="21" spans="1:18" ht="13.05" customHeight="1" thickBot="1" x14ac:dyDescent="0.2">
      <c r="A21" s="572" t="s">
        <v>68</v>
      </c>
      <c r="B21" s="646">
        <v>4.03</v>
      </c>
      <c r="C21" s="646" t="s">
        <v>426</v>
      </c>
      <c r="D21" s="646"/>
      <c r="E21" s="646">
        <v>4.07</v>
      </c>
      <c r="F21" s="646" t="s">
        <v>426</v>
      </c>
      <c r="G21" s="646"/>
      <c r="H21" s="646">
        <v>6.24</v>
      </c>
      <c r="I21" s="646" t="s">
        <v>426</v>
      </c>
      <c r="J21" s="646"/>
      <c r="K21" s="647">
        <v>7.57</v>
      </c>
      <c r="L21" s="647">
        <v>8.1</v>
      </c>
      <c r="M21" s="198"/>
      <c r="N21" s="199"/>
      <c r="O21" s="199"/>
      <c r="P21" s="199"/>
      <c r="Q21" s="199"/>
      <c r="R21" s="200"/>
    </row>
    <row r="22" spans="1:18" ht="9" customHeight="1" x14ac:dyDescent="0.15">
      <c r="A22" s="425" t="s">
        <v>454</v>
      </c>
      <c r="B22" s="425"/>
      <c r="C22" s="425"/>
      <c r="D22" s="425"/>
      <c r="E22" s="425"/>
      <c r="F22" s="425"/>
      <c r="G22" s="425"/>
      <c r="H22" s="635" t="s">
        <v>443</v>
      </c>
      <c r="I22" s="425"/>
      <c r="J22" s="425"/>
      <c r="K22" s="637"/>
      <c r="L22" s="637"/>
      <c r="M22" s="202"/>
      <c r="N22" s="197"/>
      <c r="O22" s="199"/>
      <c r="P22" s="199"/>
      <c r="Q22" s="199"/>
      <c r="R22" s="200"/>
    </row>
    <row r="23" spans="1:18" ht="9" customHeight="1" x14ac:dyDescent="0.15">
      <c r="A23" s="28" t="s">
        <v>544</v>
      </c>
      <c r="B23" s="425"/>
      <c r="C23" s="425"/>
      <c r="D23" s="425"/>
      <c r="E23" s="634"/>
      <c r="F23" s="425"/>
      <c r="G23" s="425"/>
      <c r="H23" s="425"/>
      <c r="I23" s="425"/>
      <c r="J23" s="425"/>
      <c r="K23" s="425"/>
      <c r="L23" s="425"/>
      <c r="O23" s="194"/>
      <c r="P23" s="194"/>
      <c r="Q23" s="194"/>
    </row>
    <row r="24" spans="1:18" ht="9" customHeight="1" x14ac:dyDescent="0.15">
      <c r="A24" s="635" t="s">
        <v>455</v>
      </c>
      <c r="B24" s="425"/>
      <c r="C24" s="425"/>
      <c r="D24" s="425"/>
      <c r="E24" s="425"/>
      <c r="F24" s="425"/>
      <c r="G24" s="425"/>
      <c r="H24" s="425"/>
      <c r="I24" s="425"/>
      <c r="J24" s="425"/>
      <c r="K24" s="425"/>
      <c r="L24" s="425"/>
    </row>
    <row r="25" spans="1:18" ht="9" customHeight="1" x14ac:dyDescent="0.15">
      <c r="A25" s="636" t="s">
        <v>456</v>
      </c>
      <c r="B25" s="425"/>
      <c r="C25" s="425"/>
      <c r="D25" s="425"/>
      <c r="E25" s="425"/>
      <c r="F25" s="425"/>
      <c r="G25" s="425"/>
      <c r="H25" s="425"/>
      <c r="I25" s="425"/>
      <c r="J25" s="425"/>
      <c r="K25" s="425"/>
      <c r="L25" s="425"/>
    </row>
    <row r="26" spans="1:18" ht="9" customHeight="1" x14ac:dyDescent="0.15">
      <c r="A26" s="40" t="s">
        <v>427</v>
      </c>
      <c r="B26" s="425"/>
      <c r="C26" s="425"/>
      <c r="D26" s="425"/>
      <c r="E26" s="425"/>
      <c r="F26" s="425"/>
      <c r="G26" s="425"/>
      <c r="H26" s="425"/>
      <c r="I26" s="425"/>
      <c r="J26" s="425"/>
      <c r="K26" s="425"/>
      <c r="L26" s="425"/>
    </row>
    <row r="28" spans="1:18" ht="13.05" customHeight="1" x14ac:dyDescent="0.15">
      <c r="A28" s="642" t="s">
        <v>551</v>
      </c>
      <c r="B28" s="204"/>
      <c r="C28" s="204"/>
      <c r="D28" s="204"/>
      <c r="E28" s="204"/>
      <c r="F28" s="204"/>
      <c r="G28" s="204"/>
      <c r="H28" s="204"/>
      <c r="I28" s="204"/>
      <c r="J28" s="204"/>
      <c r="K28" s="204"/>
      <c r="L28" s="204"/>
      <c r="M28" s="189"/>
    </row>
    <row r="29" spans="1:18" ht="13.05" customHeight="1" x14ac:dyDescent="0.15">
      <c r="A29" s="642" t="s">
        <v>552</v>
      </c>
      <c r="B29" s="204"/>
      <c r="C29" s="204"/>
      <c r="D29" s="204"/>
      <c r="E29" s="204"/>
      <c r="F29" s="204"/>
      <c r="G29" s="204"/>
      <c r="H29" s="204"/>
      <c r="I29" s="204"/>
      <c r="J29" s="204"/>
      <c r="K29" s="204"/>
      <c r="L29" s="204"/>
      <c r="M29" s="189"/>
    </row>
    <row r="30" spans="1:18" ht="13.05" customHeight="1" x14ac:dyDescent="0.15">
      <c r="A30" s="640" t="s">
        <v>386</v>
      </c>
      <c r="B30" s="191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</row>
    <row r="31" spans="1:18" ht="4.05" customHeight="1" thickBot="1" x14ac:dyDescent="0.2">
      <c r="A31" s="1159"/>
      <c r="B31" s="1159"/>
      <c r="C31" s="1159"/>
      <c r="D31" s="1159"/>
      <c r="E31" s="1159"/>
      <c r="F31" s="1159"/>
      <c r="G31" s="1159"/>
      <c r="H31" s="1159"/>
      <c r="I31" s="1159"/>
      <c r="J31" s="1159"/>
      <c r="K31" s="1159"/>
      <c r="L31" s="1159"/>
      <c r="M31" s="193"/>
    </row>
    <row r="32" spans="1:18" ht="13.05" customHeight="1" x14ac:dyDescent="0.15">
      <c r="A32" s="1162" t="s">
        <v>121</v>
      </c>
      <c r="B32" s="1160" t="s">
        <v>335</v>
      </c>
      <c r="C32" s="1160"/>
      <c r="D32" s="993"/>
      <c r="E32" s="1160" t="s">
        <v>336</v>
      </c>
      <c r="F32" s="1160"/>
      <c r="G32" s="993"/>
      <c r="H32" s="1160" t="s">
        <v>338</v>
      </c>
      <c r="I32" s="1160"/>
      <c r="J32" s="993"/>
      <c r="K32" s="1161" t="s">
        <v>339</v>
      </c>
      <c r="L32" s="1161"/>
      <c r="M32" s="193"/>
    </row>
    <row r="33" spans="1:24" ht="13.05" customHeight="1" x14ac:dyDescent="0.15">
      <c r="A33" s="1163"/>
      <c r="B33" s="994">
        <v>2017</v>
      </c>
      <c r="C33" s="994">
        <v>2018</v>
      </c>
      <c r="D33" s="994"/>
      <c r="E33" s="994">
        <v>2017</v>
      </c>
      <c r="F33" s="994">
        <v>2018</v>
      </c>
      <c r="G33" s="994"/>
      <c r="H33" s="994">
        <v>2017</v>
      </c>
      <c r="I33" s="994">
        <v>2018</v>
      </c>
      <c r="J33" s="994"/>
      <c r="K33" s="994">
        <v>2017</v>
      </c>
      <c r="L33" s="994">
        <v>2018</v>
      </c>
      <c r="M33" s="194"/>
      <c r="N33" s="200"/>
    </row>
    <row r="34" spans="1:24" ht="15" customHeight="1" x14ac:dyDescent="0.15">
      <c r="A34" s="995" t="s">
        <v>56</v>
      </c>
      <c r="B34" s="996">
        <f>AVERAGE(B35:B46)</f>
        <v>4.4008333333333329</v>
      </c>
      <c r="C34" s="996">
        <f>AVERAGE(C35:C46)</f>
        <v>4.5974999999999993</v>
      </c>
      <c r="D34" s="996"/>
      <c r="E34" s="996">
        <f>AVERAGE(E35:E46)</f>
        <v>4.4008333333333329</v>
      </c>
      <c r="F34" s="996">
        <f>AVERAGE(F35:F46)</f>
        <v>4.8549999999999995</v>
      </c>
      <c r="G34" s="996"/>
      <c r="H34" s="996">
        <f>AVERAGE(H35:H46)</f>
        <v>7.0000000000000009</v>
      </c>
      <c r="I34" s="996" t="s">
        <v>426</v>
      </c>
      <c r="J34" s="996"/>
      <c r="K34" s="996">
        <f>AVERAGE(K35:K46)</f>
        <v>8.1375000000000011</v>
      </c>
      <c r="L34" s="996">
        <f>AVERAGE(L35:L46)</f>
        <v>8.0491666666666664</v>
      </c>
      <c r="M34" s="199"/>
      <c r="N34" s="200"/>
      <c r="P34" s="205"/>
      <c r="Q34" s="205"/>
      <c r="R34" s="205"/>
      <c r="S34" s="205"/>
    </row>
    <row r="35" spans="1:24" ht="13.05" customHeight="1" x14ac:dyDescent="0.15">
      <c r="A35" s="560" t="s">
        <v>57</v>
      </c>
      <c r="B35" s="643">
        <v>4.28</v>
      </c>
      <c r="C35" s="643">
        <v>5.22</v>
      </c>
      <c r="D35" s="643"/>
      <c r="E35" s="643">
        <v>4.28</v>
      </c>
      <c r="F35" s="643">
        <v>5.49</v>
      </c>
      <c r="G35" s="643"/>
      <c r="H35" s="643">
        <v>7.1</v>
      </c>
      <c r="I35" s="643" t="s">
        <v>426</v>
      </c>
      <c r="J35" s="643"/>
      <c r="K35" s="644">
        <v>8.51</v>
      </c>
      <c r="L35" s="644">
        <v>8.42</v>
      </c>
      <c r="M35" s="199"/>
      <c r="N35" s="199"/>
      <c r="O35" s="199"/>
      <c r="P35" s="206"/>
      <c r="Q35" s="206"/>
      <c r="R35" s="206"/>
      <c r="S35" s="206"/>
    </row>
    <row r="36" spans="1:24" ht="13.05" customHeight="1" x14ac:dyDescent="0.15">
      <c r="A36" s="560" t="s">
        <v>58</v>
      </c>
      <c r="B36" s="643">
        <v>4.8899999999999997</v>
      </c>
      <c r="C36" s="643">
        <v>5.28</v>
      </c>
      <c r="D36" s="643"/>
      <c r="E36" s="643">
        <v>4.8899999999999997</v>
      </c>
      <c r="F36" s="643">
        <v>5.65</v>
      </c>
      <c r="G36" s="643"/>
      <c r="H36" s="645">
        <v>7.12</v>
      </c>
      <c r="I36" s="645" t="s">
        <v>426</v>
      </c>
      <c r="J36" s="643"/>
      <c r="K36" s="644">
        <v>8.4700000000000006</v>
      </c>
      <c r="L36" s="644">
        <v>8.5399999999999991</v>
      </c>
      <c r="M36" s="199"/>
      <c r="N36" s="199"/>
      <c r="O36" s="199"/>
      <c r="P36" s="206"/>
      <c r="Q36" s="206"/>
      <c r="R36" s="206"/>
      <c r="S36" s="206"/>
    </row>
    <row r="37" spans="1:24" ht="13.05" customHeight="1" x14ac:dyDescent="0.15">
      <c r="A37" s="560" t="s">
        <v>59</v>
      </c>
      <c r="B37" s="643">
        <v>5.9</v>
      </c>
      <c r="C37" s="643">
        <v>5.31</v>
      </c>
      <c r="D37" s="643"/>
      <c r="E37" s="643">
        <v>5.9</v>
      </c>
      <c r="F37" s="643">
        <v>5.71</v>
      </c>
      <c r="G37" s="643"/>
      <c r="H37" s="645">
        <v>7.26</v>
      </c>
      <c r="I37" s="645" t="s">
        <v>426</v>
      </c>
      <c r="J37" s="643"/>
      <c r="K37" s="644">
        <v>8.98</v>
      </c>
      <c r="L37" s="644">
        <v>8.66</v>
      </c>
      <c r="M37" s="199"/>
      <c r="N37" s="199"/>
      <c r="O37" s="199"/>
      <c r="P37" s="206"/>
      <c r="Q37" s="206"/>
      <c r="R37" s="206"/>
      <c r="S37" s="206"/>
      <c r="W37" s="205"/>
      <c r="X37" s="205"/>
    </row>
    <row r="38" spans="1:24" ht="13.05" customHeight="1" x14ac:dyDescent="0.15">
      <c r="A38" s="560" t="s">
        <v>60</v>
      </c>
      <c r="B38" s="643">
        <v>3.97</v>
      </c>
      <c r="C38" s="643">
        <v>3.78</v>
      </c>
      <c r="D38" s="643"/>
      <c r="E38" s="643">
        <v>3.97</v>
      </c>
      <c r="F38" s="643">
        <v>4</v>
      </c>
      <c r="G38" s="643"/>
      <c r="H38" s="645">
        <v>7.05</v>
      </c>
      <c r="I38" s="645" t="s">
        <v>426</v>
      </c>
      <c r="J38" s="643"/>
      <c r="K38" s="644">
        <v>8.3699999999999992</v>
      </c>
      <c r="L38" s="644">
        <v>7.82</v>
      </c>
      <c r="M38" s="199"/>
      <c r="N38" s="199"/>
      <c r="O38" s="199"/>
      <c r="P38" s="206"/>
      <c r="Q38" s="206"/>
      <c r="R38" s="206"/>
      <c r="S38" s="206"/>
      <c r="W38" s="206"/>
      <c r="X38" s="206"/>
    </row>
    <row r="39" spans="1:24" ht="13.05" customHeight="1" x14ac:dyDescent="0.15">
      <c r="A39" s="560" t="s">
        <v>61</v>
      </c>
      <c r="B39" s="643">
        <v>4.5</v>
      </c>
      <c r="C39" s="643">
        <v>4.0199999999999996</v>
      </c>
      <c r="D39" s="643"/>
      <c r="E39" s="643">
        <v>4.5</v>
      </c>
      <c r="F39" s="643">
        <v>4.24</v>
      </c>
      <c r="G39" s="643"/>
      <c r="H39" s="645">
        <v>7.12</v>
      </c>
      <c r="I39" s="645" t="s">
        <v>426</v>
      </c>
      <c r="J39" s="643"/>
      <c r="K39" s="644">
        <v>8.01</v>
      </c>
      <c r="L39" s="644">
        <v>7.72</v>
      </c>
      <c r="M39" s="199"/>
      <c r="N39" s="199"/>
      <c r="O39" s="199"/>
      <c r="P39" s="206"/>
      <c r="Q39" s="206"/>
      <c r="R39" s="206"/>
      <c r="S39" s="206"/>
      <c r="W39" s="206"/>
      <c r="X39" s="206"/>
    </row>
    <row r="40" spans="1:24" ht="13.05" customHeight="1" x14ac:dyDescent="0.15">
      <c r="A40" s="560" t="s">
        <v>62</v>
      </c>
      <c r="B40" s="643">
        <v>4.75</v>
      </c>
      <c r="C40" s="643">
        <v>4.13</v>
      </c>
      <c r="D40" s="643"/>
      <c r="E40" s="643">
        <v>4.75</v>
      </c>
      <c r="F40" s="643">
        <v>4.38</v>
      </c>
      <c r="G40" s="643"/>
      <c r="H40" s="645">
        <v>6.99</v>
      </c>
      <c r="I40" s="645" t="s">
        <v>426</v>
      </c>
      <c r="J40" s="643"/>
      <c r="K40" s="644">
        <v>8.1999999999999993</v>
      </c>
      <c r="L40" s="644">
        <v>7.85</v>
      </c>
      <c r="M40" s="199"/>
      <c r="N40" s="199"/>
      <c r="O40" s="199"/>
      <c r="P40" s="206"/>
      <c r="Q40" s="206"/>
      <c r="R40" s="206"/>
      <c r="S40" s="206"/>
      <c r="W40" s="206"/>
      <c r="X40" s="206"/>
    </row>
    <row r="41" spans="1:24" ht="13.05" customHeight="1" x14ac:dyDescent="0.15">
      <c r="A41" s="560" t="s">
        <v>63</v>
      </c>
      <c r="B41" s="643">
        <v>3.48</v>
      </c>
      <c r="C41" s="643">
        <v>4.38</v>
      </c>
      <c r="D41" s="643"/>
      <c r="E41" s="643">
        <v>3.48</v>
      </c>
      <c r="F41" s="643">
        <v>4.63</v>
      </c>
      <c r="G41" s="643"/>
      <c r="H41" s="645">
        <v>7.05</v>
      </c>
      <c r="I41" s="645" t="s">
        <v>426</v>
      </c>
      <c r="J41" s="643"/>
      <c r="K41" s="644">
        <v>7.87</v>
      </c>
      <c r="L41" s="644">
        <v>7.98</v>
      </c>
      <c r="M41" s="199"/>
      <c r="N41" s="199"/>
      <c r="O41" s="199"/>
      <c r="P41" s="206"/>
      <c r="Q41" s="206"/>
      <c r="R41" s="206"/>
      <c r="S41" s="206"/>
      <c r="W41" s="206"/>
      <c r="X41" s="206"/>
    </row>
    <row r="42" spans="1:24" ht="13.05" customHeight="1" x14ac:dyDescent="0.15">
      <c r="A42" s="560" t="s">
        <v>64</v>
      </c>
      <c r="B42" s="643">
        <v>3.73</v>
      </c>
      <c r="C42" s="643">
        <v>3.89</v>
      </c>
      <c r="D42" s="643"/>
      <c r="E42" s="643">
        <v>3.73</v>
      </c>
      <c r="F42" s="643">
        <v>4.08</v>
      </c>
      <c r="G42" s="643"/>
      <c r="H42" s="645">
        <v>6.98</v>
      </c>
      <c r="I42" s="645" t="s">
        <v>426</v>
      </c>
      <c r="J42" s="643"/>
      <c r="K42" s="644">
        <v>7.75</v>
      </c>
      <c r="L42" s="644">
        <v>7.77</v>
      </c>
      <c r="M42" s="199"/>
      <c r="N42" s="199"/>
      <c r="O42" s="199"/>
      <c r="P42" s="206"/>
      <c r="Q42" s="206"/>
      <c r="R42" s="206"/>
      <c r="S42" s="206"/>
      <c r="W42" s="206"/>
      <c r="X42" s="206"/>
    </row>
    <row r="43" spans="1:24" ht="13.05" customHeight="1" x14ac:dyDescent="0.15">
      <c r="A43" s="560" t="s">
        <v>65</v>
      </c>
      <c r="B43" s="643">
        <v>3.79</v>
      </c>
      <c r="C43" s="643">
        <v>4.57</v>
      </c>
      <c r="D43" s="643"/>
      <c r="E43" s="643">
        <v>3.79</v>
      </c>
      <c r="F43" s="643">
        <v>4.76</v>
      </c>
      <c r="G43" s="643"/>
      <c r="H43" s="645">
        <v>6.52</v>
      </c>
      <c r="I43" s="645" t="s">
        <v>426</v>
      </c>
      <c r="J43" s="643"/>
      <c r="K43" s="644">
        <v>7.73</v>
      </c>
      <c r="L43" s="644">
        <v>7.77</v>
      </c>
      <c r="M43" s="199"/>
      <c r="N43" s="199"/>
      <c r="O43" s="199"/>
      <c r="P43" s="206"/>
      <c r="Q43" s="206"/>
      <c r="R43" s="206"/>
      <c r="S43" s="206"/>
      <c r="W43" s="206"/>
      <c r="X43" s="206"/>
    </row>
    <row r="44" spans="1:24" ht="13.05" customHeight="1" x14ac:dyDescent="0.15">
      <c r="A44" s="560" t="s">
        <v>66</v>
      </c>
      <c r="B44" s="643">
        <v>4.1900000000000004</v>
      </c>
      <c r="C44" s="643">
        <v>4.75</v>
      </c>
      <c r="D44" s="643"/>
      <c r="E44" s="643">
        <v>4.1900000000000004</v>
      </c>
      <c r="F44" s="643">
        <v>4.99</v>
      </c>
      <c r="G44" s="643"/>
      <c r="H44" s="645">
        <v>6.68</v>
      </c>
      <c r="I44" s="645" t="s">
        <v>426</v>
      </c>
      <c r="J44" s="643"/>
      <c r="K44" s="644">
        <v>7.67</v>
      </c>
      <c r="L44" s="644">
        <v>7.87</v>
      </c>
      <c r="M44" s="199"/>
      <c r="N44" s="199"/>
      <c r="O44" s="199"/>
      <c r="P44" s="206"/>
      <c r="Q44" s="206"/>
      <c r="R44" s="206"/>
      <c r="S44" s="206"/>
      <c r="W44" s="206"/>
      <c r="X44" s="206"/>
    </row>
    <row r="45" spans="1:24" ht="13.05" customHeight="1" x14ac:dyDescent="0.15">
      <c r="A45" s="560" t="s">
        <v>67</v>
      </c>
      <c r="B45" s="643">
        <v>4.28</v>
      </c>
      <c r="C45" s="643">
        <v>5.05</v>
      </c>
      <c r="D45" s="643"/>
      <c r="E45" s="643">
        <v>4.28</v>
      </c>
      <c r="F45" s="643">
        <v>5.3</v>
      </c>
      <c r="G45" s="643"/>
      <c r="H45" s="645">
        <v>6.84</v>
      </c>
      <c r="I45" s="645" t="s">
        <v>426</v>
      </c>
      <c r="J45" s="643"/>
      <c r="K45" s="644">
        <v>7.78</v>
      </c>
      <c r="L45" s="644">
        <v>8</v>
      </c>
      <c r="M45" s="199"/>
      <c r="N45" s="199"/>
      <c r="O45" s="199"/>
      <c r="P45" s="206"/>
      <c r="Q45" s="206"/>
      <c r="R45" s="206"/>
      <c r="S45" s="206"/>
      <c r="W45" s="206"/>
      <c r="X45" s="206"/>
    </row>
    <row r="46" spans="1:24" ht="13.05" customHeight="1" thickBot="1" x14ac:dyDescent="0.2">
      <c r="A46" s="572" t="s">
        <v>68</v>
      </c>
      <c r="B46" s="646">
        <v>5.05</v>
      </c>
      <c r="C46" s="646">
        <v>4.79</v>
      </c>
      <c r="D46" s="646"/>
      <c r="E46" s="646">
        <v>5.05</v>
      </c>
      <c r="F46" s="646">
        <v>5.03</v>
      </c>
      <c r="G46" s="646"/>
      <c r="H46" s="646">
        <v>7.29</v>
      </c>
      <c r="I46" s="646" t="s">
        <v>426</v>
      </c>
      <c r="J46" s="646"/>
      <c r="K46" s="647">
        <v>8.31</v>
      </c>
      <c r="L46" s="647">
        <v>8.19</v>
      </c>
      <c r="M46" s="199"/>
      <c r="N46" s="199"/>
      <c r="O46" s="199"/>
      <c r="P46" s="206"/>
      <c r="Q46" s="206"/>
      <c r="R46" s="206"/>
      <c r="S46" s="206"/>
      <c r="W46" s="206"/>
      <c r="X46" s="206"/>
    </row>
    <row r="47" spans="1:24" ht="9" customHeight="1" x14ac:dyDescent="0.15">
      <c r="A47" s="425" t="s">
        <v>454</v>
      </c>
      <c r="B47" s="425"/>
      <c r="C47" s="425"/>
      <c r="D47" s="425"/>
      <c r="E47" s="425"/>
      <c r="K47" s="202"/>
      <c r="L47" s="202"/>
      <c r="W47" s="206"/>
      <c r="X47" s="206"/>
    </row>
    <row r="48" spans="1:24" ht="9" customHeight="1" x14ac:dyDescent="0.15">
      <c r="A48" s="28" t="s">
        <v>544</v>
      </c>
      <c r="B48" s="425"/>
      <c r="C48" s="425"/>
      <c r="D48" s="425"/>
      <c r="E48" s="634"/>
      <c r="W48" s="206"/>
      <c r="X48" s="206"/>
    </row>
    <row r="49" spans="1:24" ht="9" customHeight="1" x14ac:dyDescent="0.15">
      <c r="A49" s="635" t="s">
        <v>457</v>
      </c>
      <c r="B49" s="425"/>
      <c r="C49" s="425"/>
      <c r="D49" s="425"/>
      <c r="E49" s="425"/>
      <c r="W49" s="206"/>
      <c r="X49" s="206"/>
    </row>
    <row r="50" spans="1:24" ht="9" customHeight="1" x14ac:dyDescent="0.15">
      <c r="A50" s="636" t="s">
        <v>458</v>
      </c>
      <c r="B50" s="425"/>
      <c r="C50" s="425"/>
      <c r="D50" s="425"/>
      <c r="E50" s="425"/>
    </row>
    <row r="51" spans="1:24" ht="9" customHeight="1" x14ac:dyDescent="0.15">
      <c r="A51" s="636" t="s">
        <v>459</v>
      </c>
      <c r="B51" s="425"/>
      <c r="C51" s="425"/>
      <c r="D51" s="425"/>
      <c r="E51" s="425"/>
    </row>
    <row r="52" spans="1:24" ht="9" customHeight="1" x14ac:dyDescent="0.15">
      <c r="A52" s="40" t="s">
        <v>427</v>
      </c>
      <c r="B52" s="425"/>
      <c r="C52" s="425"/>
      <c r="D52" s="425"/>
      <c r="E52" s="425"/>
    </row>
  </sheetData>
  <mergeCells count="12">
    <mergeCell ref="A6:L6"/>
    <mergeCell ref="B7:C7"/>
    <mergeCell ref="E7:F7"/>
    <mergeCell ref="H7:I7"/>
    <mergeCell ref="K7:L7"/>
    <mergeCell ref="A7:A8"/>
    <mergeCell ref="A31:L31"/>
    <mergeCell ref="B32:C32"/>
    <mergeCell ref="E32:F32"/>
    <mergeCell ref="H32:I32"/>
    <mergeCell ref="K32:L32"/>
    <mergeCell ref="A32:A33"/>
  </mergeCells>
  <printOptions horizontalCentered="1" verticalCentered="1"/>
  <pageMargins left="0" right="0" top="0" bottom="0" header="0" footer="0"/>
  <pageSetup paperSize="9" orientation="portrait"/>
  <headerFooter scaleWithDoc="0" alignWithMargins="0"/>
  <rowBreaks count="1" manualBreakCount="1">
    <brk id="27" max="12" man="1"/>
  </rowBreaks>
  <colBreaks count="1" manualBreakCount="1">
    <brk id="13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1">
    <tabColor theme="9" tint="0.59999389629810485"/>
  </sheetPr>
  <dimension ref="A1:M41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3.375" style="119" customWidth="1"/>
    <col min="2" max="13" width="8" style="119" customWidth="1"/>
    <col min="14" max="16384" width="7" style="119"/>
  </cols>
  <sheetData>
    <row r="1" spans="1:13" ht="15" customHeight="1" x14ac:dyDescent="0.3">
      <c r="A1" s="650" t="s">
        <v>521</v>
      </c>
      <c r="B1" s="651"/>
      <c r="C1" s="652"/>
      <c r="D1" s="651"/>
      <c r="E1" s="651"/>
      <c r="F1" s="651"/>
      <c r="G1" s="651"/>
      <c r="H1" s="651"/>
      <c r="I1" s="651"/>
      <c r="J1" s="651"/>
      <c r="K1" s="651"/>
      <c r="L1" s="651"/>
      <c r="M1" s="651"/>
    </row>
    <row r="2" spans="1:13" ht="13.05" customHeight="1" x14ac:dyDescent="0.15">
      <c r="A2" s="653" t="s">
        <v>385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</row>
    <row r="3" spans="1:13" ht="4.05" customHeight="1" thickBot="1" x14ac:dyDescent="0.2">
      <c r="A3" s="656"/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</row>
    <row r="4" spans="1:13" ht="12" customHeight="1" x14ac:dyDescent="0.15">
      <c r="A4" s="1164" t="s">
        <v>18</v>
      </c>
      <c r="B4" s="1164" t="s">
        <v>19</v>
      </c>
      <c r="C4" s="1164" t="s">
        <v>5</v>
      </c>
      <c r="D4" s="1164" t="s">
        <v>6</v>
      </c>
      <c r="E4" s="1164" t="s">
        <v>7</v>
      </c>
      <c r="F4" s="1164" t="s">
        <v>8</v>
      </c>
      <c r="G4" s="1164" t="s">
        <v>9</v>
      </c>
      <c r="H4" s="1164" t="s">
        <v>10</v>
      </c>
      <c r="I4" s="997" t="s">
        <v>16</v>
      </c>
      <c r="J4" s="997" t="s">
        <v>340</v>
      </c>
      <c r="K4" s="998" t="s">
        <v>341</v>
      </c>
      <c r="L4" s="998"/>
      <c r="M4" s="997" t="s">
        <v>13</v>
      </c>
    </row>
    <row r="5" spans="1:13" ht="12" customHeight="1" x14ac:dyDescent="0.15">
      <c r="A5" s="1165"/>
      <c r="B5" s="1165"/>
      <c r="C5" s="1165"/>
      <c r="D5" s="1165"/>
      <c r="E5" s="1165"/>
      <c r="F5" s="1165"/>
      <c r="G5" s="1165"/>
      <c r="H5" s="1165"/>
      <c r="I5" s="821" t="s">
        <v>137</v>
      </c>
      <c r="J5" s="821" t="s">
        <v>7</v>
      </c>
      <c r="K5" s="821" t="s">
        <v>9</v>
      </c>
      <c r="L5" s="821" t="s">
        <v>10</v>
      </c>
      <c r="M5" s="999" t="s">
        <v>342</v>
      </c>
    </row>
    <row r="6" spans="1:13" ht="15" customHeight="1" x14ac:dyDescent="0.15">
      <c r="A6" s="845" t="s">
        <v>113</v>
      </c>
      <c r="B6" s="846">
        <v>5.0187546751623113</v>
      </c>
      <c r="C6" s="846">
        <v>5.4289694845154255</v>
      </c>
      <c r="D6" s="846">
        <v>6.7177212796592523</v>
      </c>
      <c r="E6" s="846">
        <v>5.725242906847404</v>
      </c>
      <c r="F6" s="846">
        <v>4.8022458284102232</v>
      </c>
      <c r="G6" s="846">
        <v>4.9972371516552858</v>
      </c>
      <c r="H6" s="846">
        <v>4.1260925741620547</v>
      </c>
      <c r="I6" s="846">
        <v>4.2125348913534246</v>
      </c>
      <c r="J6" s="846">
        <v>1.374537824153397</v>
      </c>
      <c r="K6" s="846">
        <v>6.1639588617737999</v>
      </c>
      <c r="L6" s="846">
        <v>3.1817849916928487</v>
      </c>
      <c r="M6" s="846">
        <v>3.0249895096970292</v>
      </c>
    </row>
    <row r="7" spans="1:13" ht="11.55" customHeight="1" x14ac:dyDescent="0.15">
      <c r="A7" s="119" t="s">
        <v>21</v>
      </c>
      <c r="B7" s="657">
        <v>4.9270888202003897</v>
      </c>
      <c r="C7" s="657">
        <v>5.4454563730490921</v>
      </c>
      <c r="D7" s="657">
        <v>6.8956787241002413</v>
      </c>
      <c r="E7" s="657">
        <v>5.6413353897777698</v>
      </c>
      <c r="F7" s="657">
        <v>4.572300386069915</v>
      </c>
      <c r="G7" s="657">
        <v>0</v>
      </c>
      <c r="H7" s="657">
        <v>0</v>
      </c>
      <c r="I7" s="657">
        <v>3.9218896028177257</v>
      </c>
      <c r="J7" s="657">
        <v>2</v>
      </c>
      <c r="K7" s="657">
        <v>0</v>
      </c>
      <c r="L7" s="658">
        <v>0</v>
      </c>
      <c r="M7" s="658">
        <v>0</v>
      </c>
    </row>
    <row r="8" spans="1:13" ht="11.55" customHeight="1" x14ac:dyDescent="0.15">
      <c r="A8" s="119" t="s">
        <v>22</v>
      </c>
      <c r="B8" s="658">
        <v>5.1360408454677984</v>
      </c>
      <c r="C8" s="658">
        <v>5.543083116711788</v>
      </c>
      <c r="D8" s="658">
        <v>5.955438414329346</v>
      </c>
      <c r="E8" s="658">
        <v>5.7373505474434694</v>
      </c>
      <c r="F8" s="658">
        <v>4.8417422865538242</v>
      </c>
      <c r="G8" s="658">
        <v>0</v>
      </c>
      <c r="H8" s="658">
        <v>0</v>
      </c>
      <c r="I8" s="658">
        <v>3.9615422345181543</v>
      </c>
      <c r="J8" s="658">
        <v>1.8406116692855399</v>
      </c>
      <c r="K8" s="658">
        <v>1.9723633094249231</v>
      </c>
      <c r="L8" s="658">
        <v>0</v>
      </c>
      <c r="M8" s="658">
        <v>3.1467127311597936</v>
      </c>
    </row>
    <row r="9" spans="1:13" ht="11.55" customHeight="1" x14ac:dyDescent="0.15">
      <c r="A9" s="119" t="s">
        <v>23</v>
      </c>
      <c r="B9" s="658">
        <v>5.1721456086755575</v>
      </c>
      <c r="C9" s="658">
        <v>5.7545090264116716</v>
      </c>
      <c r="D9" s="658">
        <v>5.9406069485850894</v>
      </c>
      <c r="E9" s="658">
        <v>5.8658705747486088</v>
      </c>
      <c r="F9" s="658">
        <v>4.6636966454038129</v>
      </c>
      <c r="G9" s="658">
        <v>0</v>
      </c>
      <c r="H9" s="658">
        <v>0</v>
      </c>
      <c r="I9" s="658">
        <v>3.8729181598258413</v>
      </c>
      <c r="J9" s="658">
        <v>1.3355491051055073</v>
      </c>
      <c r="K9" s="658">
        <v>0</v>
      </c>
      <c r="L9" s="658">
        <v>0</v>
      </c>
      <c r="M9" s="658">
        <v>0</v>
      </c>
    </row>
    <row r="10" spans="1:13" ht="11.55" customHeight="1" x14ac:dyDescent="0.15">
      <c r="A10" s="119" t="s">
        <v>24</v>
      </c>
      <c r="B10" s="658">
        <v>5.1825679684087662</v>
      </c>
      <c r="C10" s="658">
        <v>5.6456906019463107</v>
      </c>
      <c r="D10" s="658">
        <v>6.8897177237901257</v>
      </c>
      <c r="E10" s="658">
        <v>6.2009860812578852</v>
      </c>
      <c r="F10" s="658">
        <v>5.4903739980136308</v>
      </c>
      <c r="G10" s="658">
        <v>4.6072104632858464</v>
      </c>
      <c r="H10" s="658">
        <v>0</v>
      </c>
      <c r="I10" s="658">
        <v>4.136895274383523</v>
      </c>
      <c r="J10" s="658">
        <v>1.425195399369418</v>
      </c>
      <c r="K10" s="658">
        <v>5.9682203599520705</v>
      </c>
      <c r="L10" s="658">
        <v>0</v>
      </c>
      <c r="M10" s="658">
        <v>3.4728667126548074</v>
      </c>
    </row>
    <row r="11" spans="1:13" ht="11.55" customHeight="1" x14ac:dyDescent="0.15">
      <c r="A11" s="119" t="s">
        <v>25</v>
      </c>
      <c r="B11" s="658">
        <v>5.2868020602957504</v>
      </c>
      <c r="C11" s="658">
        <v>4.7129987628823882</v>
      </c>
      <c r="D11" s="658">
        <v>5.963371196776448</v>
      </c>
      <c r="E11" s="658">
        <v>5.7053431685900104</v>
      </c>
      <c r="F11" s="658">
        <v>4.440280915753724</v>
      </c>
      <c r="G11" s="658">
        <v>0</v>
      </c>
      <c r="H11" s="658">
        <v>0</v>
      </c>
      <c r="I11" s="658">
        <v>3.9301721953350666</v>
      </c>
      <c r="J11" s="658">
        <v>1.2850286130448598</v>
      </c>
      <c r="K11" s="658">
        <v>0</v>
      </c>
      <c r="L11" s="658">
        <v>0</v>
      </c>
      <c r="M11" s="658">
        <v>3.2058872497172435</v>
      </c>
    </row>
    <row r="12" spans="1:13" ht="11.55" customHeight="1" x14ac:dyDescent="0.15">
      <c r="A12" s="119" t="s">
        <v>107</v>
      </c>
      <c r="B12" s="658">
        <v>5.2943334565377205</v>
      </c>
      <c r="C12" s="658">
        <v>4.733223534388542</v>
      </c>
      <c r="D12" s="658">
        <v>6.3270524335792899</v>
      </c>
      <c r="E12" s="658">
        <v>6.1006694213055477</v>
      </c>
      <c r="F12" s="658">
        <v>4.3487970452630114</v>
      </c>
      <c r="G12" s="658">
        <v>0</v>
      </c>
      <c r="H12" s="658">
        <v>0</v>
      </c>
      <c r="I12" s="658">
        <v>3.9339855005034705</v>
      </c>
      <c r="J12" s="658">
        <v>1.2993775253353863</v>
      </c>
      <c r="K12" s="658">
        <v>0</v>
      </c>
      <c r="L12" s="658">
        <v>0</v>
      </c>
      <c r="M12" s="658">
        <v>3.2119604177418721</v>
      </c>
    </row>
    <row r="13" spans="1:13" ht="11.55" customHeight="1" x14ac:dyDescent="0.15">
      <c r="A13" s="119" t="s">
        <v>108</v>
      </c>
      <c r="B13" s="658">
        <v>5.2156377521888651</v>
      </c>
      <c r="C13" s="658">
        <v>4.6662223322816541</v>
      </c>
      <c r="D13" s="658">
        <v>5.2644595003267511</v>
      </c>
      <c r="E13" s="658">
        <v>5.3620052797888045</v>
      </c>
      <c r="F13" s="658">
        <v>4.1368203579384328</v>
      </c>
      <c r="G13" s="658">
        <v>0</v>
      </c>
      <c r="H13" s="658">
        <v>0</v>
      </c>
      <c r="I13" s="658">
        <v>3.9170986578899067</v>
      </c>
      <c r="J13" s="658">
        <v>1.2554296501676241</v>
      </c>
      <c r="K13" s="658">
        <v>0</v>
      </c>
      <c r="L13" s="658">
        <v>0</v>
      </c>
      <c r="M13" s="658">
        <v>3.1811944500816236</v>
      </c>
    </row>
    <row r="14" spans="1:13" ht="11.55" customHeight="1" x14ac:dyDescent="0.15">
      <c r="A14" s="119" t="s">
        <v>138</v>
      </c>
      <c r="B14" s="658">
        <v>5.3270865962459393</v>
      </c>
      <c r="C14" s="658">
        <v>4.720167679688017</v>
      </c>
      <c r="D14" s="658">
        <v>6.3447408653153916</v>
      </c>
      <c r="E14" s="658">
        <v>5.3249847095854133</v>
      </c>
      <c r="F14" s="658">
        <v>4.6210861038417104</v>
      </c>
      <c r="G14" s="658">
        <v>0</v>
      </c>
      <c r="H14" s="658">
        <v>0</v>
      </c>
      <c r="I14" s="658">
        <v>3.9400942596514077</v>
      </c>
      <c r="J14" s="658">
        <v>1.3615837872862828</v>
      </c>
      <c r="K14" s="658">
        <v>0</v>
      </c>
      <c r="L14" s="658">
        <v>0</v>
      </c>
      <c r="M14" s="658">
        <v>0</v>
      </c>
    </row>
    <row r="15" spans="1:13" ht="11.55" customHeight="1" x14ac:dyDescent="0.15">
      <c r="A15" s="119" t="s">
        <v>29</v>
      </c>
      <c r="B15" s="658">
        <v>5.2645264924270556</v>
      </c>
      <c r="C15" s="658">
        <v>5.2260463817362215</v>
      </c>
      <c r="D15" s="658">
        <v>6.173960946003259</v>
      </c>
      <c r="E15" s="658">
        <v>5.5489969598032411</v>
      </c>
      <c r="F15" s="658">
        <v>4.6721946734147348</v>
      </c>
      <c r="G15" s="658">
        <v>0</v>
      </c>
      <c r="H15" s="658">
        <v>0</v>
      </c>
      <c r="I15" s="658">
        <v>4.0060254275216236</v>
      </c>
      <c r="J15" s="658">
        <v>1.3371796580393043</v>
      </c>
      <c r="K15" s="658">
        <v>0</v>
      </c>
      <c r="L15" s="658">
        <v>0</v>
      </c>
      <c r="M15" s="658">
        <v>2.6950795765433568</v>
      </c>
    </row>
    <row r="16" spans="1:13" ht="11.55" customHeight="1" x14ac:dyDescent="0.15">
      <c r="A16" s="119" t="s">
        <v>30</v>
      </c>
      <c r="B16" s="658">
        <v>5.1481447892598133</v>
      </c>
      <c r="C16" s="658">
        <v>4.9179178574975531</v>
      </c>
      <c r="D16" s="658">
        <v>6.9422481373370637</v>
      </c>
      <c r="E16" s="658">
        <v>5.2219920639836603</v>
      </c>
      <c r="F16" s="658">
        <v>4.4709997189313526</v>
      </c>
      <c r="G16" s="658">
        <v>4.5075995331555463</v>
      </c>
      <c r="H16" s="658">
        <v>0</v>
      </c>
      <c r="I16" s="658">
        <v>4.1373011610380495</v>
      </c>
      <c r="J16" s="658">
        <v>1.3292357760751656</v>
      </c>
      <c r="K16" s="658">
        <v>0</v>
      </c>
      <c r="L16" s="658">
        <v>0</v>
      </c>
      <c r="M16" s="658">
        <v>3.4012228125338835</v>
      </c>
    </row>
    <row r="17" spans="1:13" ht="11.55" customHeight="1" x14ac:dyDescent="0.15">
      <c r="A17" s="119" t="s">
        <v>31</v>
      </c>
      <c r="B17" s="658">
        <v>4.8506851630495316</v>
      </c>
      <c r="C17" s="658">
        <v>5.5044119639987352</v>
      </c>
      <c r="D17" s="658">
        <v>6.7555769991644032</v>
      </c>
      <c r="E17" s="658">
        <v>5.9822052903549814</v>
      </c>
      <c r="F17" s="658">
        <v>5.3524533611511789</v>
      </c>
      <c r="G17" s="658">
        <v>4.2278667579649705</v>
      </c>
      <c r="H17" s="658">
        <v>3.769442051981081</v>
      </c>
      <c r="I17" s="658">
        <v>4.2852448093816573</v>
      </c>
      <c r="J17" s="658">
        <v>1.4769127960602026</v>
      </c>
      <c r="K17" s="658">
        <v>6.3404948975186919</v>
      </c>
      <c r="L17" s="658">
        <v>2.5348227335652473</v>
      </c>
      <c r="M17" s="658">
        <v>3.2897983726180029</v>
      </c>
    </row>
    <row r="18" spans="1:13" ht="11.55" customHeight="1" x14ac:dyDescent="0.15">
      <c r="A18" s="119" t="s">
        <v>32</v>
      </c>
      <c r="B18" s="658">
        <v>4.9055065604965282</v>
      </c>
      <c r="C18" s="658">
        <v>5.2951262752421151</v>
      </c>
      <c r="D18" s="658">
        <v>6.4382145079177491</v>
      </c>
      <c r="E18" s="658">
        <v>5.3504151477257897</v>
      </c>
      <c r="F18" s="658">
        <v>5.1885105390122241</v>
      </c>
      <c r="G18" s="658">
        <v>0</v>
      </c>
      <c r="H18" s="658">
        <v>0</v>
      </c>
      <c r="I18" s="658">
        <v>4.2193127744123711</v>
      </c>
      <c r="J18" s="658">
        <v>1.3353019780897022</v>
      </c>
      <c r="K18" s="658">
        <v>0</v>
      </c>
      <c r="L18" s="658">
        <v>0</v>
      </c>
      <c r="M18" s="658">
        <v>0</v>
      </c>
    </row>
    <row r="19" spans="1:13" ht="11.55" customHeight="1" x14ac:dyDescent="0.15">
      <c r="A19" s="119" t="s">
        <v>33</v>
      </c>
      <c r="B19" s="658">
        <v>5.395851278935595</v>
      </c>
      <c r="C19" s="658">
        <v>5.4822030003707596</v>
      </c>
      <c r="D19" s="658">
        <v>6.967411018225377</v>
      </c>
      <c r="E19" s="658">
        <v>5.6569949351206512</v>
      </c>
      <c r="F19" s="658">
        <v>4.9428847176960442</v>
      </c>
      <c r="G19" s="658">
        <v>4.6996850020933634</v>
      </c>
      <c r="H19" s="658">
        <v>0</v>
      </c>
      <c r="I19" s="658">
        <v>4.1756722244126738</v>
      </c>
      <c r="J19" s="658">
        <v>1.5383665947044793</v>
      </c>
      <c r="K19" s="658">
        <v>6.046168465855696</v>
      </c>
      <c r="L19" s="658">
        <v>0</v>
      </c>
      <c r="M19" s="658">
        <v>3.2019858945349995</v>
      </c>
    </row>
    <row r="20" spans="1:13" ht="11.55" customHeight="1" x14ac:dyDescent="0.15">
      <c r="A20" s="119" t="s">
        <v>34</v>
      </c>
      <c r="B20" s="658">
        <v>5.4814460495377606</v>
      </c>
      <c r="C20" s="658">
        <v>5.3881745065501443</v>
      </c>
      <c r="D20" s="658">
        <v>6.3265748828308341</v>
      </c>
      <c r="E20" s="658">
        <v>5.5737094110822252</v>
      </c>
      <c r="F20" s="658">
        <v>4.0185952952481117</v>
      </c>
      <c r="G20" s="658">
        <v>4.5293619355497041</v>
      </c>
      <c r="H20" s="658">
        <v>3.7955302261568633</v>
      </c>
      <c r="I20" s="658">
        <v>4.0679415572595774</v>
      </c>
      <c r="J20" s="658">
        <v>1.5452744229019184</v>
      </c>
      <c r="K20" s="658">
        <v>6.0546483219224854</v>
      </c>
      <c r="L20" s="658">
        <v>2.9696685930985867</v>
      </c>
      <c r="M20" s="658">
        <v>3.1851111462055717</v>
      </c>
    </row>
    <row r="21" spans="1:13" ht="11.55" customHeight="1" x14ac:dyDescent="0.15">
      <c r="A21" s="119" t="s">
        <v>35</v>
      </c>
      <c r="B21" s="658">
        <v>5.4060246187484351</v>
      </c>
      <c r="C21" s="658">
        <v>5.9455739944234507</v>
      </c>
      <c r="D21" s="658">
        <v>6.7562249896669435</v>
      </c>
      <c r="E21" s="658">
        <v>6.1820444652238145</v>
      </c>
      <c r="F21" s="658">
        <v>4.9225253795874444</v>
      </c>
      <c r="G21" s="658">
        <v>4.87824311600958</v>
      </c>
      <c r="H21" s="658">
        <v>3.8173637883982803</v>
      </c>
      <c r="I21" s="658">
        <v>4.245190155003054</v>
      </c>
      <c r="J21" s="658">
        <v>1.3820010397617306</v>
      </c>
      <c r="K21" s="658">
        <v>6.1348985075152438</v>
      </c>
      <c r="L21" s="658">
        <v>3.1916526895680555</v>
      </c>
      <c r="M21" s="658">
        <v>3.2474339148662632</v>
      </c>
    </row>
    <row r="22" spans="1:13" ht="11.55" customHeight="1" x14ac:dyDescent="0.15">
      <c r="A22" s="119" t="s">
        <v>36</v>
      </c>
      <c r="B22" s="658">
        <v>5.3733673998324667</v>
      </c>
      <c r="C22" s="658">
        <v>5.0091260180071711</v>
      </c>
      <c r="D22" s="658">
        <v>5.7931097409163161</v>
      </c>
      <c r="E22" s="658">
        <v>5.4458131656458333</v>
      </c>
      <c r="F22" s="658">
        <v>4.3454616351249014</v>
      </c>
      <c r="G22" s="658">
        <v>4.4264719909937504</v>
      </c>
      <c r="H22" s="658">
        <v>3.7467594821733337</v>
      </c>
      <c r="I22" s="658">
        <v>4.1393111226500841</v>
      </c>
      <c r="J22" s="658">
        <v>1.2829947191893807</v>
      </c>
      <c r="K22" s="658">
        <v>6.3652023769317108</v>
      </c>
      <c r="L22" s="658">
        <v>3.1319475885786119</v>
      </c>
      <c r="M22" s="658">
        <v>3.0509715106040383</v>
      </c>
    </row>
    <row r="23" spans="1:13" ht="11.55" customHeight="1" x14ac:dyDescent="0.15">
      <c r="A23" s="119" t="s">
        <v>37</v>
      </c>
      <c r="B23" s="658">
        <v>5.3107547329637992</v>
      </c>
      <c r="C23" s="658">
        <v>5.2846755895152384</v>
      </c>
      <c r="D23" s="658">
        <v>5.9521390362584068</v>
      </c>
      <c r="E23" s="658">
        <v>5.7674979282849543</v>
      </c>
      <c r="F23" s="658">
        <v>4.7816470902152792</v>
      </c>
      <c r="G23" s="658">
        <v>4.8959879291957673</v>
      </c>
      <c r="H23" s="658">
        <v>3.6523823272111691</v>
      </c>
      <c r="I23" s="658">
        <v>4.2402448340826275</v>
      </c>
      <c r="J23" s="658">
        <v>1.2756603690180635</v>
      </c>
      <c r="K23" s="658">
        <v>6.3251598573215073</v>
      </c>
      <c r="L23" s="658">
        <v>3.3382707619584546</v>
      </c>
      <c r="M23" s="658">
        <v>3.2662156446958055</v>
      </c>
    </row>
    <row r="24" spans="1:13" ht="11.55" customHeight="1" x14ac:dyDescent="0.15">
      <c r="A24" s="119" t="s">
        <v>38</v>
      </c>
      <c r="B24" s="658">
        <v>5.4063300234072882</v>
      </c>
      <c r="C24" s="658">
        <v>4.902984798251822</v>
      </c>
      <c r="D24" s="658">
        <v>6.3133285516363937</v>
      </c>
      <c r="E24" s="658">
        <v>5.4793110554190596</v>
      </c>
      <c r="F24" s="658">
        <v>4.2858987735770606</v>
      </c>
      <c r="G24" s="658">
        <v>4.622517455329846</v>
      </c>
      <c r="H24" s="658">
        <v>4.0613468749994395</v>
      </c>
      <c r="I24" s="658">
        <v>3.9533777701487098</v>
      </c>
      <c r="J24" s="658">
        <v>1.3964619620305061</v>
      </c>
      <c r="K24" s="658">
        <v>6.6261936411844067</v>
      </c>
      <c r="L24" s="658">
        <v>3.1615036926317446</v>
      </c>
      <c r="M24" s="658">
        <v>2.7425902952538492</v>
      </c>
    </row>
    <row r="25" spans="1:13" ht="11.55" customHeight="1" x14ac:dyDescent="0.15">
      <c r="A25" s="119" t="s">
        <v>39</v>
      </c>
      <c r="B25" s="658">
        <v>5.3107277795333525</v>
      </c>
      <c r="C25" s="658">
        <v>5.0931351777900984</v>
      </c>
      <c r="D25" s="658">
        <v>6.1668872255821254</v>
      </c>
      <c r="E25" s="658">
        <v>5.7689578829437496</v>
      </c>
      <c r="F25" s="658">
        <v>4.5550908110639998</v>
      </c>
      <c r="G25" s="658">
        <v>4.945738065440958</v>
      </c>
      <c r="H25" s="658">
        <v>4.1313296789864102</v>
      </c>
      <c r="I25" s="658">
        <v>4.0272777905879904</v>
      </c>
      <c r="J25" s="658">
        <v>1.3609749474480579</v>
      </c>
      <c r="K25" s="658">
        <v>6.5879023822160425</v>
      </c>
      <c r="L25" s="658">
        <v>0</v>
      </c>
      <c r="M25" s="658">
        <v>0</v>
      </c>
    </row>
    <row r="26" spans="1:13" ht="11.55" customHeight="1" x14ac:dyDescent="0.15">
      <c r="A26" s="119" t="s">
        <v>40</v>
      </c>
      <c r="B26" s="658">
        <v>5.4002814232852163</v>
      </c>
      <c r="C26" s="658">
        <v>5.0778036657521728</v>
      </c>
      <c r="D26" s="658">
        <v>6.2195354196672721</v>
      </c>
      <c r="E26" s="658">
        <v>5.5006518006016263</v>
      </c>
      <c r="F26" s="658">
        <v>4.3099675304435685</v>
      </c>
      <c r="G26" s="658">
        <v>4.4528021575954355</v>
      </c>
      <c r="H26" s="658">
        <v>4.1017597383036026</v>
      </c>
      <c r="I26" s="658">
        <v>4.0739422020159015</v>
      </c>
      <c r="J26" s="658">
        <v>1.5761047489089328</v>
      </c>
      <c r="K26" s="658">
        <v>5.8639005025446638</v>
      </c>
      <c r="L26" s="658">
        <v>2.6420469433241349</v>
      </c>
      <c r="M26" s="658">
        <v>2.8475267822424208</v>
      </c>
    </row>
    <row r="27" spans="1:13" ht="11.55" customHeight="1" x14ac:dyDescent="0.15">
      <c r="A27" s="119" t="s">
        <v>41</v>
      </c>
      <c r="B27" s="658">
        <v>5.4019734221921976</v>
      </c>
      <c r="C27" s="658">
        <v>5.0019225959877058</v>
      </c>
      <c r="D27" s="658">
        <v>5.1520760826204803</v>
      </c>
      <c r="E27" s="658">
        <v>5.1662910428963951</v>
      </c>
      <c r="F27" s="658">
        <v>3.7810813534060035</v>
      </c>
      <c r="G27" s="658">
        <v>3.8479706048108815</v>
      </c>
      <c r="H27" s="658">
        <v>3.7445472892099692</v>
      </c>
      <c r="I27" s="658">
        <v>4.0461629754401427</v>
      </c>
      <c r="J27" s="658">
        <v>1.3581216671553771</v>
      </c>
      <c r="K27" s="658">
        <v>5.8432159672380655</v>
      </c>
      <c r="L27" s="658">
        <v>2.6788172173761557</v>
      </c>
      <c r="M27" s="658">
        <v>2.837122761271528</v>
      </c>
    </row>
    <row r="28" spans="1:13" ht="11.55" customHeight="1" x14ac:dyDescent="0.15">
      <c r="A28" s="119" t="s">
        <v>110</v>
      </c>
      <c r="B28" s="658">
        <v>5.4181349722519405</v>
      </c>
      <c r="C28" s="658">
        <v>4.991379508718893</v>
      </c>
      <c r="D28" s="658">
        <v>5.1411614813295703</v>
      </c>
      <c r="E28" s="658">
        <v>5.1636147953559135</v>
      </c>
      <c r="F28" s="658">
        <v>3.578972243689218</v>
      </c>
      <c r="G28" s="658">
        <v>3.8447491833659426</v>
      </c>
      <c r="H28" s="658">
        <v>3.7438787627473631</v>
      </c>
      <c r="I28" s="658">
        <v>4.0405064546287282</v>
      </c>
      <c r="J28" s="658">
        <v>1.3561526351797657</v>
      </c>
      <c r="K28" s="658">
        <v>5.8383205824338997</v>
      </c>
      <c r="L28" s="658">
        <v>2.6738468416450747</v>
      </c>
      <c r="M28" s="658">
        <v>2.8370246027839392</v>
      </c>
    </row>
    <row r="29" spans="1:13" ht="11.55" customHeight="1" x14ac:dyDescent="0.15">
      <c r="A29" s="119" t="s">
        <v>111</v>
      </c>
      <c r="B29" s="658">
        <v>5.3770163513824061</v>
      </c>
      <c r="C29" s="658">
        <v>5.0143106037303093</v>
      </c>
      <c r="D29" s="658">
        <v>5.1577448897213882</v>
      </c>
      <c r="E29" s="658">
        <v>5.1691722737758523</v>
      </c>
      <c r="F29" s="658">
        <v>3.8748988410184988</v>
      </c>
      <c r="G29" s="658">
        <v>3.8552068417746361</v>
      </c>
      <c r="H29" s="658">
        <v>3.7452456865646773</v>
      </c>
      <c r="I29" s="658">
        <v>4.0525348855216441</v>
      </c>
      <c r="J29" s="658">
        <v>1.3604990150667231</v>
      </c>
      <c r="K29" s="658">
        <v>5.8634247888614395</v>
      </c>
      <c r="L29" s="658">
        <v>2.6861054142609118</v>
      </c>
      <c r="M29" s="658">
        <v>2.837581555744372</v>
      </c>
    </row>
    <row r="30" spans="1:13" ht="11.55" customHeight="1" x14ac:dyDescent="0.15">
      <c r="A30" s="119" t="s">
        <v>44</v>
      </c>
      <c r="B30" s="658">
        <v>5.4960843053755157</v>
      </c>
      <c r="C30" s="658">
        <v>5.1609158539604048</v>
      </c>
      <c r="D30" s="658">
        <v>7.7748021892873656</v>
      </c>
      <c r="E30" s="658">
        <v>5.9365912604372246</v>
      </c>
      <c r="F30" s="658">
        <v>4.9207894545031596</v>
      </c>
      <c r="G30" s="658">
        <v>4.4795589549665644</v>
      </c>
      <c r="H30" s="658">
        <v>3.9704700671203983</v>
      </c>
      <c r="I30" s="658">
        <v>4.2092831867561031</v>
      </c>
      <c r="J30" s="658">
        <v>1.3931699640259647</v>
      </c>
      <c r="K30" s="658">
        <v>6.5103329632276141</v>
      </c>
      <c r="L30" s="658">
        <v>3.0438126031012862</v>
      </c>
      <c r="M30" s="658">
        <v>3.052455937832788</v>
      </c>
    </row>
    <row r="31" spans="1:13" ht="11.55" customHeight="1" x14ac:dyDescent="0.15">
      <c r="A31" s="119" t="s">
        <v>45</v>
      </c>
      <c r="B31" s="658">
        <v>5.4301113386231776</v>
      </c>
      <c r="C31" s="658">
        <v>5.6419750914766444</v>
      </c>
      <c r="D31" s="658">
        <v>7.2591293269541968</v>
      </c>
      <c r="E31" s="658">
        <v>5.8064256407829244</v>
      </c>
      <c r="F31" s="658">
        <v>0</v>
      </c>
      <c r="G31" s="658">
        <v>5.5382093176177314</v>
      </c>
      <c r="H31" s="658">
        <v>4.5182161415418047</v>
      </c>
      <c r="I31" s="658">
        <v>4.1687043691845824</v>
      </c>
      <c r="J31" s="658">
        <v>1.2639996371086095</v>
      </c>
      <c r="K31" s="658">
        <v>6.077322083812966</v>
      </c>
      <c r="L31" s="658">
        <v>3.2309235814923998</v>
      </c>
      <c r="M31" s="658">
        <v>2.767736666868486</v>
      </c>
    </row>
    <row r="32" spans="1:13" ht="11.55" customHeight="1" x14ac:dyDescent="0.15">
      <c r="A32" s="119" t="s">
        <v>46</v>
      </c>
      <c r="B32" s="658">
        <v>5.4479995168880242</v>
      </c>
      <c r="C32" s="658">
        <v>5.3761021236133546</v>
      </c>
      <c r="D32" s="658">
        <v>6.5673015093727951</v>
      </c>
      <c r="E32" s="658">
        <v>5.5707659144069792</v>
      </c>
      <c r="F32" s="658">
        <v>0</v>
      </c>
      <c r="G32" s="658">
        <v>0</v>
      </c>
      <c r="H32" s="658">
        <v>0</v>
      </c>
      <c r="I32" s="658">
        <v>4.1896106625598417</v>
      </c>
      <c r="J32" s="658">
        <v>1.3703727463057476</v>
      </c>
      <c r="K32" s="658">
        <v>0</v>
      </c>
      <c r="L32" s="658">
        <v>0</v>
      </c>
      <c r="M32" s="658">
        <v>0</v>
      </c>
    </row>
    <row r="33" spans="1:13" ht="11.55" customHeight="1" x14ac:dyDescent="0.15">
      <c r="A33" s="119" t="s">
        <v>47</v>
      </c>
      <c r="B33" s="658">
        <v>5.497080745345305</v>
      </c>
      <c r="C33" s="658">
        <v>4.5516039838129494</v>
      </c>
      <c r="D33" s="658">
        <v>6.5299020423130312</v>
      </c>
      <c r="E33" s="658">
        <v>5.8676623458279273</v>
      </c>
      <c r="F33" s="658">
        <v>4.9356929701282786</v>
      </c>
      <c r="G33" s="658">
        <v>0</v>
      </c>
      <c r="H33" s="658">
        <v>0</v>
      </c>
      <c r="I33" s="658">
        <v>4.2416357455075522</v>
      </c>
      <c r="J33" s="658">
        <v>1.9416973847911188</v>
      </c>
      <c r="K33" s="658">
        <v>0</v>
      </c>
      <c r="L33" s="658">
        <v>0</v>
      </c>
      <c r="M33" s="658">
        <v>0</v>
      </c>
    </row>
    <row r="34" spans="1:13" ht="11.55" customHeight="1" x14ac:dyDescent="0.15">
      <c r="A34" s="119" t="s">
        <v>48</v>
      </c>
      <c r="B34" s="657">
        <v>5.4680144249860207</v>
      </c>
      <c r="C34" s="658">
        <v>4.8083300230159587</v>
      </c>
      <c r="D34" s="658">
        <v>6.7303669514232443</v>
      </c>
      <c r="E34" s="657">
        <v>5.5572138310121915</v>
      </c>
      <c r="F34" s="658">
        <v>0</v>
      </c>
      <c r="G34" s="658">
        <v>0</v>
      </c>
      <c r="H34" s="658">
        <v>0</v>
      </c>
      <c r="I34" s="658">
        <v>4.264338471310027</v>
      </c>
      <c r="J34" s="658">
        <v>1.5854950232032001</v>
      </c>
      <c r="K34" s="658">
        <v>0</v>
      </c>
      <c r="L34" s="658">
        <v>0</v>
      </c>
      <c r="M34" s="658">
        <v>0</v>
      </c>
    </row>
    <row r="35" spans="1:13" ht="11.55" customHeight="1" thickBot="1" x14ac:dyDescent="0.2">
      <c r="A35" s="179" t="s">
        <v>49</v>
      </c>
      <c r="B35" s="659">
        <v>5.5382762141385555</v>
      </c>
      <c r="C35" s="659">
        <v>5.1529611178978483</v>
      </c>
      <c r="D35" s="659">
        <v>6.4903791263161157</v>
      </c>
      <c r="E35" s="659">
        <v>5.5995440112731742</v>
      </c>
      <c r="F35" s="659">
        <v>0</v>
      </c>
      <c r="G35" s="659">
        <v>0</v>
      </c>
      <c r="H35" s="659">
        <v>0</v>
      </c>
      <c r="I35" s="659">
        <v>4.2149470055331264</v>
      </c>
      <c r="J35" s="659">
        <v>1.5919042085947022</v>
      </c>
      <c r="K35" s="659">
        <v>0</v>
      </c>
      <c r="L35" s="659">
        <v>0</v>
      </c>
      <c r="M35" s="659">
        <v>0</v>
      </c>
    </row>
    <row r="36" spans="1:13" ht="9" customHeight="1" x14ac:dyDescent="0.15">
      <c r="A36" s="654" t="s">
        <v>460</v>
      </c>
      <c r="B36" s="655"/>
      <c r="C36" s="654" t="s">
        <v>461</v>
      </c>
      <c r="D36" s="655"/>
      <c r="E36" s="317"/>
      <c r="F36" s="655"/>
      <c r="G36" s="655"/>
      <c r="H36" s="654"/>
      <c r="I36" s="655"/>
      <c r="J36" s="317"/>
      <c r="K36" s="317"/>
      <c r="L36" s="655"/>
      <c r="M36" s="655"/>
    </row>
    <row r="37" spans="1:13" ht="9" customHeight="1" x14ac:dyDescent="0.15">
      <c r="A37" s="28" t="s">
        <v>544</v>
      </c>
      <c r="B37" s="655"/>
      <c r="C37" s="655"/>
      <c r="D37" s="655"/>
      <c r="E37" s="655"/>
      <c r="F37" s="655"/>
      <c r="G37" s="655"/>
      <c r="H37" s="655"/>
      <c r="I37" s="655"/>
      <c r="J37" s="655"/>
      <c r="K37" s="655"/>
      <c r="L37" s="655"/>
      <c r="M37" s="655"/>
    </row>
    <row r="38" spans="1:13" ht="9" customHeight="1" x14ac:dyDescent="0.15">
      <c r="A38" s="28" t="s">
        <v>428</v>
      </c>
      <c r="B38" s="317"/>
      <c r="C38" s="317"/>
      <c r="D38" s="317"/>
      <c r="E38" s="317"/>
      <c r="F38" s="317"/>
      <c r="G38" s="317"/>
      <c r="H38" s="317"/>
      <c r="I38" s="317"/>
      <c r="J38" s="317"/>
      <c r="K38" s="317"/>
      <c r="L38" s="317"/>
      <c r="M38" s="317"/>
    </row>
    <row r="39" spans="1:13" ht="9" customHeight="1" x14ac:dyDescent="0.15">
      <c r="A39" s="40" t="s">
        <v>427</v>
      </c>
      <c r="B39" s="317"/>
      <c r="C39" s="317"/>
      <c r="D39" s="317"/>
      <c r="E39" s="317"/>
      <c r="F39" s="317"/>
      <c r="G39" s="317"/>
      <c r="H39" s="317"/>
      <c r="I39" s="317"/>
      <c r="J39" s="317"/>
      <c r="K39" s="317"/>
      <c r="L39" s="317"/>
      <c r="M39" s="317"/>
    </row>
    <row r="40" spans="1:13" ht="13.05" customHeight="1" x14ac:dyDescent="0.15">
      <c r="A40" s="31"/>
    </row>
    <row r="41" spans="1:13" ht="13.05" customHeight="1" x14ac:dyDescent="0.15">
      <c r="A41" s="31"/>
    </row>
  </sheetData>
  <mergeCells count="8">
    <mergeCell ref="G4:G5"/>
    <mergeCell ref="H4:H5"/>
    <mergeCell ref="A4:A5"/>
    <mergeCell ref="B4:B5"/>
    <mergeCell ref="C4:C5"/>
    <mergeCell ref="D4:D5"/>
    <mergeCell ref="E4:E5"/>
    <mergeCell ref="F4:F5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2">
    <tabColor theme="9" tint="0.59999389629810485"/>
  </sheetPr>
  <dimension ref="A1:O39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1.25" style="119" customWidth="1"/>
    <col min="2" max="14" width="8.375" style="119" customWidth="1"/>
    <col min="15" max="16384" width="7" style="119"/>
  </cols>
  <sheetData>
    <row r="1" spans="1:15" ht="16.95" customHeight="1" x14ac:dyDescent="0.3">
      <c r="A1" s="665" t="s">
        <v>522</v>
      </c>
      <c r="B1" s="331"/>
      <c r="C1" s="166"/>
      <c r="D1" s="166"/>
      <c r="E1" s="166"/>
      <c r="F1" s="166"/>
      <c r="G1" s="170"/>
      <c r="H1" s="169"/>
      <c r="I1" s="166"/>
      <c r="J1" s="166"/>
      <c r="K1" s="166"/>
      <c r="L1" s="166"/>
      <c r="M1" s="166"/>
      <c r="N1" s="166"/>
      <c r="O1" s="169"/>
    </row>
    <row r="2" spans="1:15" ht="13.05" customHeight="1" x14ac:dyDescent="0.15">
      <c r="A2" s="649" t="s">
        <v>385</v>
      </c>
      <c r="B2" s="331"/>
      <c r="C2" s="166"/>
      <c r="D2" s="166"/>
      <c r="E2" s="166"/>
      <c r="F2" s="166"/>
      <c r="G2" s="170"/>
      <c r="H2" s="169"/>
      <c r="I2" s="166"/>
      <c r="J2" s="166"/>
      <c r="K2" s="166"/>
      <c r="L2" s="166"/>
      <c r="M2" s="166"/>
      <c r="N2" s="166"/>
      <c r="O2" s="169"/>
    </row>
    <row r="3" spans="1:15" ht="4.05" customHeight="1" thickBot="1" x14ac:dyDescent="0.2">
      <c r="A3" s="169"/>
      <c r="B3" s="166"/>
      <c r="C3" s="166"/>
      <c r="D3" s="166"/>
      <c r="E3" s="166"/>
      <c r="F3" s="166"/>
      <c r="G3" s="170"/>
      <c r="H3" s="169"/>
      <c r="I3" s="166"/>
      <c r="J3" s="166"/>
      <c r="K3" s="166"/>
      <c r="L3" s="166"/>
      <c r="M3" s="166"/>
      <c r="N3" s="166"/>
      <c r="O3" s="169"/>
    </row>
    <row r="4" spans="1:15" ht="15" customHeight="1" x14ac:dyDescent="0.15">
      <c r="A4" s="1000" t="s">
        <v>18</v>
      </c>
      <c r="B4" s="1001" t="s">
        <v>56</v>
      </c>
      <c r="C4" s="1001" t="s">
        <v>57</v>
      </c>
      <c r="D4" s="1001" t="s">
        <v>58</v>
      </c>
      <c r="E4" s="1001" t="s">
        <v>59</v>
      </c>
      <c r="F4" s="1001" t="s">
        <v>60</v>
      </c>
      <c r="G4" s="1001" t="s">
        <v>61</v>
      </c>
      <c r="H4" s="1001" t="s">
        <v>62</v>
      </c>
      <c r="I4" s="1001" t="s">
        <v>63</v>
      </c>
      <c r="J4" s="1001" t="s">
        <v>64</v>
      </c>
      <c r="K4" s="1001" t="s">
        <v>65</v>
      </c>
      <c r="L4" s="1001" t="s">
        <v>66</v>
      </c>
      <c r="M4" s="1001" t="s">
        <v>67</v>
      </c>
      <c r="N4" s="1001" t="s">
        <v>68</v>
      </c>
      <c r="O4" s="187"/>
    </row>
    <row r="5" spans="1:15" ht="15" customHeight="1" x14ac:dyDescent="0.15">
      <c r="A5" s="845" t="s">
        <v>113</v>
      </c>
      <c r="B5" s="846">
        <v>5.0187546751623113</v>
      </c>
      <c r="C5" s="846">
        <v>4.6906351537311686</v>
      </c>
      <c r="D5" s="846">
        <v>4.7258328432536363</v>
      </c>
      <c r="E5" s="846">
        <v>4.7080462238426639</v>
      </c>
      <c r="F5" s="846">
        <v>4.435198835801331</v>
      </c>
      <c r="G5" s="846">
        <v>4.5511426240231589</v>
      </c>
      <c r="H5" s="846">
        <v>4.5053406007353978</v>
      </c>
      <c r="I5" s="846">
        <v>5.4205348589295301</v>
      </c>
      <c r="J5" s="846">
        <v>5.3462843969514164</v>
      </c>
      <c r="K5" s="846">
        <v>5.3872278409365011</v>
      </c>
      <c r="L5" s="846">
        <v>5.4052793286751903</v>
      </c>
      <c r="M5" s="846">
        <v>5.7249710762393455</v>
      </c>
      <c r="N5" s="846">
        <v>5.3389701049738658</v>
      </c>
      <c r="O5" s="186"/>
    </row>
    <row r="6" spans="1:15" ht="12" customHeight="1" x14ac:dyDescent="0.15">
      <c r="A6" s="119" t="s">
        <v>21</v>
      </c>
      <c r="B6" s="844">
        <v>4.9270888202003897</v>
      </c>
      <c r="C6" s="658">
        <v>4.46</v>
      </c>
      <c r="D6" s="658">
        <v>4.4800000000000004</v>
      </c>
      <c r="E6" s="658">
        <v>4.47</v>
      </c>
      <c r="F6" s="658">
        <v>4.4000000000000004</v>
      </c>
      <c r="G6" s="658">
        <v>4.5</v>
      </c>
      <c r="H6" s="658">
        <v>4.45</v>
      </c>
      <c r="I6" s="658">
        <v>5.335</v>
      </c>
      <c r="J6" s="658">
        <v>5.1500000000000012</v>
      </c>
      <c r="K6" s="658">
        <v>5.2100000000000009</v>
      </c>
      <c r="L6" s="658">
        <v>5.2</v>
      </c>
      <c r="M6" s="658">
        <v>5.32</v>
      </c>
      <c r="N6" s="658">
        <v>4.8500000000000005</v>
      </c>
      <c r="O6" s="185"/>
    </row>
    <row r="7" spans="1:15" ht="12" customHeight="1" x14ac:dyDescent="0.15">
      <c r="A7" s="119" t="s">
        <v>22</v>
      </c>
      <c r="B7" s="844">
        <v>5.1360408454677984</v>
      </c>
      <c r="C7" s="658">
        <v>4.7500000000000009</v>
      </c>
      <c r="D7" s="658">
        <v>4.7900000000000009</v>
      </c>
      <c r="E7" s="658">
        <v>4.7799999999999994</v>
      </c>
      <c r="F7" s="658">
        <v>4.6000000000000005</v>
      </c>
      <c r="G7" s="658">
        <v>4.6999999999999993</v>
      </c>
      <c r="H7" s="658">
        <v>4.67</v>
      </c>
      <c r="I7" s="658">
        <v>5.5781000000000001</v>
      </c>
      <c r="J7" s="658">
        <v>5.419999999999999</v>
      </c>
      <c r="K7" s="658">
        <v>5.48</v>
      </c>
      <c r="L7" s="658">
        <v>5.4720000000000004</v>
      </c>
      <c r="M7" s="658">
        <v>5.8199999999999994</v>
      </c>
      <c r="N7" s="658">
        <v>5.4</v>
      </c>
      <c r="O7" s="185"/>
    </row>
    <row r="8" spans="1:15" ht="12" customHeight="1" x14ac:dyDescent="0.15">
      <c r="A8" s="119" t="s">
        <v>23</v>
      </c>
      <c r="B8" s="844">
        <v>5.1721456086755575</v>
      </c>
      <c r="C8" s="658">
        <v>4.74</v>
      </c>
      <c r="D8" s="658">
        <v>4.7699999999999996</v>
      </c>
      <c r="E8" s="658">
        <v>4.7519999999999998</v>
      </c>
      <c r="F8" s="658">
        <v>4.62</v>
      </c>
      <c r="G8" s="658">
        <v>4.75</v>
      </c>
      <c r="H8" s="658">
        <v>4.7300000000000004</v>
      </c>
      <c r="I8" s="658">
        <v>5.6340000000000003</v>
      </c>
      <c r="J8" s="658">
        <v>5.5410000000000004</v>
      </c>
      <c r="K8" s="658">
        <v>5.6</v>
      </c>
      <c r="L8" s="658">
        <v>5.6199999999999992</v>
      </c>
      <c r="M8" s="658">
        <v>5.92</v>
      </c>
      <c r="N8" s="658">
        <v>5.45</v>
      </c>
      <c r="O8" s="185"/>
    </row>
    <row r="9" spans="1:15" ht="12" customHeight="1" x14ac:dyDescent="0.15">
      <c r="A9" s="119" t="s">
        <v>24</v>
      </c>
      <c r="B9" s="844">
        <v>5.1825679684087662</v>
      </c>
      <c r="C9" s="658">
        <v>4.7699999999999996</v>
      </c>
      <c r="D9" s="658">
        <v>4.79</v>
      </c>
      <c r="E9" s="658">
        <v>4.7799999999999994</v>
      </c>
      <c r="F9" s="658">
        <v>4.6500000000000004</v>
      </c>
      <c r="G9" s="658">
        <v>4.71</v>
      </c>
      <c r="H9" s="658">
        <v>4.6900000000000013</v>
      </c>
      <c r="I9" s="658">
        <v>5.6168999999999993</v>
      </c>
      <c r="J9" s="658">
        <v>5.53</v>
      </c>
      <c r="K9" s="658">
        <v>5.62</v>
      </c>
      <c r="L9" s="658">
        <v>5.6309999999999993</v>
      </c>
      <c r="M9" s="658">
        <v>5.95</v>
      </c>
      <c r="N9" s="658">
        <v>5.5010000000000003</v>
      </c>
      <c r="O9" s="185"/>
    </row>
    <row r="10" spans="1:15" ht="12" customHeight="1" x14ac:dyDescent="0.15">
      <c r="A10" s="119" t="s">
        <v>25</v>
      </c>
      <c r="B10" s="844">
        <v>5.2868020602957504</v>
      </c>
      <c r="C10" s="658">
        <v>4.9054808025801568</v>
      </c>
      <c r="D10" s="658">
        <v>4.9183968328036274</v>
      </c>
      <c r="E10" s="658">
        <v>4.9020014638235825</v>
      </c>
      <c r="F10" s="658">
        <v>4.8443821292393006</v>
      </c>
      <c r="G10" s="658">
        <v>4.8637680864594337</v>
      </c>
      <c r="H10" s="658">
        <v>4.8545592180788448</v>
      </c>
      <c r="I10" s="658">
        <v>5.7115577148831109</v>
      </c>
      <c r="J10" s="658">
        <v>5.5370554699259849</v>
      </c>
      <c r="K10" s="658">
        <v>5.5996329681655475</v>
      </c>
      <c r="L10" s="658">
        <v>5.6180333594377894</v>
      </c>
      <c r="M10" s="658">
        <v>5.9223884252219108</v>
      </c>
      <c r="N10" s="658">
        <v>5.4456473091176081</v>
      </c>
      <c r="O10" s="185"/>
    </row>
    <row r="11" spans="1:15" ht="12" customHeight="1" x14ac:dyDescent="0.15">
      <c r="A11" s="119" t="s">
        <v>107</v>
      </c>
      <c r="B11" s="844">
        <v>5.2943334565377205</v>
      </c>
      <c r="C11" s="658">
        <v>4.9000000000000004</v>
      </c>
      <c r="D11" s="658">
        <v>4.91</v>
      </c>
      <c r="E11" s="658">
        <v>4.8920000000000003</v>
      </c>
      <c r="F11" s="658">
        <v>4.8499999999999996</v>
      </c>
      <c r="G11" s="658">
        <v>4.8599999999999994</v>
      </c>
      <c r="H11" s="658">
        <v>4.8499999999999996</v>
      </c>
      <c r="I11" s="658">
        <v>5.7250000000000005</v>
      </c>
      <c r="J11" s="658">
        <v>5.5419999999999998</v>
      </c>
      <c r="K11" s="658">
        <v>5.6000000000000005</v>
      </c>
      <c r="L11" s="658">
        <v>5.6199999999999992</v>
      </c>
      <c r="M11" s="658">
        <v>5.92</v>
      </c>
      <c r="N11" s="658">
        <v>5.4299999999999988</v>
      </c>
      <c r="O11" s="185"/>
    </row>
    <row r="12" spans="1:15" ht="12" customHeight="1" x14ac:dyDescent="0.15">
      <c r="A12" s="119" t="s">
        <v>108</v>
      </c>
      <c r="B12" s="844">
        <v>5.2156377521888651</v>
      </c>
      <c r="C12" s="658">
        <v>4.9099999999999993</v>
      </c>
      <c r="D12" s="658">
        <v>4.910000000000001</v>
      </c>
      <c r="E12" s="658">
        <v>4.9000000000000012</v>
      </c>
      <c r="F12" s="658">
        <v>4.82</v>
      </c>
      <c r="G12" s="658">
        <v>4.84</v>
      </c>
      <c r="H12" s="658">
        <v>4.8419999999999996</v>
      </c>
      <c r="I12" s="658">
        <v>5.6442000000000005</v>
      </c>
      <c r="J12" s="658">
        <v>5.4530000000000003</v>
      </c>
      <c r="K12" s="658">
        <v>5.5119999999999987</v>
      </c>
      <c r="L12" s="658">
        <v>5.5230000000000006</v>
      </c>
      <c r="M12" s="658">
        <v>5.830000000000001</v>
      </c>
      <c r="N12" s="658">
        <v>5.3419999999999987</v>
      </c>
      <c r="O12" s="185"/>
    </row>
    <row r="13" spans="1:15" ht="12" customHeight="1" x14ac:dyDescent="0.15">
      <c r="A13" s="119" t="s">
        <v>138</v>
      </c>
      <c r="B13" s="844">
        <v>5.3270865962459393</v>
      </c>
      <c r="C13" s="658">
        <v>4.92</v>
      </c>
      <c r="D13" s="658">
        <v>4.95</v>
      </c>
      <c r="E13" s="658">
        <v>4.9399999999999995</v>
      </c>
      <c r="F13" s="658">
        <v>4.8499999999999996</v>
      </c>
      <c r="G13" s="658">
        <v>4.9000000000000012</v>
      </c>
      <c r="H13" s="658">
        <v>4.8819999999999997</v>
      </c>
      <c r="I13" s="658">
        <v>5.7198200000000003</v>
      </c>
      <c r="J13" s="658">
        <v>5.6020000000000003</v>
      </c>
      <c r="K13" s="658">
        <v>5.68</v>
      </c>
      <c r="L13" s="658">
        <v>5.7</v>
      </c>
      <c r="M13" s="658">
        <v>6.0100000000000007</v>
      </c>
      <c r="N13" s="658">
        <v>5.6</v>
      </c>
      <c r="O13" s="185"/>
    </row>
    <row r="14" spans="1:15" ht="12" customHeight="1" x14ac:dyDescent="0.15">
      <c r="A14" s="119" t="s">
        <v>29</v>
      </c>
      <c r="B14" s="844">
        <v>5.2645264924270556</v>
      </c>
      <c r="C14" s="658">
        <v>4.8099999999999996</v>
      </c>
      <c r="D14" s="658">
        <v>4.8199999999999994</v>
      </c>
      <c r="E14" s="658">
        <v>4.8010000000000002</v>
      </c>
      <c r="F14" s="658">
        <v>4.76</v>
      </c>
      <c r="G14" s="658">
        <v>4.830000000000001</v>
      </c>
      <c r="H14" s="658">
        <v>4.8209999999999997</v>
      </c>
      <c r="I14" s="658">
        <v>5.7210000000000001</v>
      </c>
      <c r="J14" s="658">
        <v>5.5641999999999996</v>
      </c>
      <c r="K14" s="658">
        <v>5.629999999999999</v>
      </c>
      <c r="L14" s="658">
        <v>5.6199999999999992</v>
      </c>
      <c r="M14" s="658">
        <v>5.9220000000000006</v>
      </c>
      <c r="N14" s="658">
        <v>5.46</v>
      </c>
      <c r="O14" s="185"/>
    </row>
    <row r="15" spans="1:15" ht="12" customHeight="1" x14ac:dyDescent="0.15">
      <c r="A15" s="119" t="s">
        <v>30</v>
      </c>
      <c r="B15" s="844">
        <v>5.1481447892598133</v>
      </c>
      <c r="C15" s="658">
        <v>4.8199999999999994</v>
      </c>
      <c r="D15" s="658">
        <v>4.6500000000000012</v>
      </c>
      <c r="E15" s="658">
        <v>4.6339999999999995</v>
      </c>
      <c r="F15" s="658">
        <v>4.6000000000000005</v>
      </c>
      <c r="G15" s="658">
        <v>4.7200000000000006</v>
      </c>
      <c r="H15" s="658">
        <v>4.6999999999999993</v>
      </c>
      <c r="I15" s="658">
        <v>5.677999999999999</v>
      </c>
      <c r="J15" s="658">
        <v>5.536999999999999</v>
      </c>
      <c r="K15" s="658">
        <v>5.6000000000000005</v>
      </c>
      <c r="L15" s="658">
        <v>5.620000000000001</v>
      </c>
      <c r="M15" s="658">
        <v>5.9530000000000003</v>
      </c>
      <c r="N15" s="658">
        <v>5.48</v>
      </c>
      <c r="O15" s="185"/>
    </row>
    <row r="16" spans="1:15" ht="12" customHeight="1" x14ac:dyDescent="0.15">
      <c r="A16" s="119" t="s">
        <v>31</v>
      </c>
      <c r="B16" s="844">
        <v>4.8506851630495316</v>
      </c>
      <c r="C16" s="658">
        <v>4.58</v>
      </c>
      <c r="D16" s="658">
        <v>4.62</v>
      </c>
      <c r="E16" s="658">
        <v>4.5999999999999996</v>
      </c>
      <c r="F16" s="658">
        <v>4.2</v>
      </c>
      <c r="G16" s="658">
        <v>4.3499999999999988</v>
      </c>
      <c r="H16" s="658">
        <v>4.2999999999999989</v>
      </c>
      <c r="I16" s="658">
        <v>5.2023000000000001</v>
      </c>
      <c r="J16" s="658">
        <v>5.1820000000000004</v>
      </c>
      <c r="K16" s="658">
        <v>5.2</v>
      </c>
      <c r="L16" s="658">
        <v>5.2200000000000006</v>
      </c>
      <c r="M16" s="658">
        <v>5.55</v>
      </c>
      <c r="N16" s="658">
        <v>5.2110000000000003</v>
      </c>
      <c r="O16" s="185"/>
    </row>
    <row r="17" spans="1:15" ht="12" customHeight="1" x14ac:dyDescent="0.15">
      <c r="A17" s="119" t="s">
        <v>32</v>
      </c>
      <c r="B17" s="844">
        <v>4.9055065604965282</v>
      </c>
      <c r="C17" s="658">
        <v>4.6399999999999997</v>
      </c>
      <c r="D17" s="658">
        <v>4.72</v>
      </c>
      <c r="E17" s="658">
        <v>4.7</v>
      </c>
      <c r="F17" s="658">
        <v>4.3499999999999996</v>
      </c>
      <c r="G17" s="658">
        <v>4.4300000000000006</v>
      </c>
      <c r="H17" s="658">
        <v>4.3500000000000005</v>
      </c>
      <c r="I17" s="658">
        <v>5.2755999999999998</v>
      </c>
      <c r="J17" s="658">
        <v>5.1840000000000011</v>
      </c>
      <c r="K17" s="658">
        <v>5.24</v>
      </c>
      <c r="L17" s="658">
        <v>5.2439999999999998</v>
      </c>
      <c r="M17" s="658">
        <v>5.5530000000000008</v>
      </c>
      <c r="N17" s="658">
        <v>5.31</v>
      </c>
      <c r="O17" s="185"/>
    </row>
    <row r="18" spans="1:15" ht="12" customHeight="1" x14ac:dyDescent="0.15">
      <c r="A18" s="119" t="s">
        <v>33</v>
      </c>
      <c r="B18" s="844">
        <v>5.395851278935595</v>
      </c>
      <c r="C18" s="658">
        <v>4.8899999999999997</v>
      </c>
      <c r="D18" s="658">
        <v>4.92</v>
      </c>
      <c r="E18" s="658">
        <v>4.9020000000000001</v>
      </c>
      <c r="F18" s="658">
        <v>4.8</v>
      </c>
      <c r="G18" s="658">
        <v>4.92</v>
      </c>
      <c r="H18" s="658">
        <v>4.9000000000000004</v>
      </c>
      <c r="I18" s="658">
        <v>5.8311599999999997</v>
      </c>
      <c r="J18" s="658">
        <v>5.7319999999999993</v>
      </c>
      <c r="K18" s="658">
        <v>5.8</v>
      </c>
      <c r="L18" s="658">
        <v>5.7999999999999989</v>
      </c>
      <c r="M18" s="658">
        <v>6.1100000000000012</v>
      </c>
      <c r="N18" s="658">
        <v>5.8100000000000005</v>
      </c>
      <c r="O18" s="185"/>
    </row>
    <row r="19" spans="1:15" ht="12" customHeight="1" x14ac:dyDescent="0.15">
      <c r="A19" s="119" t="s">
        <v>34</v>
      </c>
      <c r="B19" s="844">
        <v>5.4814460495377606</v>
      </c>
      <c r="C19" s="658">
        <v>4.93</v>
      </c>
      <c r="D19" s="658">
        <v>4.96</v>
      </c>
      <c r="E19" s="658">
        <v>4.9400000000000004</v>
      </c>
      <c r="F19" s="658">
        <v>4.9000000000000004</v>
      </c>
      <c r="G19" s="658">
        <v>4.9799999999999995</v>
      </c>
      <c r="H19" s="658">
        <v>4.9710000000000001</v>
      </c>
      <c r="I19" s="658">
        <v>5.9230000000000009</v>
      </c>
      <c r="J19" s="658">
        <v>5.7319999999999993</v>
      </c>
      <c r="K19" s="658">
        <v>5.78</v>
      </c>
      <c r="L19" s="658">
        <v>5.8</v>
      </c>
      <c r="M19" s="658">
        <v>6.1220000000000008</v>
      </c>
      <c r="N19" s="658">
        <v>5.65</v>
      </c>
      <c r="O19" s="185"/>
    </row>
    <row r="20" spans="1:15" ht="12" customHeight="1" x14ac:dyDescent="0.15">
      <c r="A20" s="119" t="s">
        <v>35</v>
      </c>
      <c r="B20" s="844">
        <v>5.4060246187484351</v>
      </c>
      <c r="C20" s="658">
        <v>4.9509999999999996</v>
      </c>
      <c r="D20" s="658">
        <v>4.9799999999999995</v>
      </c>
      <c r="E20" s="658">
        <v>4.9720000000000004</v>
      </c>
      <c r="F20" s="658">
        <v>4.919999999999999</v>
      </c>
      <c r="G20" s="658">
        <v>4.990000000000002</v>
      </c>
      <c r="H20" s="658">
        <v>4.9653999999999998</v>
      </c>
      <c r="I20" s="658">
        <v>5.9409999999999998</v>
      </c>
      <c r="J20" s="658">
        <v>5.7650000000000006</v>
      </c>
      <c r="K20" s="658">
        <v>5.85</v>
      </c>
      <c r="L20" s="658">
        <v>5.8400000000000007</v>
      </c>
      <c r="M20" s="658">
        <v>6.1439999999999992</v>
      </c>
      <c r="N20" s="658">
        <v>5.65</v>
      </c>
      <c r="O20" s="185"/>
    </row>
    <row r="21" spans="1:15" ht="12" customHeight="1" x14ac:dyDescent="0.15">
      <c r="A21" s="119" t="s">
        <v>36</v>
      </c>
      <c r="B21" s="844">
        <v>5.3733673998324667</v>
      </c>
      <c r="C21" s="658">
        <v>4.9000000000000004</v>
      </c>
      <c r="D21" s="658">
        <v>4.93</v>
      </c>
      <c r="E21" s="658">
        <v>4.9150000000000009</v>
      </c>
      <c r="F21" s="658">
        <v>4.910000000000001</v>
      </c>
      <c r="G21" s="658">
        <v>4.9500000000000011</v>
      </c>
      <c r="H21" s="658">
        <v>4.9340000000000002</v>
      </c>
      <c r="I21" s="658">
        <v>5.9001999999999999</v>
      </c>
      <c r="J21" s="658">
        <v>5.7620000000000005</v>
      </c>
      <c r="K21" s="658">
        <v>5.82</v>
      </c>
      <c r="L21" s="658">
        <v>5.8339999999999987</v>
      </c>
      <c r="M21" s="658">
        <v>6.1329999999999991</v>
      </c>
      <c r="N21" s="658">
        <v>5.6319999999999997</v>
      </c>
      <c r="O21" s="185"/>
    </row>
    <row r="22" spans="1:15" ht="12" customHeight="1" x14ac:dyDescent="0.15">
      <c r="A22" s="119" t="s">
        <v>37</v>
      </c>
      <c r="B22" s="844">
        <v>5.3107547329637992</v>
      </c>
      <c r="C22" s="658">
        <v>4.8499999999999996</v>
      </c>
      <c r="D22" s="658">
        <v>4.9399999999999995</v>
      </c>
      <c r="E22" s="658">
        <v>4.9329999999999998</v>
      </c>
      <c r="F22" s="658">
        <v>4.82</v>
      </c>
      <c r="G22" s="658">
        <v>4.93</v>
      </c>
      <c r="H22" s="658">
        <v>4.8900000000000006</v>
      </c>
      <c r="I22" s="658">
        <v>5.8440000000000003</v>
      </c>
      <c r="J22" s="658">
        <v>5.6529999999999987</v>
      </c>
      <c r="K22" s="658">
        <v>5.7200000000000006</v>
      </c>
      <c r="L22" s="658">
        <v>5.7230000000000008</v>
      </c>
      <c r="M22" s="658">
        <v>5.9799999999999995</v>
      </c>
      <c r="N22" s="658">
        <v>5.5030000000000001</v>
      </c>
      <c r="O22" s="185"/>
    </row>
    <row r="23" spans="1:15" ht="12" customHeight="1" x14ac:dyDescent="0.15">
      <c r="A23" s="119" t="s">
        <v>38</v>
      </c>
      <c r="B23" s="844">
        <v>5.4063300234072882</v>
      </c>
      <c r="C23" s="658">
        <v>4.910000000000001</v>
      </c>
      <c r="D23" s="658">
        <v>4.9300000000000006</v>
      </c>
      <c r="E23" s="658">
        <v>4.92</v>
      </c>
      <c r="F23" s="658">
        <v>4.8000000000000007</v>
      </c>
      <c r="G23" s="658">
        <v>4.9099999999999993</v>
      </c>
      <c r="H23" s="658">
        <v>4.88</v>
      </c>
      <c r="I23" s="658">
        <v>5.8380000000000001</v>
      </c>
      <c r="J23" s="658">
        <v>5.6539999999999999</v>
      </c>
      <c r="K23" s="658">
        <v>5.6999999999999993</v>
      </c>
      <c r="L23" s="658">
        <v>5.7100000000000009</v>
      </c>
      <c r="M23" s="658">
        <v>5.9900000000000011</v>
      </c>
      <c r="N23" s="658">
        <v>5.5329999999999995</v>
      </c>
      <c r="O23" s="185"/>
    </row>
    <row r="24" spans="1:15" ht="12" customHeight="1" x14ac:dyDescent="0.15">
      <c r="A24" s="119" t="s">
        <v>39</v>
      </c>
      <c r="B24" s="844">
        <v>5.3107277795333525</v>
      </c>
      <c r="C24" s="658">
        <v>4.8499999999999996</v>
      </c>
      <c r="D24" s="658">
        <v>4.9000000000000004</v>
      </c>
      <c r="E24" s="658">
        <v>4.8899999999999997</v>
      </c>
      <c r="F24" s="658">
        <v>4.830000000000001</v>
      </c>
      <c r="G24" s="658">
        <v>4.9400000000000013</v>
      </c>
      <c r="H24" s="658">
        <v>4.9000000000000004</v>
      </c>
      <c r="I24" s="658">
        <v>5.8550000000000004</v>
      </c>
      <c r="J24" s="658">
        <v>5.6529999999999996</v>
      </c>
      <c r="K24" s="658">
        <v>5.73</v>
      </c>
      <c r="L24" s="658">
        <v>5.7329999999999997</v>
      </c>
      <c r="M24" s="658">
        <v>6.01</v>
      </c>
      <c r="N24" s="658">
        <v>5.5500000000000016</v>
      </c>
      <c r="O24" s="185"/>
    </row>
    <row r="25" spans="1:15" ht="12" customHeight="1" x14ac:dyDescent="0.15">
      <c r="A25" s="119" t="s">
        <v>40</v>
      </c>
      <c r="B25" s="844">
        <v>5.4002814232852163</v>
      </c>
      <c r="C25" s="658">
        <v>4.9210000000000003</v>
      </c>
      <c r="D25" s="658">
        <v>4.9399999999999995</v>
      </c>
      <c r="E25" s="658">
        <v>4.9500000000000011</v>
      </c>
      <c r="F25" s="658">
        <v>4.8999999999999995</v>
      </c>
      <c r="G25" s="658">
        <v>4.95</v>
      </c>
      <c r="H25" s="658">
        <v>4.9400000000000004</v>
      </c>
      <c r="I25" s="658">
        <v>5.9221000000000004</v>
      </c>
      <c r="J25" s="658">
        <v>5.74</v>
      </c>
      <c r="K25" s="658">
        <v>5.8</v>
      </c>
      <c r="L25" s="658">
        <v>5.8140000000000009</v>
      </c>
      <c r="M25" s="658">
        <v>6.1</v>
      </c>
      <c r="N25" s="658">
        <v>5.6340000000000003</v>
      </c>
      <c r="O25" s="185"/>
    </row>
    <row r="26" spans="1:15" ht="12" customHeight="1" x14ac:dyDescent="0.15">
      <c r="A26" s="119" t="s">
        <v>41</v>
      </c>
      <c r="B26" s="844">
        <v>5.4019734221921976</v>
      </c>
      <c r="C26" s="658">
        <v>5.0419999999999998</v>
      </c>
      <c r="D26" s="658">
        <v>5.0507790513000437</v>
      </c>
      <c r="E26" s="658">
        <v>5.0414262530078942</v>
      </c>
      <c r="F26" s="658">
        <v>5.0040025258025116</v>
      </c>
      <c r="G26" s="658">
        <v>5.1085040518805416</v>
      </c>
      <c r="H26" s="658">
        <v>5.1040983900021022</v>
      </c>
      <c r="I26" s="658">
        <v>5.8918839708779247</v>
      </c>
      <c r="J26" s="658">
        <v>5.6192734028992248</v>
      </c>
      <c r="K26" s="658">
        <v>5.6990737850692259</v>
      </c>
      <c r="L26" s="658">
        <v>5.7140908162978663</v>
      </c>
      <c r="M26" s="658">
        <v>6.0386892346445071</v>
      </c>
      <c r="N26" s="658">
        <v>5.5940265344802453</v>
      </c>
      <c r="O26" s="185"/>
    </row>
    <row r="27" spans="1:15" ht="12" customHeight="1" x14ac:dyDescent="0.15">
      <c r="A27" s="119" t="s">
        <v>110</v>
      </c>
      <c r="B27" s="844">
        <v>5.4181349722519405</v>
      </c>
      <c r="C27" s="658">
        <v>5.05</v>
      </c>
      <c r="D27" s="658">
        <v>5.05</v>
      </c>
      <c r="E27" s="658">
        <v>5.04</v>
      </c>
      <c r="F27" s="658">
        <v>5</v>
      </c>
      <c r="G27" s="658">
        <v>5.0999999999999988</v>
      </c>
      <c r="H27" s="658">
        <v>5.0999999999999988</v>
      </c>
      <c r="I27" s="658">
        <v>5.9320000000000004</v>
      </c>
      <c r="J27" s="658">
        <v>5.6599999999999993</v>
      </c>
      <c r="K27" s="658">
        <v>5.74</v>
      </c>
      <c r="L27" s="658">
        <v>5.7540000000000004</v>
      </c>
      <c r="M27" s="658">
        <v>6.05</v>
      </c>
      <c r="N27" s="658">
        <v>5.6020000000000003</v>
      </c>
      <c r="O27" s="185"/>
    </row>
    <row r="28" spans="1:15" ht="12" customHeight="1" x14ac:dyDescent="0.15">
      <c r="A28" s="119" t="s">
        <v>111</v>
      </c>
      <c r="B28" s="844">
        <v>5.3770163513824061</v>
      </c>
      <c r="C28" s="658">
        <v>5.03</v>
      </c>
      <c r="D28" s="658">
        <v>5.0519999999999987</v>
      </c>
      <c r="E28" s="658">
        <v>5.0440000000000005</v>
      </c>
      <c r="F28" s="658">
        <v>5.01</v>
      </c>
      <c r="G28" s="658">
        <v>5.12</v>
      </c>
      <c r="H28" s="658">
        <v>5.1100000000000012</v>
      </c>
      <c r="I28" s="658">
        <v>5.8344999999999994</v>
      </c>
      <c r="J28" s="658">
        <v>5.5540000000000003</v>
      </c>
      <c r="K28" s="658">
        <v>5.63</v>
      </c>
      <c r="L28" s="658">
        <v>5.65</v>
      </c>
      <c r="M28" s="658">
        <v>6.02</v>
      </c>
      <c r="N28" s="658">
        <v>5.5820000000000007</v>
      </c>
      <c r="O28" s="185"/>
    </row>
    <row r="29" spans="1:15" ht="12" customHeight="1" x14ac:dyDescent="0.15">
      <c r="A29" s="119" t="s">
        <v>44</v>
      </c>
      <c r="B29" s="844">
        <v>5.4960843053755157</v>
      </c>
      <c r="C29" s="658">
        <v>5.0199999999999996</v>
      </c>
      <c r="D29" s="658">
        <v>5.043000000000001</v>
      </c>
      <c r="E29" s="658">
        <v>5.0313999999999988</v>
      </c>
      <c r="F29" s="658">
        <v>5</v>
      </c>
      <c r="G29" s="658">
        <v>5.1199999999999992</v>
      </c>
      <c r="H29" s="658">
        <v>5.1120000000000001</v>
      </c>
      <c r="I29" s="658">
        <v>5.9211999999999998</v>
      </c>
      <c r="J29" s="658">
        <v>5.7399999999999993</v>
      </c>
      <c r="K29" s="658">
        <v>5.8</v>
      </c>
      <c r="L29" s="658">
        <v>5.82</v>
      </c>
      <c r="M29" s="658">
        <v>6.15</v>
      </c>
      <c r="N29" s="658">
        <v>5.6630000000000003</v>
      </c>
      <c r="O29" s="185"/>
    </row>
    <row r="30" spans="1:15" ht="12" customHeight="1" x14ac:dyDescent="0.15">
      <c r="A30" s="119" t="s">
        <v>45</v>
      </c>
      <c r="B30" s="844">
        <v>5.4301113386231776</v>
      </c>
      <c r="C30" s="658">
        <v>5.03</v>
      </c>
      <c r="D30" s="658">
        <v>5.05</v>
      </c>
      <c r="E30" s="658">
        <v>5.0410000000000004</v>
      </c>
      <c r="F30" s="658">
        <v>5.01</v>
      </c>
      <c r="G30" s="658">
        <v>5.1100000000000003</v>
      </c>
      <c r="H30" s="658">
        <v>5.0940000000000003</v>
      </c>
      <c r="I30" s="658">
        <v>5.841940000000001</v>
      </c>
      <c r="J30" s="658">
        <v>5.6709999999999994</v>
      </c>
      <c r="K30" s="658">
        <v>5.73</v>
      </c>
      <c r="L30" s="658">
        <v>5.75</v>
      </c>
      <c r="M30" s="658">
        <v>6.0799999999999992</v>
      </c>
      <c r="N30" s="658">
        <v>5.6009999999999982</v>
      </c>
      <c r="O30" s="185"/>
    </row>
    <row r="31" spans="1:15" ht="12" customHeight="1" x14ac:dyDescent="0.15">
      <c r="A31" s="119" t="s">
        <v>46</v>
      </c>
      <c r="B31" s="844">
        <v>5.4479995168880242</v>
      </c>
      <c r="C31" s="658">
        <v>5.0199999999999996</v>
      </c>
      <c r="D31" s="658">
        <v>5.0490000000000004</v>
      </c>
      <c r="E31" s="658">
        <v>5.032</v>
      </c>
      <c r="F31" s="658">
        <v>5.0000000000000009</v>
      </c>
      <c r="G31" s="658">
        <v>5.12</v>
      </c>
      <c r="H31" s="658">
        <v>5.0999999999999988</v>
      </c>
      <c r="I31" s="658">
        <v>5.9420000000000011</v>
      </c>
      <c r="J31" s="658">
        <v>5.7620000000000005</v>
      </c>
      <c r="K31" s="658">
        <v>5.82</v>
      </c>
      <c r="L31" s="658">
        <v>5.81</v>
      </c>
      <c r="M31" s="658">
        <v>6.1219999999999999</v>
      </c>
      <c r="N31" s="658">
        <v>5.660000000000001</v>
      </c>
      <c r="O31" s="185"/>
    </row>
    <row r="32" spans="1:15" ht="12" customHeight="1" x14ac:dyDescent="0.15">
      <c r="A32" s="161" t="s">
        <v>47</v>
      </c>
      <c r="B32" s="844">
        <v>5.497080745345305</v>
      </c>
      <c r="C32" s="660">
        <v>5.0700000000000012</v>
      </c>
      <c r="D32" s="660">
        <v>5.1000000000000005</v>
      </c>
      <c r="E32" s="660">
        <v>5.0839999999999996</v>
      </c>
      <c r="F32" s="660">
        <v>5.0199999999999996</v>
      </c>
      <c r="G32" s="660">
        <v>5.13</v>
      </c>
      <c r="H32" s="660">
        <v>5.1100000000000003</v>
      </c>
      <c r="I32" s="660">
        <v>5.9210000000000003</v>
      </c>
      <c r="J32" s="660">
        <v>5.73</v>
      </c>
      <c r="K32" s="660">
        <v>5.8</v>
      </c>
      <c r="L32" s="660">
        <v>5.8100000000000005</v>
      </c>
      <c r="M32" s="660">
        <v>6.14</v>
      </c>
      <c r="N32" s="660">
        <v>5.6630000000000011</v>
      </c>
      <c r="O32" s="185"/>
    </row>
    <row r="33" spans="1:15" ht="12" customHeight="1" x14ac:dyDescent="0.15">
      <c r="A33" s="119" t="s">
        <v>48</v>
      </c>
      <c r="B33" s="844">
        <v>5.4680144249860207</v>
      </c>
      <c r="C33" s="660">
        <v>5.0149999999999997</v>
      </c>
      <c r="D33" s="660">
        <v>5.0599999999999996</v>
      </c>
      <c r="E33" s="660">
        <v>5.0529999999999999</v>
      </c>
      <c r="F33" s="660">
        <v>5.0100000000000007</v>
      </c>
      <c r="G33" s="660">
        <v>5.12</v>
      </c>
      <c r="H33" s="660">
        <v>5.0999999999999988</v>
      </c>
      <c r="I33" s="660">
        <v>5.8534199999999998</v>
      </c>
      <c r="J33" s="660">
        <v>5.6640000000000006</v>
      </c>
      <c r="K33" s="660">
        <v>5.72</v>
      </c>
      <c r="L33" s="660">
        <v>5.7400000000000011</v>
      </c>
      <c r="M33" s="660">
        <v>6.0529999999999999</v>
      </c>
      <c r="N33" s="660">
        <v>5.621999999999999</v>
      </c>
      <c r="O33" s="185"/>
    </row>
    <row r="34" spans="1:15" ht="12" customHeight="1" thickBot="1" x14ac:dyDescent="0.2">
      <c r="A34" s="179" t="s">
        <v>49</v>
      </c>
      <c r="B34" s="1002">
        <v>5.5382762141385555</v>
      </c>
      <c r="C34" s="659">
        <v>5.2000000000000011</v>
      </c>
      <c r="D34" s="659">
        <v>5.2399999999999993</v>
      </c>
      <c r="E34" s="659">
        <v>5.2199999999999989</v>
      </c>
      <c r="F34" s="659">
        <v>5.0500000000000007</v>
      </c>
      <c r="G34" s="659">
        <v>5.15</v>
      </c>
      <c r="H34" s="659">
        <v>5.1230000000000011</v>
      </c>
      <c r="I34" s="659">
        <v>5.9522299999999992</v>
      </c>
      <c r="J34" s="659">
        <v>5.8300000000000018</v>
      </c>
      <c r="K34" s="659">
        <v>5.8</v>
      </c>
      <c r="L34" s="659">
        <v>5.8119999999999994</v>
      </c>
      <c r="M34" s="659">
        <v>6.1539999999999999</v>
      </c>
      <c r="N34" s="659">
        <v>5.7119999999999997</v>
      </c>
      <c r="O34" s="186"/>
    </row>
    <row r="35" spans="1:15" ht="9" customHeight="1" x14ac:dyDescent="0.15">
      <c r="A35" s="28" t="s">
        <v>544</v>
      </c>
      <c r="B35" s="663"/>
      <c r="C35" s="664"/>
      <c r="D35" s="664"/>
      <c r="E35" s="664"/>
      <c r="F35" s="664"/>
      <c r="G35" s="664"/>
      <c r="H35" s="664"/>
      <c r="I35" s="664"/>
      <c r="J35" s="664"/>
      <c r="K35" s="664"/>
      <c r="L35" s="664"/>
      <c r="M35" s="664"/>
      <c r="N35" s="664"/>
      <c r="O35" s="166"/>
    </row>
    <row r="36" spans="1:15" ht="9" customHeight="1" x14ac:dyDescent="0.15">
      <c r="A36" s="28" t="s">
        <v>428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  <c r="O36" s="166"/>
    </row>
    <row r="37" spans="1:15" ht="9" customHeight="1" x14ac:dyDescent="0.15">
      <c r="A37" s="40" t="s">
        <v>427</v>
      </c>
      <c r="B37" s="317"/>
      <c r="C37" s="317"/>
      <c r="D37" s="317"/>
      <c r="E37" s="317"/>
      <c r="F37" s="317"/>
      <c r="G37" s="317"/>
      <c r="H37" s="317"/>
      <c r="I37" s="317"/>
      <c r="J37" s="317"/>
      <c r="K37" s="317"/>
      <c r="L37" s="317"/>
      <c r="M37" s="317"/>
      <c r="N37" s="317"/>
    </row>
    <row r="38" spans="1:15" ht="13.05" customHeight="1" x14ac:dyDescent="0.15">
      <c r="A38" s="31"/>
    </row>
    <row r="39" spans="1:15" ht="13.05" customHeight="1" x14ac:dyDescent="0.15">
      <c r="A39" s="31"/>
    </row>
  </sheetData>
  <printOptions horizontalCentered="1" verticalCentered="1" gridLinesSet="0"/>
  <pageMargins left="0" right="0" top="0" bottom="0" header="0" footer="0"/>
  <pageSetup paperSize="9" orientation="landscape" horizontalDpi="240" verticalDpi="144"/>
  <headerFooter scaleWithDoc="0"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3">
    <tabColor theme="9" tint="0.59999389629810485"/>
  </sheetPr>
  <dimension ref="A1:Q45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1.25" style="119" customWidth="1"/>
    <col min="2" max="14" width="8.375" style="119" customWidth="1"/>
    <col min="15" max="16384" width="7" style="119"/>
  </cols>
  <sheetData>
    <row r="1" spans="1:17" ht="16.95" customHeight="1" x14ac:dyDescent="0.3">
      <c r="A1" s="665" t="s">
        <v>523</v>
      </c>
      <c r="B1" s="661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164"/>
      <c r="P1" s="164"/>
      <c r="Q1" s="164"/>
    </row>
    <row r="2" spans="1:17" ht="13.05" customHeight="1" x14ac:dyDescent="0.15">
      <c r="A2" s="661" t="s">
        <v>385</v>
      </c>
      <c r="B2" s="416"/>
      <c r="C2" s="166"/>
      <c r="D2" s="166"/>
      <c r="E2" s="166"/>
      <c r="F2" s="166"/>
      <c r="G2" s="170"/>
      <c r="H2" s="169"/>
      <c r="I2" s="166"/>
      <c r="J2" s="166"/>
      <c r="K2" s="166"/>
      <c r="L2" s="166"/>
      <c r="M2" s="166"/>
      <c r="N2" s="166"/>
    </row>
    <row r="3" spans="1:17" ht="4.05" customHeight="1" thickBot="1" x14ac:dyDescent="0.2">
      <c r="A3" s="169"/>
      <c r="B3" s="166"/>
      <c r="C3" s="166"/>
      <c r="D3" s="166"/>
      <c r="E3" s="166"/>
      <c r="F3" s="166"/>
      <c r="G3" s="170"/>
      <c r="H3" s="169"/>
      <c r="I3" s="166"/>
      <c r="J3" s="166"/>
      <c r="K3" s="166"/>
      <c r="L3" s="166"/>
      <c r="M3" s="166"/>
      <c r="N3" s="166"/>
    </row>
    <row r="4" spans="1:17" ht="15" customHeight="1" x14ac:dyDescent="0.15">
      <c r="A4" s="868" t="s">
        <v>18</v>
      </c>
      <c r="B4" s="826" t="s">
        <v>56</v>
      </c>
      <c r="C4" s="826" t="s">
        <v>57</v>
      </c>
      <c r="D4" s="826" t="s">
        <v>58</v>
      </c>
      <c r="E4" s="826" t="s">
        <v>59</v>
      </c>
      <c r="F4" s="826" t="s">
        <v>60</v>
      </c>
      <c r="G4" s="826" t="s">
        <v>61</v>
      </c>
      <c r="H4" s="826" t="s">
        <v>62</v>
      </c>
      <c r="I4" s="826" t="s">
        <v>63</v>
      </c>
      <c r="J4" s="826" t="s">
        <v>64</v>
      </c>
      <c r="K4" s="826" t="s">
        <v>65</v>
      </c>
      <c r="L4" s="826" t="s">
        <v>66</v>
      </c>
      <c r="M4" s="826" t="s">
        <v>67</v>
      </c>
      <c r="N4" s="826" t="s">
        <v>68</v>
      </c>
    </row>
    <row r="5" spans="1:17" ht="15" customHeight="1" x14ac:dyDescent="0.15">
      <c r="A5" s="1003" t="s">
        <v>113</v>
      </c>
      <c r="B5" s="1004">
        <v>5.4289694845154255</v>
      </c>
      <c r="C5" s="1005">
        <v>5.4252206173682556</v>
      </c>
      <c r="D5" s="1005">
        <v>5.4187434080563222</v>
      </c>
      <c r="E5" s="1005">
        <v>5.4295201880094126</v>
      </c>
      <c r="F5" s="1005">
        <v>5.4489628718142633</v>
      </c>
      <c r="G5" s="1005">
        <v>5.4388811492108324</v>
      </c>
      <c r="H5" s="1005">
        <v>5.4252946369897552</v>
      </c>
      <c r="I5" s="1005">
        <v>5.4392417589008337</v>
      </c>
      <c r="J5" s="1005">
        <v>5.4028062855987153</v>
      </c>
      <c r="K5" s="1005">
        <v>5.4065698447290806</v>
      </c>
      <c r="L5" s="1005">
        <v>5.4192403634665629</v>
      </c>
      <c r="M5" s="1005">
        <v>5.4152530003434949</v>
      </c>
      <c r="N5" s="1005">
        <v>5.4779351717662541</v>
      </c>
    </row>
    <row r="6" spans="1:17" ht="12" customHeight="1" x14ac:dyDescent="0.15">
      <c r="A6" s="119" t="s">
        <v>21</v>
      </c>
      <c r="B6" s="842">
        <v>5.4454563730490921</v>
      </c>
      <c r="C6" s="658">
        <v>5.4500000000000011</v>
      </c>
      <c r="D6" s="658">
        <v>5.44</v>
      </c>
      <c r="E6" s="658">
        <v>5.4420000000000002</v>
      </c>
      <c r="F6" s="658">
        <v>5.4499999999999993</v>
      </c>
      <c r="G6" s="658">
        <v>5.4400000000000013</v>
      </c>
      <c r="H6" s="658">
        <v>5.4420000000000002</v>
      </c>
      <c r="I6" s="658">
        <v>5.431</v>
      </c>
      <c r="J6" s="658">
        <v>5.4220000000000006</v>
      </c>
      <c r="K6" s="658">
        <v>5.4400000000000013</v>
      </c>
      <c r="L6" s="658">
        <v>5.4519999999999991</v>
      </c>
      <c r="M6" s="658">
        <v>5.4600000000000009</v>
      </c>
      <c r="N6" s="658">
        <v>5.48</v>
      </c>
    </row>
    <row r="7" spans="1:17" ht="12" customHeight="1" x14ac:dyDescent="0.15">
      <c r="A7" s="119" t="s">
        <v>22</v>
      </c>
      <c r="B7" s="843">
        <v>5.543083116711788</v>
      </c>
      <c r="C7" s="658">
        <v>5.55</v>
      </c>
      <c r="D7" s="658">
        <v>5.5300000000000011</v>
      </c>
      <c r="E7" s="658">
        <v>5.5419999999999998</v>
      </c>
      <c r="F7" s="658">
        <v>5.5519999999999996</v>
      </c>
      <c r="G7" s="658">
        <v>5.5439999999999996</v>
      </c>
      <c r="H7" s="658">
        <v>5.5410000000000004</v>
      </c>
      <c r="I7" s="658">
        <v>5.5340000000000016</v>
      </c>
      <c r="J7" s="658">
        <v>5.524</v>
      </c>
      <c r="K7" s="658">
        <v>5.5339999999999998</v>
      </c>
      <c r="L7" s="658">
        <v>5.5519999999999996</v>
      </c>
      <c r="M7" s="658">
        <v>5.5519999999999996</v>
      </c>
      <c r="N7" s="658">
        <v>5.57</v>
      </c>
    </row>
    <row r="8" spans="1:17" ht="12" customHeight="1" x14ac:dyDescent="0.15">
      <c r="A8" s="119" t="s">
        <v>23</v>
      </c>
      <c r="B8" s="843">
        <v>5.7545090264116716</v>
      </c>
      <c r="C8" s="658">
        <v>5.73</v>
      </c>
      <c r="D8" s="658">
        <v>5.74</v>
      </c>
      <c r="E8" s="658">
        <v>5.75</v>
      </c>
      <c r="F8" s="658">
        <v>5.7430000000000003</v>
      </c>
      <c r="G8" s="658">
        <v>5.7340000000000009</v>
      </c>
      <c r="H8" s="658">
        <v>5.7300999999999993</v>
      </c>
      <c r="I8" s="658">
        <v>5.7350000000000003</v>
      </c>
      <c r="J8" s="658">
        <v>5.75</v>
      </c>
      <c r="K8" s="658">
        <v>5.76</v>
      </c>
      <c r="L8" s="658">
        <v>5.7800000000000011</v>
      </c>
      <c r="M8" s="658">
        <v>5.7910000000000004</v>
      </c>
      <c r="N8" s="658">
        <v>5.8</v>
      </c>
    </row>
    <row r="9" spans="1:17" ht="12" customHeight="1" x14ac:dyDescent="0.15">
      <c r="A9" s="119" t="s">
        <v>24</v>
      </c>
      <c r="B9" s="843">
        <v>5.6456906019463107</v>
      </c>
      <c r="C9" s="658">
        <v>5.62</v>
      </c>
      <c r="D9" s="658">
        <v>5.6300000000000008</v>
      </c>
      <c r="E9" s="658">
        <v>5.6400000000000006</v>
      </c>
      <c r="F9" s="658">
        <v>5.6400000000000006</v>
      </c>
      <c r="G9" s="658">
        <v>5.629999999999999</v>
      </c>
      <c r="H9" s="658">
        <v>5.6400000000000006</v>
      </c>
      <c r="I9" s="658">
        <v>5.6310000000000002</v>
      </c>
      <c r="J9" s="658">
        <v>5.6230000000000002</v>
      </c>
      <c r="K9" s="658">
        <v>5.65</v>
      </c>
      <c r="L9" s="658">
        <v>5.67</v>
      </c>
      <c r="M9" s="658">
        <v>5.6740000000000004</v>
      </c>
      <c r="N9" s="658">
        <v>5.6999999999999993</v>
      </c>
    </row>
    <row r="10" spans="1:17" ht="12" customHeight="1" x14ac:dyDescent="0.15">
      <c r="A10" s="119" t="s">
        <v>25</v>
      </c>
      <c r="B10" s="843">
        <v>4.7129987628823882</v>
      </c>
      <c r="C10" s="658">
        <v>4.7398468534526952</v>
      </c>
      <c r="D10" s="658">
        <v>4.7185911376091454</v>
      </c>
      <c r="E10" s="658">
        <v>4.7266747621207923</v>
      </c>
      <c r="F10" s="658">
        <v>4.7391178893468338</v>
      </c>
      <c r="G10" s="658">
        <v>4.7263363760394475</v>
      </c>
      <c r="H10" s="658">
        <v>4.7220166377156572</v>
      </c>
      <c r="I10" s="658">
        <v>4.7139979812538861</v>
      </c>
      <c r="J10" s="658">
        <v>4.6980384389696388</v>
      </c>
      <c r="K10" s="658">
        <v>4.6942612355890141</v>
      </c>
      <c r="L10" s="658">
        <v>4.7038489195492863</v>
      </c>
      <c r="M10" s="658">
        <v>4.6930870026984444</v>
      </c>
      <c r="N10" s="658">
        <v>4.6957239532107167</v>
      </c>
    </row>
    <row r="11" spans="1:17" ht="12" customHeight="1" x14ac:dyDescent="0.15">
      <c r="A11" s="119" t="s">
        <v>107</v>
      </c>
      <c r="B11" s="843">
        <v>4.733223534388542</v>
      </c>
      <c r="C11" s="658">
        <v>4.75</v>
      </c>
      <c r="D11" s="658">
        <v>4.7299999999999995</v>
      </c>
      <c r="E11" s="658">
        <v>4.74</v>
      </c>
      <c r="F11" s="658">
        <v>4.7510000000000003</v>
      </c>
      <c r="G11" s="658">
        <v>4.7399999999999993</v>
      </c>
      <c r="H11" s="658">
        <v>4.7439999999999998</v>
      </c>
      <c r="I11" s="658">
        <v>4.7329999999999997</v>
      </c>
      <c r="J11" s="658">
        <v>4.7230000000000008</v>
      </c>
      <c r="K11" s="658">
        <v>4.7220000000000004</v>
      </c>
      <c r="L11" s="658">
        <v>4.7300000000000004</v>
      </c>
      <c r="M11" s="658">
        <v>4.72</v>
      </c>
      <c r="N11" s="658">
        <v>4.72</v>
      </c>
    </row>
    <row r="12" spans="1:17" ht="12" customHeight="1" x14ac:dyDescent="0.15">
      <c r="A12" s="119" t="s">
        <v>108</v>
      </c>
      <c r="B12" s="843">
        <v>4.6662223322816541</v>
      </c>
      <c r="C12" s="658">
        <v>4.7199999999999989</v>
      </c>
      <c r="D12" s="658">
        <v>4.6900000000000004</v>
      </c>
      <c r="E12" s="658">
        <v>4.68</v>
      </c>
      <c r="F12" s="658">
        <v>4.6819999999999995</v>
      </c>
      <c r="G12" s="658">
        <v>4.6719999999999997</v>
      </c>
      <c r="H12" s="658">
        <v>4.6730000000000009</v>
      </c>
      <c r="I12" s="658">
        <v>4.6641000000000004</v>
      </c>
      <c r="J12" s="658">
        <v>4.6500000000000012</v>
      </c>
      <c r="K12" s="658">
        <v>4.6449999999999987</v>
      </c>
      <c r="L12" s="658">
        <v>4.6550000000000002</v>
      </c>
      <c r="M12" s="658">
        <v>4.6500000000000004</v>
      </c>
      <c r="N12" s="658">
        <v>4.6500000000000004</v>
      </c>
    </row>
    <row r="13" spans="1:17" ht="12" customHeight="1" x14ac:dyDescent="0.15">
      <c r="A13" s="119" t="s">
        <v>138</v>
      </c>
      <c r="B13" s="843">
        <v>4.720167679688017</v>
      </c>
      <c r="C13" s="658">
        <v>4.7</v>
      </c>
      <c r="D13" s="658">
        <v>4.6900000000000013</v>
      </c>
      <c r="E13" s="658">
        <v>4.7000000000000011</v>
      </c>
      <c r="F13" s="658">
        <v>4.7199999999999989</v>
      </c>
      <c r="G13" s="658">
        <v>4.7300000000000004</v>
      </c>
      <c r="H13" s="658">
        <v>4.74</v>
      </c>
      <c r="I13" s="658">
        <v>4.7419999999999991</v>
      </c>
      <c r="J13" s="658">
        <v>4.734</v>
      </c>
      <c r="K13" s="658">
        <v>4.72</v>
      </c>
      <c r="L13" s="658">
        <v>4.7220000000000004</v>
      </c>
      <c r="M13" s="658">
        <v>4.7140000000000004</v>
      </c>
      <c r="N13" s="658">
        <v>4.7000000000000011</v>
      </c>
    </row>
    <row r="14" spans="1:17" ht="12" customHeight="1" x14ac:dyDescent="0.15">
      <c r="A14" s="119" t="s">
        <v>29</v>
      </c>
      <c r="B14" s="843">
        <v>5.2260463817362215</v>
      </c>
      <c r="C14" s="658">
        <v>5.24</v>
      </c>
      <c r="D14" s="658">
        <v>5.23</v>
      </c>
      <c r="E14" s="658">
        <v>5.234</v>
      </c>
      <c r="F14" s="658">
        <v>5.24</v>
      </c>
      <c r="G14" s="658">
        <v>5.23</v>
      </c>
      <c r="H14" s="658">
        <v>5.2330000000000005</v>
      </c>
      <c r="I14" s="658">
        <v>5.2241</v>
      </c>
      <c r="J14" s="658">
        <v>5.2</v>
      </c>
      <c r="K14" s="658">
        <v>5.19</v>
      </c>
      <c r="L14" s="658">
        <v>5.2100000000000009</v>
      </c>
      <c r="M14" s="658">
        <v>5.23</v>
      </c>
      <c r="N14" s="658">
        <v>5.2400000000000011</v>
      </c>
    </row>
    <row r="15" spans="1:17" ht="12" customHeight="1" x14ac:dyDescent="0.15">
      <c r="A15" s="119" t="s">
        <v>30</v>
      </c>
      <c r="B15" s="843">
        <v>4.9179178574975531</v>
      </c>
      <c r="C15" s="658">
        <v>4.83</v>
      </c>
      <c r="D15" s="658">
        <v>4.8099999999999987</v>
      </c>
      <c r="E15" s="658">
        <v>4.8045</v>
      </c>
      <c r="F15" s="658">
        <v>4.8120000000000012</v>
      </c>
      <c r="G15" s="658">
        <v>4.82</v>
      </c>
      <c r="H15" s="658">
        <v>4.8319999999999999</v>
      </c>
      <c r="I15" s="658">
        <v>4.8140000000000001</v>
      </c>
      <c r="J15" s="658">
        <v>4.8000000000000007</v>
      </c>
      <c r="K15" s="658">
        <v>4.82</v>
      </c>
      <c r="L15" s="658">
        <v>4.8499999999999996</v>
      </c>
      <c r="M15" s="658">
        <v>4.8499999999999996</v>
      </c>
      <c r="N15" s="658">
        <v>5.854000000000001</v>
      </c>
    </row>
    <row r="16" spans="1:17" ht="12" customHeight="1" x14ac:dyDescent="0.15">
      <c r="A16" s="119" t="s">
        <v>31</v>
      </c>
      <c r="B16" s="843">
        <v>5.5044119639987352</v>
      </c>
      <c r="C16" s="658">
        <v>5.4800000000000013</v>
      </c>
      <c r="D16" s="658">
        <v>5.49</v>
      </c>
      <c r="E16" s="658">
        <v>5.51</v>
      </c>
      <c r="F16" s="658">
        <v>5.5140000000000002</v>
      </c>
      <c r="G16" s="658">
        <v>5.5</v>
      </c>
      <c r="H16" s="658">
        <v>5.4939999999999998</v>
      </c>
      <c r="I16" s="658">
        <v>5.4829999999999997</v>
      </c>
      <c r="J16" s="658">
        <v>5.4729999999999999</v>
      </c>
      <c r="K16" s="658">
        <v>5.5</v>
      </c>
      <c r="L16" s="658">
        <v>5.520999999999999</v>
      </c>
      <c r="M16" s="658">
        <v>5.5429999999999993</v>
      </c>
      <c r="N16" s="658">
        <v>5.5540000000000003</v>
      </c>
    </row>
    <row r="17" spans="1:14" ht="12" customHeight="1" x14ac:dyDescent="0.15">
      <c r="A17" s="119" t="s">
        <v>32</v>
      </c>
      <c r="B17" s="843">
        <v>5.2951262752421151</v>
      </c>
      <c r="C17" s="658">
        <v>5.2799999999999994</v>
      </c>
      <c r="D17" s="658">
        <v>5.3000000000000007</v>
      </c>
      <c r="E17" s="658">
        <v>5.2945000000000011</v>
      </c>
      <c r="F17" s="658">
        <v>5.3000000000000007</v>
      </c>
      <c r="G17" s="658">
        <v>5.293000000000001</v>
      </c>
      <c r="H17" s="658">
        <v>5.3000000000000007</v>
      </c>
      <c r="I17" s="658">
        <v>5.2929999999999993</v>
      </c>
      <c r="J17" s="658">
        <v>5.2800000000000011</v>
      </c>
      <c r="K17" s="658">
        <v>5.274</v>
      </c>
      <c r="L17" s="658">
        <v>5.2899999999999991</v>
      </c>
      <c r="M17" s="658">
        <v>5.32</v>
      </c>
      <c r="N17" s="658">
        <v>5.3199999999999994</v>
      </c>
    </row>
    <row r="18" spans="1:14" ht="12" customHeight="1" x14ac:dyDescent="0.15">
      <c r="A18" s="119" t="s">
        <v>33</v>
      </c>
      <c r="B18" s="843">
        <v>5.4822030003707596</v>
      </c>
      <c r="C18" s="658">
        <v>5.5</v>
      </c>
      <c r="D18" s="658">
        <v>5.48</v>
      </c>
      <c r="E18" s="658">
        <v>5.492</v>
      </c>
      <c r="F18" s="658">
        <v>5.5</v>
      </c>
      <c r="G18" s="658">
        <v>5.4900000000000011</v>
      </c>
      <c r="H18" s="658">
        <v>5.4799999999999995</v>
      </c>
      <c r="I18" s="658">
        <v>5.472999999999999</v>
      </c>
      <c r="J18" s="658">
        <v>5.4599999999999991</v>
      </c>
      <c r="K18" s="658">
        <v>5.4699999999999989</v>
      </c>
      <c r="L18" s="658">
        <v>5.4820000000000002</v>
      </c>
      <c r="M18" s="658">
        <v>5.48</v>
      </c>
      <c r="N18" s="658">
        <v>5.4840000000000009</v>
      </c>
    </row>
    <row r="19" spans="1:14" ht="12" customHeight="1" x14ac:dyDescent="0.15">
      <c r="A19" s="119" t="s">
        <v>34</v>
      </c>
      <c r="B19" s="843">
        <v>5.3881745065501443</v>
      </c>
      <c r="C19" s="658">
        <v>5.3999999999999995</v>
      </c>
      <c r="D19" s="658">
        <v>5.39</v>
      </c>
      <c r="E19" s="658">
        <v>5.4023000000000003</v>
      </c>
      <c r="F19" s="658">
        <v>5.41</v>
      </c>
      <c r="G19" s="658">
        <v>5.4</v>
      </c>
      <c r="H19" s="658">
        <v>5.39</v>
      </c>
      <c r="I19" s="658">
        <v>5.378000000000001</v>
      </c>
      <c r="J19" s="658">
        <v>5.3600000000000012</v>
      </c>
      <c r="K19" s="658">
        <v>5.37</v>
      </c>
      <c r="L19" s="658">
        <v>5.3829999999999991</v>
      </c>
      <c r="M19" s="658">
        <v>5.3839999999999995</v>
      </c>
      <c r="N19" s="658">
        <v>5.3920000000000003</v>
      </c>
    </row>
    <row r="20" spans="1:14" ht="12" customHeight="1" x14ac:dyDescent="0.15">
      <c r="A20" s="119" t="s">
        <v>35</v>
      </c>
      <c r="B20" s="843">
        <v>5.9455739944234507</v>
      </c>
      <c r="C20" s="658">
        <v>5.9699999999999989</v>
      </c>
      <c r="D20" s="658">
        <v>5.9499999999999993</v>
      </c>
      <c r="E20" s="658">
        <v>5.9641000000000002</v>
      </c>
      <c r="F20" s="658">
        <v>5.9640000000000013</v>
      </c>
      <c r="G20" s="658">
        <v>5.9500000000000011</v>
      </c>
      <c r="H20" s="658">
        <v>5.9450000000000003</v>
      </c>
      <c r="I20" s="658">
        <v>5.9439999999999991</v>
      </c>
      <c r="J20" s="658">
        <v>5.931</v>
      </c>
      <c r="K20" s="658">
        <v>5.9200000000000008</v>
      </c>
      <c r="L20" s="658">
        <v>5.9409999999999998</v>
      </c>
      <c r="M20" s="658">
        <v>5.9329999999999998</v>
      </c>
      <c r="N20" s="658">
        <v>5.9439999999999991</v>
      </c>
    </row>
    <row r="21" spans="1:14" ht="12" customHeight="1" x14ac:dyDescent="0.15">
      <c r="A21" s="119" t="s">
        <v>36</v>
      </c>
      <c r="B21" s="843">
        <v>5.0091260180071711</v>
      </c>
      <c r="C21" s="658">
        <v>5.0100000000000016</v>
      </c>
      <c r="D21" s="658">
        <v>5</v>
      </c>
      <c r="E21" s="658">
        <v>5.0120000000000005</v>
      </c>
      <c r="F21" s="658">
        <v>5.0199999999999996</v>
      </c>
      <c r="G21" s="658">
        <v>5.0199999999999996</v>
      </c>
      <c r="H21" s="658">
        <v>5.01</v>
      </c>
      <c r="I21" s="658">
        <v>5.0030000000000001</v>
      </c>
      <c r="J21" s="658">
        <v>5.0100000000000007</v>
      </c>
      <c r="K21" s="658">
        <v>5</v>
      </c>
      <c r="L21" s="658">
        <v>5.0119999999999996</v>
      </c>
      <c r="M21" s="658">
        <v>5</v>
      </c>
      <c r="N21" s="658">
        <v>5.0099999999999989</v>
      </c>
    </row>
    <row r="22" spans="1:14" ht="12" customHeight="1" x14ac:dyDescent="0.15">
      <c r="A22" s="119" t="s">
        <v>37</v>
      </c>
      <c r="B22" s="843">
        <v>5.2846755895152384</v>
      </c>
      <c r="C22" s="658">
        <v>5.3000000000000007</v>
      </c>
      <c r="D22" s="658">
        <v>5.3099999999999987</v>
      </c>
      <c r="E22" s="658">
        <v>5.3045999999999998</v>
      </c>
      <c r="F22" s="658">
        <v>5.322000000000001</v>
      </c>
      <c r="G22" s="658">
        <v>5.3</v>
      </c>
      <c r="H22" s="658">
        <v>5.2939999999999996</v>
      </c>
      <c r="I22" s="658">
        <v>5.2830000000000013</v>
      </c>
      <c r="J22" s="658">
        <v>5.2729999999999997</v>
      </c>
      <c r="K22" s="658">
        <v>5.25</v>
      </c>
      <c r="L22" s="658">
        <v>5.2559999999999993</v>
      </c>
      <c r="M22" s="658">
        <v>5.25</v>
      </c>
      <c r="N22" s="658">
        <v>5.27</v>
      </c>
    </row>
    <row r="23" spans="1:14" ht="12" customHeight="1" x14ac:dyDescent="0.15">
      <c r="A23" s="119" t="s">
        <v>38</v>
      </c>
      <c r="B23" s="843">
        <v>4.902984798251822</v>
      </c>
      <c r="C23" s="658">
        <v>4.8800000000000008</v>
      </c>
      <c r="D23" s="658">
        <v>4.91</v>
      </c>
      <c r="E23" s="658">
        <v>4.9047000000000001</v>
      </c>
      <c r="F23" s="658">
        <v>4.911999999999999</v>
      </c>
      <c r="G23" s="658">
        <v>4.9000000000000004</v>
      </c>
      <c r="H23" s="658">
        <v>4.894000000000001</v>
      </c>
      <c r="I23" s="658">
        <v>4.883</v>
      </c>
      <c r="J23" s="658">
        <v>4.8900000000000006</v>
      </c>
      <c r="K23" s="658">
        <v>4.9000000000000004</v>
      </c>
      <c r="L23" s="658">
        <v>4.923</v>
      </c>
      <c r="M23" s="658">
        <v>4.9009999999999998</v>
      </c>
      <c r="N23" s="658">
        <v>4.93</v>
      </c>
    </row>
    <row r="24" spans="1:14" ht="12" customHeight="1" x14ac:dyDescent="0.15">
      <c r="A24" s="119" t="s">
        <v>39</v>
      </c>
      <c r="B24" s="843">
        <v>5.0931351777900984</v>
      </c>
      <c r="C24" s="658">
        <v>5.12</v>
      </c>
      <c r="D24" s="658">
        <v>5.1100000000000012</v>
      </c>
      <c r="E24" s="658">
        <v>5.1231999999999998</v>
      </c>
      <c r="F24" s="658">
        <v>5.1319999999999997</v>
      </c>
      <c r="G24" s="658">
        <v>5.1100000000000003</v>
      </c>
      <c r="H24" s="658">
        <v>5.1020000000000003</v>
      </c>
      <c r="I24" s="658">
        <v>5.0599999999999996</v>
      </c>
      <c r="J24" s="658">
        <v>5.05</v>
      </c>
      <c r="K24" s="658">
        <v>5.0599999999999996</v>
      </c>
      <c r="L24" s="658">
        <v>5.0810000000000004</v>
      </c>
      <c r="M24" s="658">
        <v>5.0839999999999996</v>
      </c>
      <c r="N24" s="658">
        <v>5.0999999999999996</v>
      </c>
    </row>
    <row r="25" spans="1:14" ht="12" customHeight="1" x14ac:dyDescent="0.15">
      <c r="A25" s="119" t="s">
        <v>40</v>
      </c>
      <c r="B25" s="843">
        <v>5.0778036657521728</v>
      </c>
      <c r="C25" s="662">
        <v>5.1000000000000014</v>
      </c>
      <c r="D25" s="662">
        <v>5.09</v>
      </c>
      <c r="E25" s="662">
        <v>5.1030000000000006</v>
      </c>
      <c r="F25" s="662">
        <v>5.1119999999999992</v>
      </c>
      <c r="G25" s="662">
        <v>5.09</v>
      </c>
      <c r="H25" s="662">
        <v>5.08</v>
      </c>
      <c r="I25" s="662">
        <v>5.07</v>
      </c>
      <c r="J25" s="662">
        <v>5.0640000000000001</v>
      </c>
      <c r="K25" s="662">
        <v>5.0449999999999999</v>
      </c>
      <c r="L25" s="662">
        <v>5.0620000000000003</v>
      </c>
      <c r="M25" s="662">
        <v>5.0499999999999989</v>
      </c>
      <c r="N25" s="662">
        <v>5.0540000000000012</v>
      </c>
    </row>
    <row r="26" spans="1:14" ht="12" customHeight="1" x14ac:dyDescent="0.15">
      <c r="A26" s="119" t="s">
        <v>41</v>
      </c>
      <c r="B26" s="843">
        <v>5.0019225959877058</v>
      </c>
      <c r="C26" s="658">
        <v>5.0308537917507188</v>
      </c>
      <c r="D26" s="658">
        <v>5.0347360421916827</v>
      </c>
      <c r="E26" s="658">
        <v>5.0295839997740961</v>
      </c>
      <c r="F26" s="658">
        <v>5.0243842560179237</v>
      </c>
      <c r="G26" s="658">
        <v>5.0090163143510154</v>
      </c>
      <c r="H26" s="658">
        <v>5.0000810937751323</v>
      </c>
      <c r="I26" s="658">
        <v>4.9999735429240699</v>
      </c>
      <c r="J26" s="658">
        <v>4.9846624276669624</v>
      </c>
      <c r="K26" s="658">
        <v>4.9735618600375462</v>
      </c>
      <c r="L26" s="658">
        <v>4.9798716488006987</v>
      </c>
      <c r="M26" s="658">
        <v>4.9705428114867285</v>
      </c>
      <c r="N26" s="658">
        <v>4.9726609953984022</v>
      </c>
    </row>
    <row r="27" spans="1:14" ht="12" customHeight="1" x14ac:dyDescent="0.15">
      <c r="A27" s="119" t="s">
        <v>110</v>
      </c>
      <c r="B27" s="843">
        <v>4.991379508718893</v>
      </c>
      <c r="C27" s="658">
        <v>5.0199999999999996</v>
      </c>
      <c r="D27" s="658">
        <v>5.0300000000000011</v>
      </c>
      <c r="E27" s="658">
        <v>5.0240000000000009</v>
      </c>
      <c r="F27" s="658">
        <v>5.0100000000000007</v>
      </c>
      <c r="G27" s="658">
        <v>5</v>
      </c>
      <c r="H27" s="658">
        <v>4.9920000000000009</v>
      </c>
      <c r="I27" s="658">
        <v>4.984</v>
      </c>
      <c r="J27" s="658">
        <v>4.9720000000000004</v>
      </c>
      <c r="K27" s="658">
        <v>4.9600000000000009</v>
      </c>
      <c r="L27" s="658">
        <v>4.97</v>
      </c>
      <c r="M27" s="658">
        <v>4.96</v>
      </c>
      <c r="N27" s="658">
        <v>4.9619999999999997</v>
      </c>
    </row>
    <row r="28" spans="1:14" ht="12" customHeight="1" x14ac:dyDescent="0.15">
      <c r="A28" s="119" t="s">
        <v>111</v>
      </c>
      <c r="B28" s="843">
        <v>5.0143106037303093</v>
      </c>
      <c r="C28" s="658">
        <v>5.0420000000000007</v>
      </c>
      <c r="D28" s="658">
        <v>5.04</v>
      </c>
      <c r="E28" s="658">
        <v>5.0365000000000002</v>
      </c>
      <c r="F28" s="658">
        <v>5.0419999999999998</v>
      </c>
      <c r="G28" s="658">
        <v>5.0199999999999996</v>
      </c>
      <c r="H28" s="658">
        <v>5.01</v>
      </c>
      <c r="I28" s="658">
        <v>5.0199999999999996</v>
      </c>
      <c r="J28" s="658">
        <v>5</v>
      </c>
      <c r="K28" s="658">
        <v>4.9899999999999993</v>
      </c>
      <c r="L28" s="658">
        <v>4.9920000000000009</v>
      </c>
      <c r="M28" s="658">
        <v>4.9820000000000002</v>
      </c>
      <c r="N28" s="658">
        <v>4.9839999999999991</v>
      </c>
    </row>
    <row r="29" spans="1:14" ht="12" customHeight="1" x14ac:dyDescent="0.15">
      <c r="A29" s="119" t="s">
        <v>44</v>
      </c>
      <c r="B29" s="843">
        <v>5.1609158539604048</v>
      </c>
      <c r="C29" s="658">
        <v>5.18</v>
      </c>
      <c r="D29" s="658">
        <v>5.16</v>
      </c>
      <c r="E29" s="658">
        <v>5.1723999999999997</v>
      </c>
      <c r="F29" s="658">
        <v>5.18</v>
      </c>
      <c r="G29" s="658">
        <v>5.16</v>
      </c>
      <c r="H29" s="658">
        <v>5.1500000000000012</v>
      </c>
      <c r="I29" s="658">
        <v>5.1440000000000001</v>
      </c>
      <c r="J29" s="658">
        <v>5.141</v>
      </c>
      <c r="K29" s="658">
        <v>5.1500000000000012</v>
      </c>
      <c r="L29" s="658">
        <v>5.1630000000000003</v>
      </c>
      <c r="M29" s="658">
        <v>5.161999999999999</v>
      </c>
      <c r="N29" s="658">
        <v>5.18</v>
      </c>
    </row>
    <row r="30" spans="1:14" ht="12" customHeight="1" x14ac:dyDescent="0.15">
      <c r="A30" s="119" t="s">
        <v>45</v>
      </c>
      <c r="B30" s="843">
        <v>5.6419750914766444</v>
      </c>
      <c r="C30" s="658">
        <v>5.6800000000000006</v>
      </c>
      <c r="D30" s="658">
        <v>5.66</v>
      </c>
      <c r="E30" s="658">
        <v>5.6741999999999999</v>
      </c>
      <c r="F30" s="658">
        <v>5.68</v>
      </c>
      <c r="G30" s="658">
        <v>5.65</v>
      </c>
      <c r="H30" s="658">
        <v>5.6340000000000003</v>
      </c>
      <c r="I30" s="658">
        <v>5.6219999999999999</v>
      </c>
      <c r="J30" s="658">
        <v>5.6000000000000005</v>
      </c>
      <c r="K30" s="658">
        <v>5.62</v>
      </c>
      <c r="L30" s="658">
        <v>5.629999999999999</v>
      </c>
      <c r="M30" s="658">
        <v>5.6239999999999997</v>
      </c>
      <c r="N30" s="658">
        <v>5.6399999999999988</v>
      </c>
    </row>
    <row r="31" spans="1:14" ht="12" customHeight="1" x14ac:dyDescent="0.15">
      <c r="A31" s="119" t="s">
        <v>46</v>
      </c>
      <c r="B31" s="843">
        <v>5.3761021236133546</v>
      </c>
      <c r="C31" s="658">
        <v>5.3900000000000006</v>
      </c>
      <c r="D31" s="658">
        <v>5.3800000000000008</v>
      </c>
      <c r="E31" s="658">
        <v>5.3765000000000009</v>
      </c>
      <c r="F31" s="658">
        <v>5.4</v>
      </c>
      <c r="G31" s="658">
        <v>5.38</v>
      </c>
      <c r="H31" s="658">
        <v>5.3819999999999997</v>
      </c>
      <c r="I31" s="658">
        <v>5.3739999999999988</v>
      </c>
      <c r="J31" s="658">
        <v>5.362000000000001</v>
      </c>
      <c r="K31" s="658">
        <v>5.3500000000000005</v>
      </c>
      <c r="L31" s="658">
        <v>5.370000000000001</v>
      </c>
      <c r="M31" s="658">
        <v>5.3639999999999999</v>
      </c>
      <c r="N31" s="658">
        <v>5.38</v>
      </c>
    </row>
    <row r="32" spans="1:14" ht="12" customHeight="1" x14ac:dyDescent="0.15">
      <c r="A32" s="119" t="s">
        <v>47</v>
      </c>
      <c r="B32" s="843">
        <v>4.5516039838129494</v>
      </c>
      <c r="C32" s="658">
        <v>4.57</v>
      </c>
      <c r="D32" s="658">
        <v>4.5599999999999996</v>
      </c>
      <c r="E32" s="658">
        <v>4.5542000000000007</v>
      </c>
      <c r="F32" s="658">
        <v>4.58</v>
      </c>
      <c r="G32" s="658">
        <v>4.5599999999999987</v>
      </c>
      <c r="H32" s="658">
        <v>4.5519999999999996</v>
      </c>
      <c r="I32" s="658">
        <v>4.53</v>
      </c>
      <c r="J32" s="658">
        <v>4.54</v>
      </c>
      <c r="K32" s="658">
        <v>4.53</v>
      </c>
      <c r="L32" s="658">
        <v>4.54</v>
      </c>
      <c r="M32" s="658">
        <v>4.5529999999999999</v>
      </c>
      <c r="N32" s="658">
        <v>4.5640000000000009</v>
      </c>
    </row>
    <row r="33" spans="1:14" ht="12" customHeight="1" x14ac:dyDescent="0.15">
      <c r="A33" s="119" t="s">
        <v>48</v>
      </c>
      <c r="B33" s="843">
        <v>4.8083300230159587</v>
      </c>
      <c r="C33" s="658">
        <v>4.8209999999999997</v>
      </c>
      <c r="D33" s="658">
        <v>4.7999999999999989</v>
      </c>
      <c r="E33" s="658">
        <v>4.8135000000000003</v>
      </c>
      <c r="F33" s="658">
        <v>4.82</v>
      </c>
      <c r="G33" s="658">
        <v>4.8099999999999996</v>
      </c>
      <c r="H33" s="658">
        <v>4.8040000000000012</v>
      </c>
      <c r="I33" s="658">
        <v>4.7899999999999991</v>
      </c>
      <c r="J33" s="658">
        <v>4.7999999999999989</v>
      </c>
      <c r="K33" s="658">
        <v>4.8</v>
      </c>
      <c r="L33" s="658">
        <v>4.8200000000000012</v>
      </c>
      <c r="M33" s="658">
        <v>4.8019999999999996</v>
      </c>
      <c r="N33" s="658">
        <v>4.82</v>
      </c>
    </row>
    <row r="34" spans="1:14" ht="12" customHeight="1" thickBot="1" x14ac:dyDescent="0.2">
      <c r="A34" s="179" t="s">
        <v>49</v>
      </c>
      <c r="B34" s="1006">
        <v>5.1529611178978483</v>
      </c>
      <c r="C34" s="659">
        <v>5.15</v>
      </c>
      <c r="D34" s="659">
        <v>5.16</v>
      </c>
      <c r="E34" s="659">
        <v>5.1644199999999998</v>
      </c>
      <c r="F34" s="659">
        <v>5.18</v>
      </c>
      <c r="G34" s="659">
        <v>5.16</v>
      </c>
      <c r="H34" s="659">
        <v>5.15</v>
      </c>
      <c r="I34" s="659">
        <v>5.1539999999999999</v>
      </c>
      <c r="J34" s="659">
        <v>5.1399999999999988</v>
      </c>
      <c r="K34" s="659">
        <v>5.129999999999999</v>
      </c>
      <c r="L34" s="659">
        <v>5.15</v>
      </c>
      <c r="M34" s="659">
        <v>5.144000000000001</v>
      </c>
      <c r="N34" s="659">
        <v>5.1539999999999999</v>
      </c>
    </row>
    <row r="35" spans="1:14" ht="9" customHeight="1" x14ac:dyDescent="0.15">
      <c r="A35" s="28" t="s">
        <v>544</v>
      </c>
      <c r="B35" s="663"/>
      <c r="C35" s="664"/>
      <c r="D35" s="664"/>
      <c r="E35" s="664"/>
      <c r="F35" s="664"/>
      <c r="G35" s="664"/>
      <c r="H35" s="664"/>
      <c r="I35" s="664"/>
      <c r="J35" s="664"/>
      <c r="K35" s="664"/>
      <c r="L35" s="664"/>
      <c r="M35" s="664"/>
      <c r="N35" s="664"/>
    </row>
    <row r="36" spans="1:14" ht="9" customHeight="1" x14ac:dyDescent="0.15">
      <c r="A36" s="28" t="s">
        <v>428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</row>
    <row r="37" spans="1:14" ht="9" customHeight="1" x14ac:dyDescent="0.15">
      <c r="A37" s="40" t="s">
        <v>427</v>
      </c>
      <c r="B37" s="317"/>
      <c r="C37" s="317"/>
      <c r="D37" s="317"/>
      <c r="E37" s="317"/>
      <c r="F37" s="317"/>
      <c r="G37" s="317"/>
      <c r="H37" s="317"/>
      <c r="I37" s="317"/>
      <c r="J37" s="317"/>
      <c r="K37" s="317"/>
      <c r="L37" s="317"/>
      <c r="M37" s="317"/>
      <c r="N37" s="317"/>
    </row>
    <row r="38" spans="1:14" ht="13.05" customHeight="1" x14ac:dyDescent="0.15">
      <c r="A38" s="31"/>
    </row>
    <row r="39" spans="1:14" ht="13.05" customHeight="1" x14ac:dyDescent="0.15">
      <c r="A39" s="31"/>
      <c r="B39" s="168"/>
      <c r="C39" s="186"/>
      <c r="D39" s="186"/>
      <c r="E39" s="186"/>
      <c r="F39" s="186"/>
      <c r="G39" s="186"/>
      <c r="H39" s="186"/>
      <c r="I39" s="186"/>
      <c r="J39" s="186"/>
      <c r="K39" s="186"/>
      <c r="L39" s="186"/>
      <c r="M39" s="186"/>
      <c r="N39" s="186"/>
    </row>
    <row r="40" spans="1:14" ht="13.05" customHeight="1" x14ac:dyDescent="0.15">
      <c r="A40" s="168"/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</row>
    <row r="41" spans="1:14" ht="13.05" customHeight="1" x14ac:dyDescent="0.15">
      <c r="A41" s="168"/>
      <c r="B41" s="168"/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</row>
    <row r="42" spans="1:14" ht="13.05" customHeight="1" x14ac:dyDescent="0.15">
      <c r="A42" s="168"/>
      <c r="B42" s="168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</row>
    <row r="43" spans="1:14" ht="13.05" customHeight="1" x14ac:dyDescent="0.15">
      <c r="A43" s="168"/>
      <c r="B43" s="168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</row>
    <row r="44" spans="1:14" ht="13.05" customHeight="1" x14ac:dyDescent="0.15">
      <c r="A44" s="168"/>
      <c r="B44" s="168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</row>
    <row r="45" spans="1:14" ht="13.05" customHeight="1" x14ac:dyDescent="0.15">
      <c r="A45" s="168"/>
      <c r="B45" s="168"/>
      <c r="C45" s="168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8"/>
    </row>
  </sheetData>
  <printOptions horizontalCentered="1" verticalCentered="1" gridLinesSet="0"/>
  <pageMargins left="0" right="0" top="0" bottom="0" header="0" footer="0"/>
  <pageSetup paperSize="9" orientation="landscape" horizontalDpi="240" verticalDpi="144"/>
  <headerFooter scaleWithDoc="0" alignWithMargins="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4">
    <tabColor theme="9" tint="0.59999389629810485"/>
  </sheetPr>
  <dimension ref="A1:N39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1.25" style="119" customWidth="1"/>
    <col min="2" max="14" width="8.375" style="119" customWidth="1"/>
    <col min="15" max="16384" width="7" style="119"/>
  </cols>
  <sheetData>
    <row r="1" spans="1:14" ht="16.95" customHeight="1" x14ac:dyDescent="0.3">
      <c r="A1" s="665" t="s">
        <v>524</v>
      </c>
      <c r="B1" s="666"/>
      <c r="C1" s="667"/>
      <c r="D1" s="667"/>
      <c r="E1" s="667"/>
      <c r="F1" s="667"/>
      <c r="G1" s="667"/>
      <c r="H1" s="667"/>
      <c r="I1" s="667"/>
      <c r="J1" s="667"/>
      <c r="K1" s="667"/>
      <c r="L1" s="667"/>
      <c r="M1" s="667"/>
      <c r="N1" s="667"/>
    </row>
    <row r="2" spans="1:14" ht="13.05" customHeight="1" x14ac:dyDescent="0.15">
      <c r="A2" s="661" t="s">
        <v>385</v>
      </c>
      <c r="B2" s="416"/>
      <c r="C2" s="166"/>
      <c r="D2" s="166"/>
      <c r="E2" s="166"/>
      <c r="F2" s="166"/>
      <c r="G2" s="170"/>
      <c r="H2" s="169"/>
      <c r="I2" s="166"/>
      <c r="J2" s="166"/>
      <c r="K2" s="166"/>
      <c r="L2" s="166"/>
      <c r="M2" s="166"/>
      <c r="N2" s="166"/>
    </row>
    <row r="3" spans="1:14" ht="4.05" customHeight="1" thickBot="1" x14ac:dyDescent="0.2">
      <c r="A3" s="169"/>
      <c r="B3" s="166"/>
      <c r="C3" s="166"/>
      <c r="D3" s="166"/>
      <c r="E3" s="166"/>
      <c r="F3" s="166"/>
      <c r="G3" s="170"/>
      <c r="H3" s="169"/>
      <c r="I3" s="166"/>
      <c r="J3" s="166"/>
      <c r="K3" s="166"/>
      <c r="L3" s="166"/>
      <c r="M3" s="166"/>
      <c r="N3" s="166"/>
    </row>
    <row r="4" spans="1:14" ht="15" customHeight="1" x14ac:dyDescent="0.15">
      <c r="A4" s="868" t="s">
        <v>18</v>
      </c>
      <c r="B4" s="826" t="s">
        <v>56</v>
      </c>
      <c r="C4" s="826" t="s">
        <v>57</v>
      </c>
      <c r="D4" s="826" t="s">
        <v>58</v>
      </c>
      <c r="E4" s="826" t="s">
        <v>59</v>
      </c>
      <c r="F4" s="826" t="s">
        <v>60</v>
      </c>
      <c r="G4" s="826" t="s">
        <v>61</v>
      </c>
      <c r="H4" s="826" t="s">
        <v>62</v>
      </c>
      <c r="I4" s="826" t="s">
        <v>63</v>
      </c>
      <c r="J4" s="826" t="s">
        <v>64</v>
      </c>
      <c r="K4" s="826" t="s">
        <v>65</v>
      </c>
      <c r="L4" s="826" t="s">
        <v>66</v>
      </c>
      <c r="M4" s="826" t="s">
        <v>67</v>
      </c>
      <c r="N4" s="826" t="s">
        <v>68</v>
      </c>
    </row>
    <row r="5" spans="1:14" ht="15" customHeight="1" x14ac:dyDescent="0.15">
      <c r="A5" s="1003" t="s">
        <v>113</v>
      </c>
      <c r="B5" s="1004">
        <v>6.7177212796592523</v>
      </c>
      <c r="C5" s="1005">
        <v>6.8606502407907461</v>
      </c>
      <c r="D5" s="1005">
        <v>6.8502996534622165</v>
      </c>
      <c r="E5" s="1005">
        <v>6.8487875476601046</v>
      </c>
      <c r="F5" s="1005">
        <v>6.8560822579820719</v>
      </c>
      <c r="G5" s="1005">
        <v>6.8766480351609474</v>
      </c>
      <c r="H5" s="1005">
        <v>6.6285233994536057</v>
      </c>
      <c r="I5" s="1005">
        <v>6.657556431430498</v>
      </c>
      <c r="J5" s="1005">
        <v>6.5957640889380986</v>
      </c>
      <c r="K5" s="1005">
        <v>6.5848017326240527</v>
      </c>
      <c r="L5" s="1005">
        <v>6.5910360739017797</v>
      </c>
      <c r="M5" s="1005">
        <v>6.6304293064796029</v>
      </c>
      <c r="N5" s="1005">
        <v>6.6561054544021765</v>
      </c>
    </row>
    <row r="6" spans="1:14" ht="12" customHeight="1" x14ac:dyDescent="0.15">
      <c r="A6" s="119" t="s">
        <v>21</v>
      </c>
      <c r="B6" s="843">
        <v>6.8956787241002413</v>
      </c>
      <c r="C6" s="658">
        <v>6.8999999999999995</v>
      </c>
      <c r="D6" s="658">
        <v>6.8800000000000008</v>
      </c>
      <c r="E6" s="658">
        <v>6.8940000000000019</v>
      </c>
      <c r="F6" s="658">
        <v>6.91</v>
      </c>
      <c r="G6" s="658">
        <v>6.9200000000000017</v>
      </c>
      <c r="H6" s="658">
        <v>6.93</v>
      </c>
      <c r="I6" s="658">
        <v>6.9209999999999994</v>
      </c>
      <c r="J6" s="658">
        <v>6.8899999999999988</v>
      </c>
      <c r="K6" s="658">
        <v>6.8800000000000008</v>
      </c>
      <c r="L6" s="658">
        <v>6.87</v>
      </c>
      <c r="M6" s="658">
        <v>6.8519999999999985</v>
      </c>
      <c r="N6" s="658">
        <v>6.8899999999999988</v>
      </c>
    </row>
    <row r="7" spans="1:14" ht="12" customHeight="1" x14ac:dyDescent="0.15">
      <c r="A7" s="119" t="s">
        <v>22</v>
      </c>
      <c r="B7" s="843">
        <v>5.955438414329346</v>
      </c>
      <c r="C7" s="658">
        <v>5.97</v>
      </c>
      <c r="D7" s="658">
        <v>5.9499999999999993</v>
      </c>
      <c r="E7" s="658">
        <v>5.9622999999999999</v>
      </c>
      <c r="F7" s="658">
        <v>5.98</v>
      </c>
      <c r="G7" s="658">
        <v>5.98</v>
      </c>
      <c r="H7" s="658">
        <v>5.9739999999999993</v>
      </c>
      <c r="I7" s="658">
        <v>5.9630000000000001</v>
      </c>
      <c r="J7" s="658">
        <v>5.9119999999999981</v>
      </c>
      <c r="K7" s="658">
        <v>5.9000000000000012</v>
      </c>
      <c r="L7" s="658">
        <v>5.9229999999999992</v>
      </c>
      <c r="M7" s="658">
        <v>5.95</v>
      </c>
      <c r="N7" s="658">
        <v>5.98</v>
      </c>
    </row>
    <row r="8" spans="1:14" ht="12" customHeight="1" x14ac:dyDescent="0.15">
      <c r="A8" s="119" t="s">
        <v>23</v>
      </c>
      <c r="B8" s="843">
        <v>5.9406069485850894</v>
      </c>
      <c r="C8" s="658">
        <v>5.91</v>
      </c>
      <c r="D8" s="658">
        <v>5.93</v>
      </c>
      <c r="E8" s="658">
        <v>5.9240999999999993</v>
      </c>
      <c r="F8" s="658">
        <v>5.93</v>
      </c>
      <c r="G8" s="658">
        <v>5.9399999999999995</v>
      </c>
      <c r="H8" s="658">
        <v>5.95</v>
      </c>
      <c r="I8" s="658">
        <v>5.9430000000000005</v>
      </c>
      <c r="J8" s="658">
        <v>5.91</v>
      </c>
      <c r="K8" s="658">
        <v>5.92</v>
      </c>
      <c r="L8" s="658">
        <v>5.9300000000000015</v>
      </c>
      <c r="M8" s="658">
        <v>5.98</v>
      </c>
      <c r="N8" s="658">
        <v>6</v>
      </c>
    </row>
    <row r="9" spans="1:14" ht="12" customHeight="1" x14ac:dyDescent="0.15">
      <c r="A9" s="119" t="s">
        <v>24</v>
      </c>
      <c r="B9" s="843">
        <v>6.8897177237901257</v>
      </c>
      <c r="C9" s="658">
        <v>7.1153556514370173</v>
      </c>
      <c r="D9" s="658">
        <v>6.8331680302396922</v>
      </c>
      <c r="E9" s="658">
        <v>6.6788363535442468</v>
      </c>
      <c r="F9" s="658">
        <v>6.6256185339940945</v>
      </c>
      <c r="G9" s="658">
        <v>6.6256185339940945</v>
      </c>
      <c r="H9" s="658">
        <v>6.9183165415199372</v>
      </c>
      <c r="I9" s="658">
        <v>7.011014549045778</v>
      </c>
      <c r="J9" s="658">
        <v>6.9396036693399967</v>
      </c>
      <c r="K9" s="658">
        <v>6.9715343610700913</v>
      </c>
      <c r="L9" s="658">
        <v>6.9715343610700895</v>
      </c>
      <c r="M9" s="658">
        <v>6.9715343610700895</v>
      </c>
      <c r="N9" s="658">
        <v>6.9715343610700913</v>
      </c>
    </row>
    <row r="10" spans="1:14" ht="12" customHeight="1" x14ac:dyDescent="0.15">
      <c r="A10" s="119" t="s">
        <v>25</v>
      </c>
      <c r="B10" s="843">
        <v>5.963371196776448</v>
      </c>
      <c r="C10" s="658">
        <v>5.9638185323608788</v>
      </c>
      <c r="D10" s="658">
        <v>5.9811950410859653</v>
      </c>
      <c r="E10" s="658">
        <v>6.0572070930720017</v>
      </c>
      <c r="F10" s="658">
        <v>6.1465857450540655</v>
      </c>
      <c r="G10" s="658">
        <v>6.1042675079531339</v>
      </c>
      <c r="H10" s="658">
        <v>5.9948615544606962</v>
      </c>
      <c r="I10" s="658">
        <v>6.0272535235095894</v>
      </c>
      <c r="J10" s="658">
        <v>5.918459350332915</v>
      </c>
      <c r="K10" s="658">
        <v>5.8782990302648583</v>
      </c>
      <c r="L10" s="658">
        <v>5.8753457211251527</v>
      </c>
      <c r="M10" s="658">
        <v>5.8545449905938245</v>
      </c>
      <c r="N10" s="658">
        <v>5.8939969272764712</v>
      </c>
    </row>
    <row r="11" spans="1:14" ht="12" customHeight="1" x14ac:dyDescent="0.15">
      <c r="A11" s="119" t="s">
        <v>107</v>
      </c>
      <c r="B11" s="843">
        <v>6.3270524335792899</v>
      </c>
      <c r="C11" s="658">
        <v>6.34</v>
      </c>
      <c r="D11" s="658">
        <v>6.32</v>
      </c>
      <c r="E11" s="658">
        <v>6.3330000000000002</v>
      </c>
      <c r="F11" s="658">
        <v>6.3399999999999981</v>
      </c>
      <c r="G11" s="658">
        <v>6.33</v>
      </c>
      <c r="H11" s="658">
        <v>6.34</v>
      </c>
      <c r="I11" s="658">
        <v>6.3409999999999993</v>
      </c>
      <c r="J11" s="658">
        <v>6.3000000000000007</v>
      </c>
      <c r="K11" s="658">
        <v>6.2799999999999994</v>
      </c>
      <c r="L11" s="658">
        <v>6.2809999999999997</v>
      </c>
      <c r="M11" s="658">
        <v>6.3499999999999988</v>
      </c>
      <c r="N11" s="658">
        <v>6.370000000000001</v>
      </c>
    </row>
    <row r="12" spans="1:14" ht="12" customHeight="1" x14ac:dyDescent="0.15">
      <c r="A12" s="119" t="s">
        <v>108</v>
      </c>
      <c r="B12" s="843">
        <v>5.2644595003267511</v>
      </c>
      <c r="C12" s="658">
        <v>5.27</v>
      </c>
      <c r="D12" s="658">
        <v>5.26</v>
      </c>
      <c r="E12" s="658">
        <v>5.2639999999999993</v>
      </c>
      <c r="F12" s="658">
        <v>5.28</v>
      </c>
      <c r="G12" s="658">
        <v>5.27</v>
      </c>
      <c r="H12" s="658">
        <v>5.2709999999999999</v>
      </c>
      <c r="I12" s="658">
        <v>5.2709999999999999</v>
      </c>
      <c r="J12" s="658">
        <v>5.2499999999999991</v>
      </c>
      <c r="K12" s="658">
        <v>5.23</v>
      </c>
      <c r="L12" s="658">
        <v>5.2239999999999993</v>
      </c>
      <c r="M12" s="658">
        <v>5.28</v>
      </c>
      <c r="N12" s="658">
        <v>5.3</v>
      </c>
    </row>
    <row r="13" spans="1:14" ht="12" customHeight="1" x14ac:dyDescent="0.15">
      <c r="A13" s="119" t="s">
        <v>138</v>
      </c>
      <c r="B13" s="843">
        <v>6.3447408653153916</v>
      </c>
      <c r="C13" s="658">
        <v>6.3499999999999988</v>
      </c>
      <c r="D13" s="658">
        <v>6.3600000000000012</v>
      </c>
      <c r="E13" s="658">
        <v>6.3573999999999993</v>
      </c>
      <c r="F13" s="658">
        <v>6.3699999999999992</v>
      </c>
      <c r="G13" s="658">
        <v>6.379999999999999</v>
      </c>
      <c r="H13" s="658">
        <v>6.3730000000000002</v>
      </c>
      <c r="I13" s="658">
        <v>6.35</v>
      </c>
      <c r="J13" s="658">
        <v>6.3000000000000007</v>
      </c>
      <c r="K13" s="658">
        <v>6.2799999999999994</v>
      </c>
      <c r="L13" s="658">
        <v>6.3000000000000007</v>
      </c>
      <c r="M13" s="658">
        <v>6.3499999999999988</v>
      </c>
      <c r="N13" s="658">
        <v>6.3499999999999979</v>
      </c>
    </row>
    <row r="14" spans="1:14" ht="12" customHeight="1" x14ac:dyDescent="0.15">
      <c r="A14" s="119" t="s">
        <v>29</v>
      </c>
      <c r="B14" s="843">
        <v>6.173960946003259</v>
      </c>
      <c r="C14" s="658">
        <v>6.160000000000001</v>
      </c>
      <c r="D14" s="658">
        <v>6.15</v>
      </c>
      <c r="E14" s="658">
        <v>6.1531999999999991</v>
      </c>
      <c r="F14" s="658">
        <v>6.16</v>
      </c>
      <c r="G14" s="658">
        <v>6.18</v>
      </c>
      <c r="H14" s="658">
        <v>6.2000000000000011</v>
      </c>
      <c r="I14" s="658">
        <v>6.1950000000000003</v>
      </c>
      <c r="J14" s="658">
        <v>6.152000000000001</v>
      </c>
      <c r="K14" s="658">
        <v>6.1400000000000006</v>
      </c>
      <c r="L14" s="658">
        <v>6.1529999999999978</v>
      </c>
      <c r="M14" s="658">
        <v>6.2000000000000011</v>
      </c>
      <c r="N14" s="658">
        <v>6.2299999999999986</v>
      </c>
    </row>
    <row r="15" spans="1:14" ht="12" customHeight="1" x14ac:dyDescent="0.15">
      <c r="A15" s="119" t="s">
        <v>30</v>
      </c>
      <c r="B15" s="843">
        <v>6.9422481373370637</v>
      </c>
      <c r="C15" s="658">
        <v>6.9499999999999993</v>
      </c>
      <c r="D15" s="658">
        <v>6.9399999999999995</v>
      </c>
      <c r="E15" s="658">
        <v>6.9344999999999999</v>
      </c>
      <c r="F15" s="658">
        <v>6.9499999999999993</v>
      </c>
      <c r="G15" s="658">
        <v>6.9519999999999991</v>
      </c>
      <c r="H15" s="658">
        <v>6.9599999999999991</v>
      </c>
      <c r="I15" s="658">
        <v>6.952</v>
      </c>
      <c r="J15" s="658">
        <v>6.91</v>
      </c>
      <c r="K15" s="658">
        <v>6.9</v>
      </c>
      <c r="L15" s="658">
        <v>6.9019999999999992</v>
      </c>
      <c r="M15" s="658">
        <v>6.9609999999999994</v>
      </c>
      <c r="N15" s="658">
        <v>6.9819999999999993</v>
      </c>
    </row>
    <row r="16" spans="1:14" ht="12" customHeight="1" x14ac:dyDescent="0.15">
      <c r="A16" s="119" t="s">
        <v>31</v>
      </c>
      <c r="B16" s="843">
        <v>6.7555769991644032</v>
      </c>
      <c r="C16" s="658">
        <v>6.7899999999999991</v>
      </c>
      <c r="D16" s="658">
        <v>6.75</v>
      </c>
      <c r="E16" s="658">
        <v>6.7647000000000004</v>
      </c>
      <c r="F16" s="658">
        <v>6.7800000000000011</v>
      </c>
      <c r="G16" s="658">
        <v>6.8</v>
      </c>
      <c r="H16" s="658">
        <v>6.7840000000000007</v>
      </c>
      <c r="I16" s="658">
        <v>6.7851999999999997</v>
      </c>
      <c r="J16" s="658">
        <v>6.7</v>
      </c>
      <c r="K16" s="658">
        <v>6.6799999999999979</v>
      </c>
      <c r="L16" s="658">
        <v>6.7009999999999987</v>
      </c>
      <c r="M16" s="658">
        <v>6.75</v>
      </c>
      <c r="N16" s="658">
        <v>6.7799999999999994</v>
      </c>
    </row>
    <row r="17" spans="1:14" ht="12" customHeight="1" x14ac:dyDescent="0.15">
      <c r="A17" s="119" t="s">
        <v>32</v>
      </c>
      <c r="B17" s="843">
        <v>6.4382145079177491</v>
      </c>
      <c r="C17" s="658">
        <v>6.4190674119872408</v>
      </c>
      <c r="D17" s="658">
        <v>6.4947743225488797</v>
      </c>
      <c r="E17" s="658">
        <v>6.5302417042230552</v>
      </c>
      <c r="F17" s="658">
        <v>6.4424623433596073</v>
      </c>
      <c r="G17" s="658">
        <v>6.4291082890662157</v>
      </c>
      <c r="H17" s="658">
        <v>6.4563866540357484</v>
      </c>
      <c r="I17" s="658">
        <v>6.4579599999999999</v>
      </c>
      <c r="J17" s="658">
        <v>6.4103582075725942</v>
      </c>
      <c r="K17" s="658">
        <v>6.415185886420673</v>
      </c>
      <c r="L17" s="658">
        <v>6.3769575699409327</v>
      </c>
      <c r="M17" s="658">
        <v>6.4116778341172393</v>
      </c>
      <c r="N17" s="658">
        <v>6.4116778341172402</v>
      </c>
    </row>
    <row r="18" spans="1:14" ht="12" customHeight="1" x14ac:dyDescent="0.15">
      <c r="A18" s="119" t="s">
        <v>33</v>
      </c>
      <c r="B18" s="843">
        <v>6.967411018225377</v>
      </c>
      <c r="C18" s="658">
        <v>6.9700000000000024</v>
      </c>
      <c r="D18" s="658">
        <v>6.9499999999999993</v>
      </c>
      <c r="E18" s="658">
        <v>6.952399999999999</v>
      </c>
      <c r="F18" s="658">
        <v>6.9999999999999991</v>
      </c>
      <c r="G18" s="658">
        <v>6.9999999999999991</v>
      </c>
      <c r="H18" s="658">
        <v>7.01</v>
      </c>
      <c r="I18" s="658">
        <v>7.0020000000000007</v>
      </c>
      <c r="J18" s="658">
        <v>6.9500000000000011</v>
      </c>
      <c r="K18" s="658">
        <v>6.92</v>
      </c>
      <c r="L18" s="658">
        <v>6.9</v>
      </c>
      <c r="M18" s="658">
        <v>6.9599999999999991</v>
      </c>
      <c r="N18" s="658">
        <v>6.9800000000000013</v>
      </c>
    </row>
    <row r="19" spans="1:14" ht="12" customHeight="1" x14ac:dyDescent="0.15">
      <c r="A19" s="119" t="s">
        <v>34</v>
      </c>
      <c r="B19" s="843">
        <v>6.3265748828308341</v>
      </c>
      <c r="C19" s="658">
        <v>6.2999999999999989</v>
      </c>
      <c r="D19" s="658">
        <v>6.3010000000000002</v>
      </c>
      <c r="E19" s="658">
        <v>6.2942099999999979</v>
      </c>
      <c r="F19" s="658">
        <v>6.3199999999999994</v>
      </c>
      <c r="G19" s="658">
        <v>6.3310000000000013</v>
      </c>
      <c r="H19" s="658">
        <v>6.3239999999999998</v>
      </c>
      <c r="I19" s="658">
        <v>6.333000000000002</v>
      </c>
      <c r="J19" s="658">
        <v>6.3310000000000013</v>
      </c>
      <c r="K19" s="658">
        <v>6.3000000000000007</v>
      </c>
      <c r="L19" s="658">
        <v>6.3520000000000003</v>
      </c>
      <c r="M19" s="658">
        <v>6.3550000000000004</v>
      </c>
      <c r="N19" s="658">
        <v>6.370000000000001</v>
      </c>
    </row>
    <row r="20" spans="1:14" ht="12" customHeight="1" x14ac:dyDescent="0.15">
      <c r="A20" s="119" t="s">
        <v>35</v>
      </c>
      <c r="B20" s="843">
        <v>6.7562249896669435</v>
      </c>
      <c r="C20" s="658">
        <v>6.74</v>
      </c>
      <c r="D20" s="658">
        <v>6.75</v>
      </c>
      <c r="E20" s="658">
        <v>6.7540000000000013</v>
      </c>
      <c r="F20" s="658">
        <v>6.76</v>
      </c>
      <c r="G20" s="658">
        <v>6.7620000000000005</v>
      </c>
      <c r="H20" s="658">
        <v>6.7649999999999988</v>
      </c>
      <c r="I20" s="658">
        <v>6.7539999999999996</v>
      </c>
      <c r="J20" s="658">
        <v>6.7200000000000006</v>
      </c>
      <c r="K20" s="658">
        <v>6.7000000000000011</v>
      </c>
      <c r="L20" s="658">
        <v>6.7140000000000004</v>
      </c>
      <c r="M20" s="658">
        <v>6.8</v>
      </c>
      <c r="N20" s="658">
        <v>6.84</v>
      </c>
    </row>
    <row r="21" spans="1:14" ht="12" customHeight="1" x14ac:dyDescent="0.15">
      <c r="A21" s="119" t="s">
        <v>36</v>
      </c>
      <c r="B21" s="843">
        <v>5.7931097409163161</v>
      </c>
      <c r="C21" s="658">
        <v>5.82</v>
      </c>
      <c r="D21" s="658">
        <v>5.8</v>
      </c>
      <c r="E21" s="658">
        <v>5.7984</v>
      </c>
      <c r="F21" s="658">
        <v>5.8099999999999987</v>
      </c>
      <c r="G21" s="658">
        <v>5.8300000000000018</v>
      </c>
      <c r="H21" s="658">
        <v>5.8220000000000001</v>
      </c>
      <c r="I21" s="658">
        <v>5.7999999999999989</v>
      </c>
      <c r="J21" s="658">
        <v>5.75</v>
      </c>
      <c r="K21" s="658">
        <v>5.7399999999999993</v>
      </c>
      <c r="L21" s="658">
        <v>5.75</v>
      </c>
      <c r="M21" s="658">
        <v>5.7840000000000007</v>
      </c>
      <c r="N21" s="658">
        <v>5.8100000000000005</v>
      </c>
    </row>
    <row r="22" spans="1:14" ht="12" customHeight="1" x14ac:dyDescent="0.15">
      <c r="A22" s="119" t="s">
        <v>37</v>
      </c>
      <c r="B22" s="843">
        <v>5.9521390362584068</v>
      </c>
      <c r="C22" s="658">
        <v>5.97</v>
      </c>
      <c r="D22" s="658">
        <v>5.9499999999999993</v>
      </c>
      <c r="E22" s="658">
        <v>5.9611999999999989</v>
      </c>
      <c r="F22" s="658">
        <v>5.97</v>
      </c>
      <c r="G22" s="658">
        <v>5.98</v>
      </c>
      <c r="H22" s="658">
        <v>5.97</v>
      </c>
      <c r="I22" s="658">
        <v>5.952</v>
      </c>
      <c r="J22" s="658">
        <v>5.92</v>
      </c>
      <c r="K22" s="658">
        <v>5.9000000000000012</v>
      </c>
      <c r="L22" s="658">
        <v>5.9139999999999997</v>
      </c>
      <c r="M22" s="658">
        <v>5.9577</v>
      </c>
      <c r="N22" s="658">
        <v>5.9820000000000011</v>
      </c>
    </row>
    <row r="23" spans="1:14" ht="12" customHeight="1" x14ac:dyDescent="0.15">
      <c r="A23" s="119" t="s">
        <v>38</v>
      </c>
      <c r="B23" s="843">
        <v>6.3133285516363937</v>
      </c>
      <c r="C23" s="658">
        <v>5.7299999999999995</v>
      </c>
      <c r="D23" s="658">
        <v>5.75</v>
      </c>
      <c r="E23" s="658">
        <v>5.7462000000000009</v>
      </c>
      <c r="F23" s="658">
        <v>5.7600000000000016</v>
      </c>
      <c r="G23" s="658">
        <v>5.78</v>
      </c>
      <c r="H23" s="658">
        <v>5.7720000000000002</v>
      </c>
      <c r="I23" s="658">
        <v>5.7519999999999989</v>
      </c>
      <c r="J23" s="658">
        <v>5.72</v>
      </c>
      <c r="K23" s="658">
        <v>5.6999999999999993</v>
      </c>
      <c r="L23" s="658">
        <v>5.6880000000000006</v>
      </c>
      <c r="M23" s="658">
        <v>5.7430000000000003</v>
      </c>
      <c r="N23" s="658">
        <v>5.76</v>
      </c>
    </row>
    <row r="24" spans="1:14" ht="12" customHeight="1" x14ac:dyDescent="0.15">
      <c r="A24" s="119" t="s">
        <v>39</v>
      </c>
      <c r="B24" s="843">
        <v>6.1668872255821254</v>
      </c>
      <c r="C24" s="658">
        <v>6.15</v>
      </c>
      <c r="D24" s="658">
        <v>6.17</v>
      </c>
      <c r="E24" s="658">
        <v>6.164200000000001</v>
      </c>
      <c r="F24" s="658">
        <v>6.1799999999999988</v>
      </c>
      <c r="G24" s="658">
        <v>6.2000000000000011</v>
      </c>
      <c r="H24" s="658">
        <v>6.1920000000000019</v>
      </c>
      <c r="I24" s="658">
        <v>6.1719999999999997</v>
      </c>
      <c r="J24" s="658">
        <v>6.12</v>
      </c>
      <c r="K24" s="658">
        <v>6.1</v>
      </c>
      <c r="L24" s="658">
        <v>6.1140000000000008</v>
      </c>
      <c r="M24" s="658">
        <v>6.2000000000000011</v>
      </c>
      <c r="N24" s="658">
        <v>6.2300000000000013</v>
      </c>
    </row>
    <row r="25" spans="1:14" ht="12" customHeight="1" x14ac:dyDescent="0.15">
      <c r="A25" s="119" t="s">
        <v>40</v>
      </c>
      <c r="B25" s="843">
        <v>6.2195354196672721</v>
      </c>
      <c r="C25" s="658">
        <v>6.2499999999999991</v>
      </c>
      <c r="D25" s="658">
        <v>6.2520000000000007</v>
      </c>
      <c r="E25" s="658">
        <v>6.2441999999999993</v>
      </c>
      <c r="F25" s="658">
        <v>6.2530000000000001</v>
      </c>
      <c r="G25" s="658">
        <v>6.2600000000000007</v>
      </c>
      <c r="H25" s="658">
        <v>6.2499999999999991</v>
      </c>
      <c r="I25" s="658">
        <v>6.23</v>
      </c>
      <c r="J25" s="658">
        <v>6.2000000000000011</v>
      </c>
      <c r="K25" s="658">
        <v>6.15</v>
      </c>
      <c r="L25" s="658">
        <v>6.1420000000000012</v>
      </c>
      <c r="M25" s="658">
        <v>6.1839999999999993</v>
      </c>
      <c r="N25" s="658">
        <v>6.200000000000002</v>
      </c>
    </row>
    <row r="26" spans="1:14" ht="12" customHeight="1" x14ac:dyDescent="0.15">
      <c r="A26" s="119" t="s">
        <v>41</v>
      </c>
      <c r="B26" s="843">
        <v>5.1520760826204803</v>
      </c>
      <c r="C26" s="658">
        <v>5.1435716053596225</v>
      </c>
      <c r="D26" s="658">
        <v>5.1451889706607385</v>
      </c>
      <c r="E26" s="658">
        <v>5.1489716178316156</v>
      </c>
      <c r="F26" s="658">
        <v>5.1553238028300914</v>
      </c>
      <c r="G26" s="658">
        <v>5.1633383765299712</v>
      </c>
      <c r="H26" s="658">
        <v>5.1553235259968941</v>
      </c>
      <c r="I26" s="658">
        <v>5.1479774998042576</v>
      </c>
      <c r="J26" s="658">
        <v>5.1395337627831772</v>
      </c>
      <c r="K26" s="658">
        <v>5.1330228080047835</v>
      </c>
      <c r="L26" s="658">
        <v>5.1464812586352897</v>
      </c>
      <c r="M26" s="658">
        <v>5.1670207323943655</v>
      </c>
      <c r="N26" s="658">
        <v>5.1797228381374731</v>
      </c>
    </row>
    <row r="27" spans="1:14" ht="12" customHeight="1" x14ac:dyDescent="0.15">
      <c r="A27" s="119" t="s">
        <v>110</v>
      </c>
      <c r="B27" s="843">
        <v>5.1411614813295703</v>
      </c>
      <c r="C27" s="658">
        <v>5.15</v>
      </c>
      <c r="D27" s="658">
        <v>5.1509999999999998</v>
      </c>
      <c r="E27" s="658">
        <v>5.1560000000000006</v>
      </c>
      <c r="F27" s="658">
        <v>5.1539999999999999</v>
      </c>
      <c r="G27" s="658">
        <v>5.1639999999999997</v>
      </c>
      <c r="H27" s="658">
        <v>5.1539999999999999</v>
      </c>
      <c r="I27" s="658">
        <v>5.1440000000000001</v>
      </c>
      <c r="J27" s="658">
        <v>5.1000000000000005</v>
      </c>
      <c r="K27" s="658">
        <v>5.0999999999999996</v>
      </c>
      <c r="L27" s="658">
        <v>5.120000000000001</v>
      </c>
      <c r="M27" s="658">
        <v>5.1399999999999988</v>
      </c>
      <c r="N27" s="658">
        <v>5.16</v>
      </c>
    </row>
    <row r="28" spans="1:14" ht="12" customHeight="1" x14ac:dyDescent="0.15">
      <c r="A28" s="119" t="s">
        <v>111</v>
      </c>
      <c r="B28" s="843">
        <v>5.1577448897213882</v>
      </c>
      <c r="C28" s="658">
        <v>5.1399999999999988</v>
      </c>
      <c r="D28" s="658">
        <v>5.1419999999999995</v>
      </c>
      <c r="E28" s="658">
        <v>5.1454000000000004</v>
      </c>
      <c r="F28" s="658">
        <v>5.1559999999999997</v>
      </c>
      <c r="G28" s="658">
        <v>5.1630000000000011</v>
      </c>
      <c r="H28" s="658">
        <v>5.1559999999999997</v>
      </c>
      <c r="I28" s="658">
        <v>5.1500000000000012</v>
      </c>
      <c r="J28" s="658">
        <v>5.16</v>
      </c>
      <c r="K28" s="658">
        <v>5.1500000000000012</v>
      </c>
      <c r="L28" s="658">
        <v>5.1599999999999993</v>
      </c>
      <c r="M28" s="658">
        <v>5.181</v>
      </c>
      <c r="N28" s="658">
        <v>5.1900000000000013</v>
      </c>
    </row>
    <row r="29" spans="1:14" ht="12" customHeight="1" x14ac:dyDescent="0.15">
      <c r="A29" s="119" t="s">
        <v>44</v>
      </c>
      <c r="B29" s="843">
        <v>7.7748021892873656</v>
      </c>
      <c r="C29" s="658">
        <v>7.655238121079039</v>
      </c>
      <c r="D29" s="658">
        <v>7.6554188464197104</v>
      </c>
      <c r="E29" s="658">
        <v>7.668737560952561</v>
      </c>
      <c r="F29" s="658">
        <v>7.6692544293380998</v>
      </c>
      <c r="G29" s="658">
        <v>7.8376563400756902</v>
      </c>
      <c r="H29" s="658">
        <v>7.8462271180743794</v>
      </c>
      <c r="I29" s="658">
        <v>7.8498914690221611</v>
      </c>
      <c r="J29" s="658">
        <v>7.8424675755616713</v>
      </c>
      <c r="K29" s="658">
        <v>7.7531114325654205</v>
      </c>
      <c r="L29" s="658">
        <v>7.7531114325654205</v>
      </c>
      <c r="M29" s="658">
        <v>7.8800000000000008</v>
      </c>
      <c r="N29" s="658">
        <v>7.9890000000000008</v>
      </c>
    </row>
    <row r="30" spans="1:14" ht="12" customHeight="1" x14ac:dyDescent="0.15">
      <c r="A30" s="119" t="s">
        <v>45</v>
      </c>
      <c r="B30" s="843">
        <v>7.2591293269541968</v>
      </c>
      <c r="C30" s="658">
        <v>7.3000000000000007</v>
      </c>
      <c r="D30" s="658">
        <v>7.28</v>
      </c>
      <c r="E30" s="658">
        <v>7.2940000000000005</v>
      </c>
      <c r="F30" s="658">
        <v>7.2999999999999989</v>
      </c>
      <c r="G30" s="658">
        <v>7.32</v>
      </c>
      <c r="H30" s="658">
        <v>7.3100000000000005</v>
      </c>
      <c r="I30" s="658">
        <v>7.2198000000000002</v>
      </c>
      <c r="J30" s="658">
        <v>7.1999999999999993</v>
      </c>
      <c r="K30" s="658">
        <v>7.16</v>
      </c>
      <c r="L30" s="658">
        <v>7.18</v>
      </c>
      <c r="M30" s="658">
        <v>7.25</v>
      </c>
      <c r="N30" s="658">
        <v>7.2699999999999987</v>
      </c>
    </row>
    <row r="31" spans="1:14" ht="12" customHeight="1" x14ac:dyDescent="0.15">
      <c r="A31" s="119" t="s">
        <v>46</v>
      </c>
      <c r="B31" s="843">
        <v>6.5673015093727951</v>
      </c>
      <c r="C31" s="658">
        <v>6.59</v>
      </c>
      <c r="D31" s="658">
        <v>6.6</v>
      </c>
      <c r="E31" s="658">
        <v>6.5944999999999991</v>
      </c>
      <c r="F31" s="658">
        <v>6.6000000000000005</v>
      </c>
      <c r="G31" s="658">
        <v>6.6199999999999992</v>
      </c>
      <c r="H31" s="658">
        <v>6.6100000000000012</v>
      </c>
      <c r="I31" s="658">
        <v>6.663000000000002</v>
      </c>
      <c r="J31" s="658">
        <v>6.5</v>
      </c>
      <c r="K31" s="658">
        <v>6.48</v>
      </c>
      <c r="L31" s="658">
        <v>6.484</v>
      </c>
      <c r="M31" s="658">
        <v>6.5199999999999987</v>
      </c>
      <c r="N31" s="658">
        <v>6.5500000000000007</v>
      </c>
    </row>
    <row r="32" spans="1:14" ht="12" customHeight="1" x14ac:dyDescent="0.15">
      <c r="A32" s="119" t="s">
        <v>47</v>
      </c>
      <c r="B32" s="843">
        <v>6.5299020423130312</v>
      </c>
      <c r="C32" s="658">
        <v>5.6500000000000012</v>
      </c>
      <c r="D32" s="658">
        <v>6.6199999999999992</v>
      </c>
      <c r="E32" s="658">
        <v>6.6321000000000012</v>
      </c>
      <c r="F32" s="658">
        <v>6.65</v>
      </c>
      <c r="G32" s="658">
        <v>6.67</v>
      </c>
      <c r="H32" s="658">
        <v>6.6519999999999992</v>
      </c>
      <c r="I32" s="658">
        <v>6.6340000000000003</v>
      </c>
      <c r="J32" s="658">
        <v>6.65</v>
      </c>
      <c r="K32" s="658">
        <v>6.5499999999999989</v>
      </c>
      <c r="L32" s="658">
        <v>6.5620000000000012</v>
      </c>
      <c r="M32" s="658">
        <v>6.6</v>
      </c>
      <c r="N32" s="658">
        <v>6.63</v>
      </c>
    </row>
    <row r="33" spans="1:14" ht="12" customHeight="1" x14ac:dyDescent="0.15">
      <c r="A33" s="119" t="s">
        <v>48</v>
      </c>
      <c r="B33" s="843">
        <v>6.7303669514232443</v>
      </c>
      <c r="C33" s="658">
        <v>6.7</v>
      </c>
      <c r="D33" s="658">
        <v>6.7199999999999989</v>
      </c>
      <c r="E33" s="658">
        <v>6.7124999999999995</v>
      </c>
      <c r="F33" s="658">
        <v>6.7299999999999995</v>
      </c>
      <c r="G33" s="658">
        <v>6.7500000000000018</v>
      </c>
      <c r="H33" s="658">
        <v>6.7530000000000001</v>
      </c>
      <c r="I33" s="658">
        <v>6.7319999999999993</v>
      </c>
      <c r="J33" s="658">
        <v>6.7100000000000009</v>
      </c>
      <c r="K33" s="658">
        <v>6.7</v>
      </c>
      <c r="L33" s="658">
        <v>6.7119999999999997</v>
      </c>
      <c r="M33" s="658">
        <v>6.7399999999999984</v>
      </c>
      <c r="N33" s="658">
        <v>6.7610000000000001</v>
      </c>
    </row>
    <row r="34" spans="1:14" ht="12" customHeight="1" thickBot="1" x14ac:dyDescent="0.2">
      <c r="A34" s="179" t="s">
        <v>49</v>
      </c>
      <c r="B34" s="1006">
        <v>6.4903791263161157</v>
      </c>
      <c r="C34" s="659">
        <v>6.4700000000000006</v>
      </c>
      <c r="D34" s="659">
        <v>6.4999999999999982</v>
      </c>
      <c r="E34" s="659">
        <v>6.4923000000000002</v>
      </c>
      <c r="F34" s="659">
        <v>6.51</v>
      </c>
      <c r="G34" s="659">
        <v>6.5</v>
      </c>
      <c r="H34" s="659">
        <v>6.5010000000000021</v>
      </c>
      <c r="I34" s="659">
        <v>6.4820000000000002</v>
      </c>
      <c r="J34" s="659">
        <v>6.4539999999999988</v>
      </c>
      <c r="K34" s="659">
        <v>6.4200000000000017</v>
      </c>
      <c r="L34" s="659">
        <v>6.4420000000000002</v>
      </c>
      <c r="M34" s="659">
        <v>6.5429999999999993</v>
      </c>
      <c r="N34" s="659">
        <v>6.5619999999999994</v>
      </c>
    </row>
    <row r="35" spans="1:14" ht="9" customHeight="1" x14ac:dyDescent="0.15">
      <c r="A35" s="28" t="s">
        <v>544</v>
      </c>
      <c r="B35" s="663"/>
      <c r="C35" s="664"/>
      <c r="D35" s="664"/>
      <c r="E35" s="664"/>
      <c r="F35" s="664"/>
      <c r="G35" s="664"/>
      <c r="H35" s="664"/>
      <c r="I35" s="664"/>
      <c r="J35" s="664"/>
      <c r="K35" s="664"/>
      <c r="L35" s="664"/>
      <c r="M35" s="664"/>
      <c r="N35" s="664"/>
    </row>
    <row r="36" spans="1:14" ht="9" customHeight="1" x14ac:dyDescent="0.15">
      <c r="A36" s="28" t="s">
        <v>428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</row>
    <row r="37" spans="1:14" ht="9" customHeight="1" x14ac:dyDescent="0.15">
      <c r="A37" s="40" t="s">
        <v>427</v>
      </c>
      <c r="B37" s="317"/>
      <c r="C37" s="317"/>
      <c r="D37" s="317"/>
      <c r="E37" s="317"/>
      <c r="F37" s="317"/>
      <c r="G37" s="317"/>
      <c r="H37" s="317"/>
      <c r="I37" s="317"/>
      <c r="J37" s="317"/>
      <c r="K37" s="317"/>
      <c r="L37" s="317"/>
      <c r="M37" s="317"/>
      <c r="N37" s="317"/>
    </row>
    <row r="38" spans="1:14" ht="13.05" customHeight="1" x14ac:dyDescent="0.15">
      <c r="A38" s="31"/>
    </row>
    <row r="39" spans="1:14" ht="13.05" customHeight="1" x14ac:dyDescent="0.15">
      <c r="A39" s="31"/>
    </row>
  </sheetData>
  <printOptions horizontalCentered="1" verticalCentered="1" gridLinesSet="0"/>
  <pageMargins left="0" right="0" top="0" bottom="0" header="0" footer="0"/>
  <pageSetup paperSize="9" orientation="landscape" horizontalDpi="240" verticalDpi="144"/>
  <headerFooter scaleWithDoc="0" alignWithMargins="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5">
    <tabColor theme="9" tint="0.59999389629810485"/>
  </sheetPr>
  <dimension ref="A1:N39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1.25" style="119" customWidth="1"/>
    <col min="2" max="14" width="8.375" style="119" customWidth="1"/>
    <col min="15" max="16384" width="7" style="119"/>
  </cols>
  <sheetData>
    <row r="1" spans="1:14" ht="16.95" customHeight="1" x14ac:dyDescent="0.3">
      <c r="A1" s="666" t="s">
        <v>525</v>
      </c>
      <c r="B1" s="666"/>
      <c r="C1" s="667"/>
      <c r="D1" s="667"/>
      <c r="E1" s="667"/>
      <c r="F1" s="667"/>
      <c r="G1" s="667"/>
      <c r="H1" s="667"/>
      <c r="I1" s="667"/>
      <c r="J1" s="667"/>
      <c r="K1" s="667"/>
      <c r="L1" s="667"/>
      <c r="M1" s="667"/>
      <c r="N1" s="667"/>
    </row>
    <row r="2" spans="1:14" ht="13.05" customHeight="1" x14ac:dyDescent="0.15">
      <c r="A2" s="661" t="s">
        <v>385</v>
      </c>
      <c r="B2" s="416"/>
      <c r="C2" s="166"/>
      <c r="D2" s="166"/>
      <c r="E2" s="166"/>
      <c r="F2" s="166"/>
      <c r="G2" s="170"/>
      <c r="H2" s="169"/>
      <c r="I2" s="166"/>
      <c r="J2" s="166"/>
      <c r="K2" s="166"/>
      <c r="L2" s="166"/>
      <c r="M2" s="166"/>
      <c r="N2" s="166"/>
    </row>
    <row r="3" spans="1:14" ht="4.05" customHeight="1" thickBot="1" x14ac:dyDescent="0.2">
      <c r="A3" s="169"/>
      <c r="B3" s="166"/>
      <c r="C3" s="166"/>
      <c r="D3" s="166"/>
      <c r="E3" s="166"/>
      <c r="F3" s="166"/>
      <c r="G3" s="170"/>
      <c r="H3" s="169"/>
      <c r="I3" s="166"/>
      <c r="J3" s="166"/>
      <c r="K3" s="166"/>
      <c r="L3" s="166"/>
      <c r="M3" s="166"/>
      <c r="N3" s="166"/>
    </row>
    <row r="4" spans="1:14" ht="15" customHeight="1" x14ac:dyDescent="0.15">
      <c r="A4" s="868" t="s">
        <v>18</v>
      </c>
      <c r="B4" s="826" t="s">
        <v>56</v>
      </c>
      <c r="C4" s="826" t="s">
        <v>57</v>
      </c>
      <c r="D4" s="826" t="s">
        <v>58</v>
      </c>
      <c r="E4" s="826" t="s">
        <v>59</v>
      </c>
      <c r="F4" s="826" t="s">
        <v>60</v>
      </c>
      <c r="G4" s="826" t="s">
        <v>61</v>
      </c>
      <c r="H4" s="826" t="s">
        <v>62</v>
      </c>
      <c r="I4" s="826" t="s">
        <v>63</v>
      </c>
      <c r="J4" s="826" t="s">
        <v>64</v>
      </c>
      <c r="K4" s="826" t="s">
        <v>65</v>
      </c>
      <c r="L4" s="826" t="s">
        <v>66</v>
      </c>
      <c r="M4" s="826" t="s">
        <v>67</v>
      </c>
      <c r="N4" s="826" t="s">
        <v>68</v>
      </c>
    </row>
    <row r="5" spans="1:14" ht="15" customHeight="1" x14ac:dyDescent="0.15">
      <c r="A5" s="1003" t="s">
        <v>113</v>
      </c>
      <c r="B5" s="1005">
        <v>5.725242906847404</v>
      </c>
      <c r="C5" s="1005">
        <v>5.6729633379206961</v>
      </c>
      <c r="D5" s="1005">
        <v>5.6646252633501009</v>
      </c>
      <c r="E5" s="1005">
        <v>5.6675007609482018</v>
      </c>
      <c r="F5" s="1005">
        <v>5.6963540323609454</v>
      </c>
      <c r="G5" s="1005">
        <v>5.7150328484566195</v>
      </c>
      <c r="H5" s="1005">
        <v>5.7207001730492566</v>
      </c>
      <c r="I5" s="1005">
        <v>5.7049704310147691</v>
      </c>
      <c r="J5" s="1005">
        <v>5.689618750589065</v>
      </c>
      <c r="K5" s="1005">
        <v>5.7516660611010009</v>
      </c>
      <c r="L5" s="1005">
        <v>5.7970403286424776</v>
      </c>
      <c r="M5" s="1005">
        <v>5.8087636722139546</v>
      </c>
      <c r="N5" s="1005">
        <v>5.8160563742015352</v>
      </c>
    </row>
    <row r="6" spans="1:14" ht="12" customHeight="1" x14ac:dyDescent="0.15">
      <c r="A6" s="119" t="s">
        <v>21</v>
      </c>
      <c r="B6" s="842">
        <v>5.6413353897777698</v>
      </c>
      <c r="C6" s="658">
        <v>5.58</v>
      </c>
      <c r="D6" s="658">
        <v>5.59</v>
      </c>
      <c r="E6" s="658">
        <v>5.5844999999999994</v>
      </c>
      <c r="F6" s="658">
        <v>5.6</v>
      </c>
      <c r="G6" s="658">
        <v>5.62</v>
      </c>
      <c r="H6" s="658">
        <v>5.63</v>
      </c>
      <c r="I6" s="658">
        <v>5.6210000000000004</v>
      </c>
      <c r="J6" s="658">
        <v>5.6000000000000014</v>
      </c>
      <c r="K6" s="658">
        <v>5.7000000000000011</v>
      </c>
      <c r="L6" s="658">
        <v>5.68</v>
      </c>
      <c r="M6" s="658">
        <v>5.7200000000000006</v>
      </c>
      <c r="N6" s="658">
        <v>5.75</v>
      </c>
    </row>
    <row r="7" spans="1:14" ht="12" customHeight="1" x14ac:dyDescent="0.15">
      <c r="A7" s="119" t="s">
        <v>22</v>
      </c>
      <c r="B7" s="842">
        <v>5.7373505474434694</v>
      </c>
      <c r="C7" s="658">
        <v>5.6599999999999993</v>
      </c>
      <c r="D7" s="658">
        <v>5.6700000000000008</v>
      </c>
      <c r="E7" s="658">
        <v>5.664699999999999</v>
      </c>
      <c r="F7" s="658">
        <v>5.6779999999999999</v>
      </c>
      <c r="G7" s="658">
        <v>5.7</v>
      </c>
      <c r="H7" s="658">
        <v>5.7199999999999989</v>
      </c>
      <c r="I7" s="658">
        <v>5.7109999999999985</v>
      </c>
      <c r="J7" s="658">
        <v>5.7009999999999996</v>
      </c>
      <c r="K7" s="658">
        <v>5.81</v>
      </c>
      <c r="L7" s="658">
        <v>5.8000000000000016</v>
      </c>
      <c r="M7" s="658">
        <v>5.8600000000000012</v>
      </c>
      <c r="N7" s="658">
        <v>5.88</v>
      </c>
    </row>
    <row r="8" spans="1:14" ht="12" customHeight="1" x14ac:dyDescent="0.15">
      <c r="A8" s="119" t="s">
        <v>23</v>
      </c>
      <c r="B8" s="842">
        <v>5.8658705747486088</v>
      </c>
      <c r="C8" s="658">
        <v>5.82</v>
      </c>
      <c r="D8" s="658">
        <v>5.8</v>
      </c>
      <c r="E8" s="658">
        <v>5.8156999999999988</v>
      </c>
      <c r="F8" s="658">
        <v>5.839999999999999</v>
      </c>
      <c r="G8" s="658">
        <v>5.8600000000000012</v>
      </c>
      <c r="H8" s="658">
        <v>5.88</v>
      </c>
      <c r="I8" s="658">
        <v>5.871999999999999</v>
      </c>
      <c r="J8" s="658">
        <v>5.8500000000000005</v>
      </c>
      <c r="K8" s="658">
        <v>5.9000000000000021</v>
      </c>
      <c r="L8" s="658">
        <v>5.8840000000000012</v>
      </c>
      <c r="M8" s="658">
        <v>5.94</v>
      </c>
      <c r="N8" s="658">
        <v>5.96</v>
      </c>
    </row>
    <row r="9" spans="1:14" ht="12" customHeight="1" x14ac:dyDescent="0.15">
      <c r="A9" s="119" t="s">
        <v>24</v>
      </c>
      <c r="B9" s="842">
        <v>6.2009860812578852</v>
      </c>
      <c r="C9" s="658">
        <v>6.13</v>
      </c>
      <c r="D9" s="658">
        <v>6.12</v>
      </c>
      <c r="E9" s="658">
        <v>6.1322000000000001</v>
      </c>
      <c r="F9" s="658">
        <v>6.160000000000001</v>
      </c>
      <c r="G9" s="658">
        <v>6.1749999999999989</v>
      </c>
      <c r="H9" s="658">
        <v>6.2000000000000011</v>
      </c>
      <c r="I9" s="658">
        <v>6.1899999999999995</v>
      </c>
      <c r="J9" s="658">
        <v>6.1740000000000013</v>
      </c>
      <c r="K9" s="658">
        <v>6.24</v>
      </c>
      <c r="L9" s="658">
        <v>6.25</v>
      </c>
      <c r="M9" s="658">
        <v>6.299999999999998</v>
      </c>
      <c r="N9" s="658">
        <v>6.33</v>
      </c>
    </row>
    <row r="10" spans="1:14" ht="12" customHeight="1" x14ac:dyDescent="0.15">
      <c r="A10" s="119" t="s">
        <v>25</v>
      </c>
      <c r="B10" s="842">
        <v>5.7053431685900104</v>
      </c>
      <c r="C10" s="658">
        <v>5.6405901283013584</v>
      </c>
      <c r="D10" s="658">
        <v>5.6422257893774583</v>
      </c>
      <c r="E10" s="658">
        <v>5.5627938601287505</v>
      </c>
      <c r="F10" s="658">
        <v>5.5719119063777631</v>
      </c>
      <c r="G10" s="658">
        <v>5.5575248805936592</v>
      </c>
      <c r="H10" s="658">
        <v>5.5774503359630963</v>
      </c>
      <c r="I10" s="658">
        <v>5.6000801875075821</v>
      </c>
      <c r="J10" s="658">
        <v>5.6065180709316236</v>
      </c>
      <c r="K10" s="658">
        <v>5.623719446837355</v>
      </c>
      <c r="L10" s="658">
        <v>5.9907972319306069</v>
      </c>
      <c r="M10" s="658">
        <v>6.0271212840709056</v>
      </c>
      <c r="N10" s="658">
        <v>6.0120380742907598</v>
      </c>
    </row>
    <row r="11" spans="1:14" ht="12" customHeight="1" x14ac:dyDescent="0.15">
      <c r="A11" s="119" t="s">
        <v>107</v>
      </c>
      <c r="B11" s="842">
        <v>6.1006694213055477</v>
      </c>
      <c r="C11" s="658">
        <v>6.05</v>
      </c>
      <c r="D11" s="658">
        <v>6.02</v>
      </c>
      <c r="E11" s="658">
        <v>6.0370000000000008</v>
      </c>
      <c r="F11" s="658">
        <v>6.1</v>
      </c>
      <c r="G11" s="658">
        <v>6.12</v>
      </c>
      <c r="H11" s="658">
        <v>6.13</v>
      </c>
      <c r="I11" s="658">
        <v>6.121999999999999</v>
      </c>
      <c r="J11" s="658">
        <v>6.1</v>
      </c>
      <c r="K11" s="658">
        <v>6.1500000000000012</v>
      </c>
      <c r="L11" s="658">
        <v>6.1440000000000001</v>
      </c>
      <c r="M11" s="658">
        <v>6.16</v>
      </c>
      <c r="N11" s="658">
        <v>6.15</v>
      </c>
    </row>
    <row r="12" spans="1:14" ht="12" customHeight="1" x14ac:dyDescent="0.15">
      <c r="A12" s="119" t="s">
        <v>108</v>
      </c>
      <c r="B12" s="842">
        <v>5.3620052797888045</v>
      </c>
      <c r="C12" s="658">
        <v>5.0600000000000005</v>
      </c>
      <c r="D12" s="658">
        <v>5.0499999999999989</v>
      </c>
      <c r="E12" s="658">
        <v>5.0519999999999996</v>
      </c>
      <c r="F12" s="658">
        <v>5.08</v>
      </c>
      <c r="G12" s="658">
        <v>5.0999999999999988</v>
      </c>
      <c r="H12" s="658">
        <v>5.1130000000000013</v>
      </c>
      <c r="I12" s="658">
        <v>5.101</v>
      </c>
      <c r="J12" s="658">
        <v>5.0840000000000005</v>
      </c>
      <c r="K12" s="658">
        <v>5.120000000000001</v>
      </c>
      <c r="L12" s="658">
        <v>6.1230000000000002</v>
      </c>
      <c r="M12" s="658">
        <v>6.1500000000000012</v>
      </c>
      <c r="N12" s="658">
        <v>6.1399999999999988</v>
      </c>
    </row>
    <row r="13" spans="1:14" ht="12" customHeight="1" x14ac:dyDescent="0.15">
      <c r="A13" s="119" t="s">
        <v>138</v>
      </c>
      <c r="B13" s="842">
        <v>5.3249847095854133</v>
      </c>
      <c r="C13" s="658">
        <v>5.2299999999999995</v>
      </c>
      <c r="D13" s="658">
        <v>5.24</v>
      </c>
      <c r="E13" s="658">
        <v>5.2350000000000003</v>
      </c>
      <c r="F13" s="658">
        <v>5.3</v>
      </c>
      <c r="G13" s="658">
        <v>5.3199999999999994</v>
      </c>
      <c r="H13" s="658">
        <v>5.3319999999999999</v>
      </c>
      <c r="I13" s="658">
        <v>5.3230000000000013</v>
      </c>
      <c r="J13" s="658">
        <v>5.31</v>
      </c>
      <c r="K13" s="658">
        <v>5.3800000000000008</v>
      </c>
      <c r="L13" s="658">
        <v>5.3770000000000007</v>
      </c>
      <c r="M13" s="658">
        <v>5.419999999999999</v>
      </c>
      <c r="N13" s="658">
        <v>5.43</v>
      </c>
    </row>
    <row r="14" spans="1:14" ht="12" customHeight="1" x14ac:dyDescent="0.15">
      <c r="A14" s="119" t="s">
        <v>29</v>
      </c>
      <c r="B14" s="842">
        <v>5.5489969598032411</v>
      </c>
      <c r="C14" s="658">
        <v>5.5000000000000009</v>
      </c>
      <c r="D14" s="658">
        <v>5.4799999999999995</v>
      </c>
      <c r="E14" s="658">
        <v>5.4969999999999999</v>
      </c>
      <c r="F14" s="658">
        <v>5.5200000000000005</v>
      </c>
      <c r="G14" s="658">
        <v>5.5500000000000007</v>
      </c>
      <c r="H14" s="658">
        <v>5.5600000000000005</v>
      </c>
      <c r="I14" s="658">
        <v>5.5540000000000003</v>
      </c>
      <c r="J14" s="658">
        <v>5.5299999999999994</v>
      </c>
      <c r="K14" s="658">
        <v>5.6000000000000005</v>
      </c>
      <c r="L14" s="658">
        <v>5.5940000000000003</v>
      </c>
      <c r="M14" s="658">
        <v>5.620000000000001</v>
      </c>
      <c r="N14" s="658">
        <v>5.6210000000000004</v>
      </c>
    </row>
    <row r="15" spans="1:14" ht="12" customHeight="1" x14ac:dyDescent="0.15">
      <c r="A15" s="119" t="s">
        <v>30</v>
      </c>
      <c r="B15" s="842">
        <v>5.2219920639836603</v>
      </c>
      <c r="C15" s="658">
        <v>5.1199999999999992</v>
      </c>
      <c r="D15" s="658">
        <v>5.0999999999999996</v>
      </c>
      <c r="E15" s="658">
        <v>5.1120000000000001</v>
      </c>
      <c r="F15" s="658">
        <v>5.17</v>
      </c>
      <c r="G15" s="658">
        <v>5.2000000000000011</v>
      </c>
      <c r="H15" s="658">
        <v>5.22</v>
      </c>
      <c r="I15" s="658">
        <v>5.2130000000000001</v>
      </c>
      <c r="J15" s="658">
        <v>5.2</v>
      </c>
      <c r="K15" s="658">
        <v>5.299999999999998</v>
      </c>
      <c r="L15" s="658">
        <v>5.28</v>
      </c>
      <c r="M15" s="658">
        <v>5.3840000000000003</v>
      </c>
      <c r="N15" s="658">
        <v>5.3899999999999979</v>
      </c>
    </row>
    <row r="16" spans="1:14" ht="12" customHeight="1" x14ac:dyDescent="0.15">
      <c r="A16" s="119" t="s">
        <v>31</v>
      </c>
      <c r="B16" s="842">
        <v>5.9822052903549814</v>
      </c>
      <c r="C16" s="658">
        <v>5.9200000000000008</v>
      </c>
      <c r="D16" s="658">
        <v>5.9</v>
      </c>
      <c r="E16" s="658">
        <v>5.9160000000000013</v>
      </c>
      <c r="F16" s="658">
        <v>5.9619999999999997</v>
      </c>
      <c r="G16" s="658">
        <v>5.9819999999999984</v>
      </c>
      <c r="H16" s="658">
        <v>5.9850000000000003</v>
      </c>
      <c r="I16" s="658">
        <v>5.98</v>
      </c>
      <c r="J16" s="658">
        <v>5.9600000000000009</v>
      </c>
      <c r="K16" s="658">
        <v>6.0000000000000009</v>
      </c>
      <c r="L16" s="658">
        <v>6.0200000000000005</v>
      </c>
      <c r="M16" s="658">
        <v>6.0540000000000012</v>
      </c>
      <c r="N16" s="658">
        <v>6.08</v>
      </c>
    </row>
    <row r="17" spans="1:14" ht="12" customHeight="1" x14ac:dyDescent="0.15">
      <c r="A17" s="119" t="s">
        <v>32</v>
      </c>
      <c r="B17" s="842">
        <v>5.3504151477257897</v>
      </c>
      <c r="C17" s="658">
        <v>5.2700000000000005</v>
      </c>
      <c r="D17" s="658">
        <v>5.2500000000000009</v>
      </c>
      <c r="E17" s="658">
        <v>5.2669999999999995</v>
      </c>
      <c r="F17" s="658">
        <v>5.32</v>
      </c>
      <c r="G17" s="658">
        <v>5.3420000000000005</v>
      </c>
      <c r="H17" s="658">
        <v>5.3600000000000012</v>
      </c>
      <c r="I17" s="658">
        <v>5.3529999999999998</v>
      </c>
      <c r="J17" s="658">
        <v>5.33</v>
      </c>
      <c r="K17" s="658">
        <v>5.42</v>
      </c>
      <c r="L17" s="658">
        <v>5.4300000000000006</v>
      </c>
      <c r="M17" s="658">
        <v>5.4200000000000008</v>
      </c>
      <c r="N17" s="658">
        <v>5.45</v>
      </c>
    </row>
    <row r="18" spans="1:14" ht="12" customHeight="1" x14ac:dyDescent="0.15">
      <c r="A18" s="119" t="s">
        <v>33</v>
      </c>
      <c r="B18" s="842">
        <v>5.6569949351206512</v>
      </c>
      <c r="C18" s="658">
        <v>5.5699999999999985</v>
      </c>
      <c r="D18" s="658">
        <v>5.55</v>
      </c>
      <c r="E18" s="658">
        <v>5.5621000000000009</v>
      </c>
      <c r="F18" s="658">
        <v>5.65</v>
      </c>
      <c r="G18" s="658">
        <v>5.6639999999999997</v>
      </c>
      <c r="H18" s="658">
        <v>5.68</v>
      </c>
      <c r="I18" s="658">
        <v>5.6739999999999995</v>
      </c>
      <c r="J18" s="658">
        <v>5.6500000000000012</v>
      </c>
      <c r="K18" s="658">
        <v>5.72</v>
      </c>
      <c r="L18" s="658">
        <v>5.71</v>
      </c>
      <c r="M18" s="658">
        <v>5.702</v>
      </c>
      <c r="N18" s="658">
        <v>5.702</v>
      </c>
    </row>
    <row r="19" spans="1:14" ht="12" customHeight="1" x14ac:dyDescent="0.15">
      <c r="A19" s="119" t="s">
        <v>34</v>
      </c>
      <c r="B19" s="842">
        <v>5.5737094110822252</v>
      </c>
      <c r="C19" s="658">
        <v>5.5400000000000009</v>
      </c>
      <c r="D19" s="658">
        <v>5.52</v>
      </c>
      <c r="E19" s="658">
        <v>5.5170000000000003</v>
      </c>
      <c r="F19" s="658">
        <v>5.55</v>
      </c>
      <c r="G19" s="658">
        <v>5.5699999999999994</v>
      </c>
      <c r="H19" s="658">
        <v>5.56</v>
      </c>
      <c r="I19" s="658">
        <v>5.552999999999999</v>
      </c>
      <c r="J19" s="658">
        <v>5.5399999999999991</v>
      </c>
      <c r="K19" s="658">
        <v>5.63</v>
      </c>
      <c r="L19" s="658">
        <v>5.6310000000000011</v>
      </c>
      <c r="M19" s="658">
        <v>5.62</v>
      </c>
      <c r="N19" s="658">
        <v>5.64</v>
      </c>
    </row>
    <row r="20" spans="1:14" ht="12" customHeight="1" x14ac:dyDescent="0.15">
      <c r="A20" s="119" t="s">
        <v>35</v>
      </c>
      <c r="B20" s="842">
        <v>6.1820444652238145</v>
      </c>
      <c r="C20" s="658">
        <v>6.1399999999999988</v>
      </c>
      <c r="D20" s="658">
        <v>6.12</v>
      </c>
      <c r="E20" s="658">
        <v>6.1319999999999997</v>
      </c>
      <c r="F20" s="658">
        <v>6.15</v>
      </c>
      <c r="G20" s="658">
        <v>6.1710000000000003</v>
      </c>
      <c r="H20" s="658">
        <v>6.1840000000000002</v>
      </c>
      <c r="I20" s="658">
        <v>6.1639999999999997</v>
      </c>
      <c r="J20" s="658">
        <v>6.1440000000000001</v>
      </c>
      <c r="K20" s="658">
        <v>6.2099999999999991</v>
      </c>
      <c r="L20" s="658">
        <v>6.2200000000000006</v>
      </c>
      <c r="M20" s="658">
        <v>6.25</v>
      </c>
      <c r="N20" s="658">
        <v>6.27</v>
      </c>
    </row>
    <row r="21" spans="1:14" ht="12" customHeight="1" x14ac:dyDescent="0.15">
      <c r="A21" s="119" t="s">
        <v>36</v>
      </c>
      <c r="B21" s="842">
        <v>5.4458131656458333</v>
      </c>
      <c r="C21" s="658">
        <v>5.4399999999999995</v>
      </c>
      <c r="D21" s="658">
        <v>5.42</v>
      </c>
      <c r="E21" s="658">
        <v>5.4130000000000011</v>
      </c>
      <c r="F21" s="658">
        <v>5.45</v>
      </c>
      <c r="G21" s="658">
        <v>5.47</v>
      </c>
      <c r="H21" s="658">
        <v>5.4619999999999997</v>
      </c>
      <c r="I21" s="658">
        <v>5.4459999999999997</v>
      </c>
      <c r="J21" s="658">
        <v>5.42</v>
      </c>
      <c r="K21" s="658">
        <v>5.46</v>
      </c>
      <c r="L21" s="658">
        <v>5.4520000000000008</v>
      </c>
      <c r="M21" s="658">
        <v>5.4509999999999996</v>
      </c>
      <c r="N21" s="658">
        <v>5.4539999999999997</v>
      </c>
    </row>
    <row r="22" spans="1:14" ht="12" customHeight="1" x14ac:dyDescent="0.15">
      <c r="A22" s="119" t="s">
        <v>37</v>
      </c>
      <c r="B22" s="842">
        <v>5.7674979282849543</v>
      </c>
      <c r="C22" s="658">
        <v>5.7299999999999986</v>
      </c>
      <c r="D22" s="658">
        <v>5.7000000000000011</v>
      </c>
      <c r="E22" s="658">
        <v>5.7223000000000006</v>
      </c>
      <c r="F22" s="658">
        <v>5.76</v>
      </c>
      <c r="G22" s="658">
        <v>5.78</v>
      </c>
      <c r="H22" s="658">
        <v>5.7900000000000009</v>
      </c>
      <c r="I22" s="658">
        <v>5.7740000000000009</v>
      </c>
      <c r="J22" s="658">
        <v>5.75</v>
      </c>
      <c r="K22" s="658">
        <v>5.8</v>
      </c>
      <c r="L22" s="658">
        <v>5.7919999999999998</v>
      </c>
      <c r="M22" s="658">
        <v>5.8</v>
      </c>
      <c r="N22" s="658">
        <v>5.8199999999999985</v>
      </c>
    </row>
    <row r="23" spans="1:14" ht="12" customHeight="1" x14ac:dyDescent="0.15">
      <c r="A23" s="119" t="s">
        <v>38</v>
      </c>
      <c r="B23" s="842">
        <v>5.4793110554190596</v>
      </c>
      <c r="C23" s="658">
        <v>5.419999999999999</v>
      </c>
      <c r="D23" s="658">
        <v>5.410000000000001</v>
      </c>
      <c r="E23" s="658">
        <v>5.402000000000001</v>
      </c>
      <c r="F23" s="658">
        <v>5.4300000000000006</v>
      </c>
      <c r="G23" s="658">
        <v>5.4420000000000002</v>
      </c>
      <c r="H23" s="658">
        <v>5.43</v>
      </c>
      <c r="I23" s="658">
        <v>5.4210000000000003</v>
      </c>
      <c r="J23" s="658">
        <v>5.4099999999999993</v>
      </c>
      <c r="K23" s="658">
        <v>5.52</v>
      </c>
      <c r="L23" s="658">
        <v>5.53</v>
      </c>
      <c r="M23" s="658">
        <v>5.6000000000000005</v>
      </c>
      <c r="N23" s="658">
        <v>5.62</v>
      </c>
    </row>
    <row r="24" spans="1:14" ht="12" customHeight="1" x14ac:dyDescent="0.15">
      <c r="A24" s="119" t="s">
        <v>39</v>
      </c>
      <c r="B24" s="842">
        <v>5.7689578829437496</v>
      </c>
      <c r="C24" s="658">
        <v>5.76</v>
      </c>
      <c r="D24" s="658">
        <v>5.7500000000000009</v>
      </c>
      <c r="E24" s="658">
        <v>5.7560000000000002</v>
      </c>
      <c r="F24" s="658">
        <v>5.8</v>
      </c>
      <c r="G24" s="658">
        <v>5.8209999999999997</v>
      </c>
      <c r="H24" s="658">
        <v>5.7319999999999993</v>
      </c>
      <c r="I24" s="658">
        <v>5.7150000000000007</v>
      </c>
      <c r="J24" s="658">
        <v>5.7000000000000011</v>
      </c>
      <c r="K24" s="658">
        <v>5.8</v>
      </c>
      <c r="L24" s="658">
        <v>5.7939999999999996</v>
      </c>
      <c r="M24" s="658">
        <v>5.7920000000000007</v>
      </c>
      <c r="N24" s="658">
        <v>5.8</v>
      </c>
    </row>
    <row r="25" spans="1:14" ht="12" customHeight="1" x14ac:dyDescent="0.15">
      <c r="A25" s="119" t="s">
        <v>40</v>
      </c>
      <c r="B25" s="842">
        <v>5.5006518006016263</v>
      </c>
      <c r="C25" s="658">
        <v>5.5100000000000007</v>
      </c>
      <c r="D25" s="658">
        <v>5.5</v>
      </c>
      <c r="E25" s="662">
        <v>5.4945000000000004</v>
      </c>
      <c r="F25" s="658">
        <v>5.5199999999999987</v>
      </c>
      <c r="G25" s="658">
        <v>5.5</v>
      </c>
      <c r="H25" s="658">
        <v>5.4899999999999993</v>
      </c>
      <c r="I25" s="658">
        <v>5.4740000000000002</v>
      </c>
      <c r="J25" s="658">
        <v>5.4500000000000011</v>
      </c>
      <c r="K25" s="658">
        <v>5.54</v>
      </c>
      <c r="L25" s="658">
        <v>5.52</v>
      </c>
      <c r="M25" s="658">
        <v>5.5100000000000007</v>
      </c>
      <c r="N25" s="658">
        <v>5.5140000000000011</v>
      </c>
    </row>
    <row r="26" spans="1:14" ht="12" customHeight="1" x14ac:dyDescent="0.15">
      <c r="A26" s="119" t="s">
        <v>41</v>
      </c>
      <c r="B26" s="842">
        <v>5.1662910428963951</v>
      </c>
      <c r="C26" s="658">
        <v>5.1549470431905799</v>
      </c>
      <c r="D26" s="658">
        <v>5.1534654657321042</v>
      </c>
      <c r="E26" s="658">
        <v>5.149344317224287</v>
      </c>
      <c r="F26" s="658">
        <v>5.1648330044230617</v>
      </c>
      <c r="G26" s="658">
        <v>5.1717501075673979</v>
      </c>
      <c r="H26" s="658">
        <v>5.1641446447925388</v>
      </c>
      <c r="I26" s="658">
        <v>5.1528401231485885</v>
      </c>
      <c r="J26" s="658">
        <v>5.1347739337850458</v>
      </c>
      <c r="K26" s="658">
        <v>5.1952054081178582</v>
      </c>
      <c r="L26" s="658">
        <v>5.1881686197987635</v>
      </c>
      <c r="M26" s="658">
        <v>5.1802337324465775</v>
      </c>
      <c r="N26" s="658">
        <v>5.1887531074823317</v>
      </c>
    </row>
    <row r="27" spans="1:14" ht="12" customHeight="1" x14ac:dyDescent="0.15">
      <c r="A27" s="119" t="s">
        <v>110</v>
      </c>
      <c r="B27" s="842">
        <v>5.1636147953559135</v>
      </c>
      <c r="C27" s="658">
        <v>5.1500000000000012</v>
      </c>
      <c r="D27" s="658">
        <v>5.1520000000000001</v>
      </c>
      <c r="E27" s="658">
        <v>5.1445999999999996</v>
      </c>
      <c r="F27" s="658">
        <v>5.16</v>
      </c>
      <c r="G27" s="658">
        <v>5.1639999999999997</v>
      </c>
      <c r="H27" s="658">
        <v>5.1539999999999999</v>
      </c>
      <c r="I27" s="658">
        <v>5.1424999999999992</v>
      </c>
      <c r="J27" s="658">
        <v>5.13</v>
      </c>
      <c r="K27" s="658">
        <v>5.2000000000000011</v>
      </c>
      <c r="L27" s="658">
        <v>5.1920000000000002</v>
      </c>
      <c r="M27" s="658">
        <v>5.1840000000000011</v>
      </c>
      <c r="N27" s="658">
        <v>5.1929999999999996</v>
      </c>
    </row>
    <row r="28" spans="1:14" ht="12" customHeight="1" x14ac:dyDescent="0.15">
      <c r="A28" s="119" t="s">
        <v>111</v>
      </c>
      <c r="B28" s="842">
        <v>5.1691722737758523</v>
      </c>
      <c r="C28" s="658">
        <v>5.16</v>
      </c>
      <c r="D28" s="658">
        <v>5.1550000000000002</v>
      </c>
      <c r="E28" s="658">
        <v>5.1544000000000008</v>
      </c>
      <c r="F28" s="658">
        <v>5.17</v>
      </c>
      <c r="G28" s="658">
        <v>5.18</v>
      </c>
      <c r="H28" s="658">
        <v>5.1749999999999989</v>
      </c>
      <c r="I28" s="658">
        <v>5.1639999999999997</v>
      </c>
      <c r="J28" s="658">
        <v>5.1399999999999988</v>
      </c>
      <c r="K28" s="658">
        <v>5.19</v>
      </c>
      <c r="L28" s="658">
        <v>5.1840000000000011</v>
      </c>
      <c r="M28" s="658">
        <v>5.1760000000000002</v>
      </c>
      <c r="N28" s="658">
        <v>5.1840000000000011</v>
      </c>
    </row>
    <row r="29" spans="1:14" ht="12" customHeight="1" x14ac:dyDescent="0.15">
      <c r="A29" s="119" t="s">
        <v>44</v>
      </c>
      <c r="B29" s="842">
        <v>5.9365912604372246</v>
      </c>
      <c r="C29" s="658">
        <v>5.9</v>
      </c>
      <c r="D29" s="658">
        <v>5.89</v>
      </c>
      <c r="E29" s="658">
        <v>5.8840000000000003</v>
      </c>
      <c r="F29" s="658">
        <v>5.9</v>
      </c>
      <c r="G29" s="658">
        <v>5.9500000000000011</v>
      </c>
      <c r="H29" s="658">
        <v>5.9619999999999989</v>
      </c>
      <c r="I29" s="658">
        <v>5.944</v>
      </c>
      <c r="J29" s="658">
        <v>5.92</v>
      </c>
      <c r="K29" s="658">
        <v>5.98</v>
      </c>
      <c r="L29" s="658">
        <v>5.9770000000000003</v>
      </c>
      <c r="M29" s="658">
        <v>5.9640000000000004</v>
      </c>
      <c r="N29" s="658">
        <v>5.98</v>
      </c>
    </row>
    <row r="30" spans="1:14" ht="12" customHeight="1" x14ac:dyDescent="0.15">
      <c r="A30" s="119" t="s">
        <v>45</v>
      </c>
      <c r="B30" s="842">
        <v>5.8064256407829244</v>
      </c>
      <c r="C30" s="658">
        <v>5.839999999999999</v>
      </c>
      <c r="D30" s="658">
        <v>5.82</v>
      </c>
      <c r="E30" s="658">
        <v>5.8144999999999998</v>
      </c>
      <c r="F30" s="658">
        <v>5.839999999999999</v>
      </c>
      <c r="G30" s="658">
        <v>5.87</v>
      </c>
      <c r="H30" s="658">
        <v>5.8639999999999999</v>
      </c>
      <c r="I30" s="658">
        <v>5.7430000000000003</v>
      </c>
      <c r="J30" s="658">
        <v>5.72</v>
      </c>
      <c r="K30" s="658">
        <v>5.8</v>
      </c>
      <c r="L30" s="658">
        <v>5.78</v>
      </c>
      <c r="M30" s="658">
        <v>5.7619999999999996</v>
      </c>
      <c r="N30" s="658">
        <v>5.7809999999999997</v>
      </c>
    </row>
    <row r="31" spans="1:14" ht="12" customHeight="1" x14ac:dyDescent="0.15">
      <c r="A31" s="119" t="s">
        <v>46</v>
      </c>
      <c r="B31" s="842">
        <v>5.5707659144069792</v>
      </c>
      <c r="C31" s="658">
        <v>5.52</v>
      </c>
      <c r="D31" s="658">
        <v>5.5119999999999996</v>
      </c>
      <c r="E31" s="658">
        <v>5.5145999999999988</v>
      </c>
      <c r="F31" s="658">
        <v>5.54</v>
      </c>
      <c r="G31" s="658">
        <v>5.5600000000000005</v>
      </c>
      <c r="H31" s="658">
        <v>5.5519999999999987</v>
      </c>
      <c r="I31" s="658">
        <v>5.5340000000000007</v>
      </c>
      <c r="J31" s="658">
        <v>5.5210000000000017</v>
      </c>
      <c r="K31" s="658">
        <v>5.6300000000000008</v>
      </c>
      <c r="L31" s="658">
        <v>5.6500000000000012</v>
      </c>
      <c r="M31" s="658">
        <v>5.6429999999999989</v>
      </c>
      <c r="N31" s="658">
        <v>5.66</v>
      </c>
    </row>
    <row r="32" spans="1:14" ht="12" customHeight="1" x14ac:dyDescent="0.15">
      <c r="A32" s="119" t="s">
        <v>47</v>
      </c>
      <c r="B32" s="842">
        <v>5.8676623458279273</v>
      </c>
      <c r="C32" s="658">
        <v>5.8500000000000005</v>
      </c>
      <c r="D32" s="658">
        <v>5.8199999999999994</v>
      </c>
      <c r="E32" s="658">
        <v>5.8169999999999993</v>
      </c>
      <c r="F32" s="658">
        <v>5.8360000000000003</v>
      </c>
      <c r="G32" s="658">
        <v>5.8600000000000012</v>
      </c>
      <c r="H32" s="658">
        <v>5.8710000000000004</v>
      </c>
      <c r="I32" s="658">
        <v>5.8540000000000001</v>
      </c>
      <c r="J32" s="658">
        <v>5.83</v>
      </c>
      <c r="K32" s="658">
        <v>5.9200000000000008</v>
      </c>
      <c r="L32" s="658">
        <v>5.9</v>
      </c>
      <c r="M32" s="658">
        <v>5.9020000000000001</v>
      </c>
      <c r="N32" s="658">
        <v>5.9020000000000001</v>
      </c>
    </row>
    <row r="33" spans="1:14" ht="12" customHeight="1" x14ac:dyDescent="0.15">
      <c r="A33" s="119" t="s">
        <v>48</v>
      </c>
      <c r="B33" s="842">
        <v>5.5572138310121915</v>
      </c>
      <c r="C33" s="658">
        <v>5.4500000000000011</v>
      </c>
      <c r="D33" s="658">
        <v>5.4600000000000009</v>
      </c>
      <c r="E33" s="658">
        <v>5.4520999999999997</v>
      </c>
      <c r="F33" s="658">
        <v>5.4799999999999995</v>
      </c>
      <c r="G33" s="658">
        <v>5.5000000000000009</v>
      </c>
      <c r="H33" s="658">
        <v>5.6000000000000005</v>
      </c>
      <c r="I33" s="658">
        <v>5.58</v>
      </c>
      <c r="J33" s="658">
        <v>5.56</v>
      </c>
      <c r="K33" s="658">
        <v>5.63</v>
      </c>
      <c r="L33" s="658">
        <v>5.6199999999999992</v>
      </c>
      <c r="M33" s="658">
        <v>5.6</v>
      </c>
      <c r="N33" s="658">
        <v>5.6229999999999993</v>
      </c>
    </row>
    <row r="34" spans="1:14" ht="12" customHeight="1" thickBot="1" x14ac:dyDescent="0.2">
      <c r="A34" s="179" t="s">
        <v>49</v>
      </c>
      <c r="B34" s="1006">
        <v>5.5995440112731742</v>
      </c>
      <c r="C34" s="659">
        <v>5.56</v>
      </c>
      <c r="D34" s="659">
        <v>5.5700000000000012</v>
      </c>
      <c r="E34" s="659">
        <v>5.5561999999999996</v>
      </c>
      <c r="F34" s="659">
        <v>5.5780000000000003</v>
      </c>
      <c r="G34" s="659">
        <v>5.6</v>
      </c>
      <c r="H34" s="659">
        <v>5.62</v>
      </c>
      <c r="I34" s="659">
        <v>5.6009999999999991</v>
      </c>
      <c r="J34" s="659">
        <v>5.580000000000001</v>
      </c>
      <c r="K34" s="659">
        <v>5.64</v>
      </c>
      <c r="L34" s="659">
        <v>5.62</v>
      </c>
      <c r="M34" s="659">
        <v>5.6359999999999992</v>
      </c>
      <c r="N34" s="659">
        <v>5.6539999999999999</v>
      </c>
    </row>
    <row r="35" spans="1:14" ht="9" customHeight="1" x14ac:dyDescent="0.15">
      <c r="A35" s="28" t="s">
        <v>544</v>
      </c>
      <c r="B35" s="663"/>
      <c r="C35" s="664"/>
      <c r="D35" s="664"/>
      <c r="E35" s="664"/>
      <c r="F35" s="664"/>
      <c r="G35" s="664"/>
      <c r="H35" s="664"/>
      <c r="I35" s="664"/>
      <c r="J35" s="664"/>
      <c r="K35" s="664"/>
      <c r="L35" s="664"/>
      <c r="M35" s="664"/>
      <c r="N35" s="664"/>
    </row>
    <row r="36" spans="1:14" ht="9" customHeight="1" x14ac:dyDescent="0.15">
      <c r="A36" s="28" t="s">
        <v>428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</row>
    <row r="37" spans="1:14" ht="9" customHeight="1" x14ac:dyDescent="0.15">
      <c r="A37" s="40" t="s">
        <v>427</v>
      </c>
      <c r="B37" s="317"/>
      <c r="C37" s="317"/>
      <c r="D37" s="317"/>
      <c r="E37" s="317"/>
      <c r="F37" s="317"/>
      <c r="G37" s="317"/>
      <c r="H37" s="317"/>
      <c r="I37" s="317"/>
      <c r="J37" s="317"/>
      <c r="K37" s="317"/>
      <c r="L37" s="317"/>
      <c r="M37" s="317"/>
      <c r="N37" s="317"/>
    </row>
    <row r="38" spans="1:14" ht="13.05" customHeight="1" x14ac:dyDescent="0.15">
      <c r="A38" s="31"/>
    </row>
    <row r="39" spans="1:14" ht="13.05" customHeight="1" x14ac:dyDescent="0.15">
      <c r="A39" s="31"/>
    </row>
  </sheetData>
  <printOptions horizontalCentered="1" verticalCentered="1" gridLinesSet="0"/>
  <pageMargins left="0" right="0" top="0" bottom="0" header="0" footer="0"/>
  <pageSetup paperSize="9" orientation="landscape" horizontalDpi="240" verticalDpi="144"/>
  <headerFooter scaleWithDoc="0" alignWithMargins="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6">
    <tabColor theme="9" tint="0.59999389629810485"/>
  </sheetPr>
  <dimension ref="A1:N39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1.25" style="119" customWidth="1"/>
    <col min="2" max="14" width="8.375" style="119" customWidth="1"/>
    <col min="15" max="16384" width="7" style="119"/>
  </cols>
  <sheetData>
    <row r="1" spans="1:14" ht="16.95" customHeight="1" x14ac:dyDescent="0.3">
      <c r="A1" s="666" t="s">
        <v>526</v>
      </c>
      <c r="B1" s="666"/>
      <c r="C1" s="667"/>
      <c r="D1" s="667"/>
      <c r="E1" s="667"/>
      <c r="F1" s="667"/>
      <c r="G1" s="667"/>
      <c r="H1" s="667"/>
      <c r="I1" s="667"/>
      <c r="J1" s="667"/>
      <c r="K1" s="667"/>
      <c r="L1" s="667"/>
      <c r="M1" s="667"/>
      <c r="N1" s="667"/>
    </row>
    <row r="2" spans="1:14" ht="13.05" customHeight="1" x14ac:dyDescent="0.15">
      <c r="A2" s="661" t="s">
        <v>385</v>
      </c>
      <c r="B2" s="416"/>
      <c r="C2" s="166"/>
      <c r="D2" s="166"/>
      <c r="E2" s="166"/>
      <c r="F2" s="166"/>
      <c r="G2" s="170"/>
      <c r="H2" s="169"/>
      <c r="I2" s="166"/>
      <c r="J2" s="166"/>
      <c r="K2" s="166"/>
      <c r="L2" s="166"/>
      <c r="M2" s="166"/>
      <c r="N2" s="166"/>
    </row>
    <row r="3" spans="1:14" ht="4.05" customHeight="1" thickBot="1" x14ac:dyDescent="0.2">
      <c r="A3" s="169"/>
      <c r="B3" s="166"/>
      <c r="C3" s="166"/>
      <c r="D3" s="166"/>
      <c r="E3" s="166"/>
      <c r="F3" s="166"/>
      <c r="G3" s="170"/>
      <c r="H3" s="169"/>
      <c r="I3" s="166"/>
      <c r="J3" s="166"/>
      <c r="K3" s="166"/>
      <c r="L3" s="166"/>
      <c r="M3" s="166"/>
      <c r="N3" s="166"/>
    </row>
    <row r="4" spans="1:14" ht="15" customHeight="1" x14ac:dyDescent="0.15">
      <c r="A4" s="868" t="s">
        <v>18</v>
      </c>
      <c r="B4" s="826" t="s">
        <v>56</v>
      </c>
      <c r="C4" s="826" t="s">
        <v>57</v>
      </c>
      <c r="D4" s="826" t="s">
        <v>58</v>
      </c>
      <c r="E4" s="826" t="s">
        <v>59</v>
      </c>
      <c r="F4" s="826" t="s">
        <v>60</v>
      </c>
      <c r="G4" s="826" t="s">
        <v>61</v>
      </c>
      <c r="H4" s="826" t="s">
        <v>62</v>
      </c>
      <c r="I4" s="826" t="s">
        <v>63</v>
      </c>
      <c r="J4" s="826" t="s">
        <v>64</v>
      </c>
      <c r="K4" s="826" t="s">
        <v>65</v>
      </c>
      <c r="L4" s="826" t="s">
        <v>66</v>
      </c>
      <c r="M4" s="826" t="s">
        <v>67</v>
      </c>
      <c r="N4" s="826" t="s">
        <v>68</v>
      </c>
    </row>
    <row r="5" spans="1:14" ht="15" customHeight="1" x14ac:dyDescent="0.15">
      <c r="A5" s="1003" t="s">
        <v>113</v>
      </c>
      <c r="B5" s="1005">
        <v>4.8022458284102232</v>
      </c>
      <c r="C5" s="1005">
        <v>4.81939819603424</v>
      </c>
      <c r="D5" s="1005">
        <v>4.8202198819211617</v>
      </c>
      <c r="E5" s="1005">
        <v>4.8267054862369001</v>
      </c>
      <c r="F5" s="1005">
        <v>4.8108332817764463</v>
      </c>
      <c r="G5" s="1005">
        <v>4.8136502897151701</v>
      </c>
      <c r="H5" s="1005">
        <v>4.8034705469062668</v>
      </c>
      <c r="I5" s="1005">
        <v>4.7948104094357005</v>
      </c>
      <c r="J5" s="1005">
        <v>4.7969428388428224</v>
      </c>
      <c r="K5" s="1005">
        <v>4.7851640278308389</v>
      </c>
      <c r="L5" s="1005">
        <v>4.787542259137151</v>
      </c>
      <c r="M5" s="1005">
        <v>4.7731624811868363</v>
      </c>
      <c r="N5" s="1005">
        <v>4.7949730577701226</v>
      </c>
    </row>
    <row r="6" spans="1:14" ht="12" customHeight="1" x14ac:dyDescent="0.15">
      <c r="A6" s="119" t="s">
        <v>21</v>
      </c>
      <c r="B6" s="842">
        <v>4.572300386069915</v>
      </c>
      <c r="C6" s="658">
        <v>4.5900000000000007</v>
      </c>
      <c r="D6" s="658">
        <v>4.5799999999999992</v>
      </c>
      <c r="E6" s="658">
        <v>4.5739999999999998</v>
      </c>
      <c r="F6" s="658">
        <v>4.5819999999999999</v>
      </c>
      <c r="G6" s="658">
        <v>4.5799999999999992</v>
      </c>
      <c r="H6" s="658">
        <v>4.57</v>
      </c>
      <c r="I6" s="658">
        <v>4.5619999999999994</v>
      </c>
      <c r="J6" s="658">
        <v>4.5699999999999994</v>
      </c>
      <c r="K6" s="658">
        <v>4.5699999999999994</v>
      </c>
      <c r="L6" s="658">
        <v>4.55</v>
      </c>
      <c r="M6" s="658">
        <v>4.5599999999999987</v>
      </c>
      <c r="N6" s="658">
        <v>4.5750000000000011</v>
      </c>
    </row>
    <row r="7" spans="1:14" ht="12" customHeight="1" x14ac:dyDescent="0.15">
      <c r="A7" s="119" t="s">
        <v>22</v>
      </c>
      <c r="B7" s="842">
        <v>4.8417422865538242</v>
      </c>
      <c r="C7" s="658">
        <v>4.8499999999999996</v>
      </c>
      <c r="D7" s="658">
        <v>4.8599999999999994</v>
      </c>
      <c r="E7" s="658">
        <v>4.8529999999999989</v>
      </c>
      <c r="F7" s="658">
        <v>4.8539999999999992</v>
      </c>
      <c r="G7" s="658">
        <v>4.8600000000000003</v>
      </c>
      <c r="H7" s="658">
        <v>4.8539999999999992</v>
      </c>
      <c r="I7" s="658">
        <v>4.843</v>
      </c>
      <c r="J7" s="658">
        <v>4.830000000000001</v>
      </c>
      <c r="K7" s="658">
        <v>4.8000000000000007</v>
      </c>
      <c r="L7" s="658">
        <v>4.8099999999999987</v>
      </c>
      <c r="M7" s="658">
        <v>4.82</v>
      </c>
      <c r="N7" s="658">
        <v>4.8340000000000005</v>
      </c>
    </row>
    <row r="8" spans="1:14" ht="12" customHeight="1" x14ac:dyDescent="0.15">
      <c r="A8" s="119" t="s">
        <v>23</v>
      </c>
      <c r="B8" s="842">
        <v>4.6636966454038129</v>
      </c>
      <c r="C8" s="658">
        <v>4.63</v>
      </c>
      <c r="D8" s="658">
        <v>4.6500000000000012</v>
      </c>
      <c r="E8" s="658">
        <v>4.6619999999999999</v>
      </c>
      <c r="F8" s="658">
        <v>4.6719999999999997</v>
      </c>
      <c r="G8" s="658">
        <v>4.68</v>
      </c>
      <c r="H8" s="658">
        <v>4.6749999999999998</v>
      </c>
      <c r="I8" s="658">
        <v>4.6719999999999997</v>
      </c>
      <c r="J8" s="658">
        <v>4.6739999999999995</v>
      </c>
      <c r="K8" s="658">
        <v>4.6500000000000004</v>
      </c>
      <c r="L8" s="658">
        <v>4.6620000000000008</v>
      </c>
      <c r="M8" s="658">
        <v>4.6500000000000004</v>
      </c>
      <c r="N8" s="658">
        <v>4.68</v>
      </c>
    </row>
    <row r="9" spans="1:14" ht="12" customHeight="1" x14ac:dyDescent="0.15">
      <c r="A9" s="119" t="s">
        <v>24</v>
      </c>
      <c r="B9" s="842">
        <v>5.4903739980136308</v>
      </c>
      <c r="C9" s="658">
        <v>5.65</v>
      </c>
      <c r="D9" s="658">
        <v>5.5440000000000005</v>
      </c>
      <c r="E9" s="658">
        <v>5.5540000000000012</v>
      </c>
      <c r="F9" s="658">
        <v>5.4599999999999991</v>
      </c>
      <c r="G9" s="658">
        <v>5.4700000000000006</v>
      </c>
      <c r="H9" s="658">
        <v>5.4620000000000006</v>
      </c>
      <c r="I9" s="658">
        <v>5.452</v>
      </c>
      <c r="J9" s="658">
        <v>5.4529999999999994</v>
      </c>
      <c r="K9" s="658">
        <v>5.4300000000000006</v>
      </c>
      <c r="L9" s="658">
        <v>5.45</v>
      </c>
      <c r="M9" s="658">
        <v>5.48</v>
      </c>
      <c r="N9" s="658">
        <v>5.4900000000000011</v>
      </c>
    </row>
    <row r="10" spans="1:14" ht="12" customHeight="1" x14ac:dyDescent="0.15">
      <c r="A10" s="119" t="s">
        <v>25</v>
      </c>
      <c r="B10" s="842">
        <v>4.440280915753724</v>
      </c>
      <c r="C10" s="658">
        <v>4.4408790356761587</v>
      </c>
      <c r="D10" s="658">
        <v>4.4273346046274646</v>
      </c>
      <c r="E10" s="658">
        <v>4.4292440338061558</v>
      </c>
      <c r="F10" s="658">
        <v>4.4417667519248081</v>
      </c>
      <c r="G10" s="658">
        <v>4.4729539691609892</v>
      </c>
      <c r="H10" s="658">
        <v>4.4839542287773702</v>
      </c>
      <c r="I10" s="658">
        <v>4.4780328755411904</v>
      </c>
      <c r="J10" s="658">
        <v>4.4248876995567947</v>
      </c>
      <c r="K10" s="658">
        <v>4.4131040862805699</v>
      </c>
      <c r="L10" s="658">
        <v>4.4245461108318151</v>
      </c>
      <c r="M10" s="658">
        <v>4.4048762145674294</v>
      </c>
      <c r="N10" s="658">
        <v>4.4289206399344918</v>
      </c>
    </row>
    <row r="11" spans="1:14" ht="12" customHeight="1" x14ac:dyDescent="0.15">
      <c r="A11" s="119" t="s">
        <v>107</v>
      </c>
      <c r="B11" s="842">
        <v>4.3487970452630114</v>
      </c>
      <c r="C11" s="658">
        <v>4.379999999999999</v>
      </c>
      <c r="D11" s="658">
        <v>4.3600000000000003</v>
      </c>
      <c r="E11" s="658">
        <v>4.371999999999999</v>
      </c>
      <c r="F11" s="658">
        <v>4.3600000000000012</v>
      </c>
      <c r="G11" s="658">
        <v>4.3600000000000003</v>
      </c>
      <c r="H11" s="658">
        <v>4.3500000000000005</v>
      </c>
      <c r="I11" s="658">
        <v>4.3440000000000003</v>
      </c>
      <c r="J11" s="658">
        <v>4.3410000000000002</v>
      </c>
      <c r="K11" s="658">
        <v>4.3299999999999992</v>
      </c>
      <c r="L11" s="658">
        <v>4.34</v>
      </c>
      <c r="M11" s="658">
        <v>4.32</v>
      </c>
      <c r="N11" s="658">
        <v>4.330000000000001</v>
      </c>
    </row>
    <row r="12" spans="1:14" ht="12" customHeight="1" x14ac:dyDescent="0.15">
      <c r="A12" s="119" t="s">
        <v>108</v>
      </c>
      <c r="B12" s="842">
        <v>4.1368203579384328</v>
      </c>
      <c r="C12" s="658">
        <v>4.153999999999999</v>
      </c>
      <c r="D12" s="658">
        <v>4.1520000000000001</v>
      </c>
      <c r="E12" s="658">
        <v>4.1520000000000001</v>
      </c>
      <c r="F12" s="658">
        <v>4.1440000000000001</v>
      </c>
      <c r="G12" s="658">
        <v>4.1500000000000004</v>
      </c>
      <c r="H12" s="658">
        <v>4.1499999999999995</v>
      </c>
      <c r="I12" s="658">
        <v>4.1350000000000007</v>
      </c>
      <c r="J12" s="658">
        <v>4.1300000000000008</v>
      </c>
      <c r="K12" s="658">
        <v>4.12</v>
      </c>
      <c r="L12" s="658">
        <v>4.1219999999999999</v>
      </c>
      <c r="M12" s="658">
        <v>4.1099999999999994</v>
      </c>
      <c r="N12" s="658">
        <v>4.12</v>
      </c>
    </row>
    <row r="13" spans="1:14" ht="12" customHeight="1" x14ac:dyDescent="0.15">
      <c r="A13" s="119" t="s">
        <v>138</v>
      </c>
      <c r="B13" s="842">
        <v>4.6210861038417104</v>
      </c>
      <c r="C13" s="658">
        <v>4.6199999999999992</v>
      </c>
      <c r="D13" s="658">
        <v>4.6109999999999998</v>
      </c>
      <c r="E13" s="658">
        <v>4.6199999999999992</v>
      </c>
      <c r="F13" s="658">
        <v>4.6230000000000002</v>
      </c>
      <c r="G13" s="658">
        <v>4.63</v>
      </c>
      <c r="H13" s="658">
        <v>4.6300000000000008</v>
      </c>
      <c r="I13" s="658">
        <v>4.6239999999999997</v>
      </c>
      <c r="J13" s="658">
        <v>4.6100000000000012</v>
      </c>
      <c r="K13" s="658">
        <v>4.63</v>
      </c>
      <c r="L13" s="658">
        <v>4.6219999999999999</v>
      </c>
      <c r="M13" s="658">
        <v>4.5999999999999996</v>
      </c>
      <c r="N13" s="658">
        <v>4.62</v>
      </c>
    </row>
    <row r="14" spans="1:14" ht="12" customHeight="1" x14ac:dyDescent="0.15">
      <c r="A14" s="119" t="s">
        <v>29</v>
      </c>
      <c r="B14" s="842">
        <v>4.6721946734147348</v>
      </c>
      <c r="C14" s="658">
        <v>4.7000000000000011</v>
      </c>
      <c r="D14" s="658">
        <v>4.7</v>
      </c>
      <c r="E14" s="658">
        <v>4.6940999999999988</v>
      </c>
      <c r="F14" s="658">
        <v>4.7000000000000011</v>
      </c>
      <c r="G14" s="658">
        <v>4.6999999999999993</v>
      </c>
      <c r="H14" s="658">
        <v>4.6919999999999993</v>
      </c>
      <c r="I14" s="658">
        <v>4.6800000000000006</v>
      </c>
      <c r="J14" s="658">
        <v>4.6719999999999997</v>
      </c>
      <c r="K14" s="658">
        <v>4.6500000000000004</v>
      </c>
      <c r="L14" s="658">
        <v>4.6529999999999996</v>
      </c>
      <c r="M14" s="658">
        <v>4.62</v>
      </c>
      <c r="N14" s="658">
        <v>4.633</v>
      </c>
    </row>
    <row r="15" spans="1:14" ht="12" customHeight="1" x14ac:dyDescent="0.15">
      <c r="A15" s="119" t="s">
        <v>30</v>
      </c>
      <c r="B15" s="842">
        <v>4.4709997189313526</v>
      </c>
      <c r="C15" s="658">
        <v>4.4999999999999991</v>
      </c>
      <c r="D15" s="658">
        <v>4.4799999999999995</v>
      </c>
      <c r="E15" s="658">
        <v>4.4829999999999997</v>
      </c>
      <c r="F15" s="658">
        <v>4.4849999999999994</v>
      </c>
      <c r="G15" s="658">
        <v>4.4999999999999991</v>
      </c>
      <c r="H15" s="658">
        <v>4.4941000000000004</v>
      </c>
      <c r="I15" s="658">
        <v>4.4579999999999993</v>
      </c>
      <c r="J15" s="658">
        <v>4.4509999999999996</v>
      </c>
      <c r="K15" s="658">
        <v>4.45</v>
      </c>
      <c r="L15" s="658">
        <v>4.4640000000000013</v>
      </c>
      <c r="M15" s="658">
        <v>4.4499999999999993</v>
      </c>
      <c r="N15" s="658">
        <v>4.4619999999999989</v>
      </c>
    </row>
    <row r="16" spans="1:14" ht="12" customHeight="1" x14ac:dyDescent="0.15">
      <c r="A16" s="119" t="s">
        <v>31</v>
      </c>
      <c r="B16" s="842">
        <v>5.3524533611511789</v>
      </c>
      <c r="C16" s="658">
        <v>5.3120000000000003</v>
      </c>
      <c r="D16" s="658">
        <v>5.3520000000000003</v>
      </c>
      <c r="E16" s="658">
        <v>5.3440000000000012</v>
      </c>
      <c r="F16" s="658">
        <v>5.36</v>
      </c>
      <c r="G16" s="658">
        <v>5.37</v>
      </c>
      <c r="H16" s="658">
        <v>5.3820000000000006</v>
      </c>
      <c r="I16" s="658">
        <v>5.3719999999999999</v>
      </c>
      <c r="J16" s="658">
        <v>5.35</v>
      </c>
      <c r="K16" s="658">
        <v>5.33</v>
      </c>
      <c r="L16" s="658">
        <v>5.34</v>
      </c>
      <c r="M16" s="658">
        <v>5.3499999999999988</v>
      </c>
      <c r="N16" s="658">
        <v>5.37</v>
      </c>
    </row>
    <row r="17" spans="1:14" ht="12" customHeight="1" x14ac:dyDescent="0.15">
      <c r="A17" s="119" t="s">
        <v>32</v>
      </c>
      <c r="B17" s="842">
        <v>5.1885105390122241</v>
      </c>
      <c r="C17" s="658">
        <v>5.14</v>
      </c>
      <c r="D17" s="658">
        <v>5.14</v>
      </c>
      <c r="E17" s="658">
        <v>5.1539999999999999</v>
      </c>
      <c r="F17" s="658">
        <v>5.1739999999999995</v>
      </c>
      <c r="G17" s="658">
        <v>5.19</v>
      </c>
      <c r="H17" s="658">
        <v>5.2000000000000011</v>
      </c>
      <c r="I17" s="658">
        <v>5.1939999999999991</v>
      </c>
      <c r="J17" s="658">
        <v>5.1999999999999993</v>
      </c>
      <c r="K17" s="658">
        <v>5.22</v>
      </c>
      <c r="L17" s="658">
        <v>5.2140000000000013</v>
      </c>
      <c r="M17" s="658">
        <v>5.2</v>
      </c>
      <c r="N17" s="658">
        <v>5.22</v>
      </c>
    </row>
    <row r="18" spans="1:14" ht="12" customHeight="1" x14ac:dyDescent="0.15">
      <c r="A18" s="119" t="s">
        <v>33</v>
      </c>
      <c r="B18" s="842">
        <v>4.9428847176960442</v>
      </c>
      <c r="C18" s="658">
        <v>4.9200000000000008</v>
      </c>
      <c r="D18" s="658">
        <v>4.92</v>
      </c>
      <c r="E18" s="658">
        <v>4.9320000000000004</v>
      </c>
      <c r="F18" s="658">
        <v>4.9520000000000008</v>
      </c>
      <c r="G18" s="658">
        <v>4.9600000000000009</v>
      </c>
      <c r="H18" s="658">
        <v>4.9539999999999997</v>
      </c>
      <c r="I18" s="658">
        <v>4.9420000000000002</v>
      </c>
      <c r="J18" s="658">
        <v>4.93</v>
      </c>
      <c r="K18" s="658">
        <v>4.95</v>
      </c>
      <c r="L18" s="658">
        <v>4.952</v>
      </c>
      <c r="M18" s="658">
        <v>4.9400000000000013</v>
      </c>
      <c r="N18" s="658">
        <v>4.9600000000000009</v>
      </c>
    </row>
    <row r="19" spans="1:14" ht="12" customHeight="1" x14ac:dyDescent="0.15">
      <c r="A19" s="119" t="s">
        <v>34</v>
      </c>
      <c r="B19" s="842">
        <v>4.0185952952481117</v>
      </c>
      <c r="C19" s="658">
        <v>4.0100000000000007</v>
      </c>
      <c r="D19" s="658">
        <v>3.9999999999999996</v>
      </c>
      <c r="E19" s="658">
        <v>4.0119999999999996</v>
      </c>
      <c r="F19" s="658">
        <v>4.020999999999999</v>
      </c>
      <c r="G19" s="658">
        <v>4.03</v>
      </c>
      <c r="H19" s="658">
        <v>4.0319999999999991</v>
      </c>
      <c r="I19" s="658">
        <v>4.0209999999999999</v>
      </c>
      <c r="J19" s="658">
        <v>4.0099999999999989</v>
      </c>
      <c r="K19" s="658">
        <v>4.03</v>
      </c>
      <c r="L19" s="658">
        <v>4.024</v>
      </c>
      <c r="M19" s="658">
        <v>3.9999999999999996</v>
      </c>
      <c r="N19" s="658">
        <v>4.0199999999999996</v>
      </c>
    </row>
    <row r="20" spans="1:14" ht="12" customHeight="1" x14ac:dyDescent="0.15">
      <c r="A20" s="119" t="s">
        <v>35</v>
      </c>
      <c r="B20" s="842">
        <v>4.9225253795874444</v>
      </c>
      <c r="C20" s="658">
        <v>4.919999999999999</v>
      </c>
      <c r="D20" s="658">
        <v>4.8999999999999995</v>
      </c>
      <c r="E20" s="658">
        <v>4.9240000000000004</v>
      </c>
      <c r="F20" s="658">
        <v>4.9400000000000004</v>
      </c>
      <c r="G20" s="658">
        <v>4.9300000000000006</v>
      </c>
      <c r="H20" s="658">
        <v>4.9230999999999998</v>
      </c>
      <c r="I20" s="658">
        <v>4.9109999999999996</v>
      </c>
      <c r="J20" s="658">
        <v>4.8999999999999995</v>
      </c>
      <c r="K20" s="658">
        <v>4.9200000000000008</v>
      </c>
      <c r="L20" s="658">
        <v>4.9400000000000004</v>
      </c>
      <c r="M20" s="658">
        <v>4.9200000000000008</v>
      </c>
      <c r="N20" s="658">
        <v>4.9340000000000011</v>
      </c>
    </row>
    <row r="21" spans="1:14" ht="12" customHeight="1" x14ac:dyDescent="0.15">
      <c r="A21" s="119" t="s">
        <v>36</v>
      </c>
      <c r="B21" s="842">
        <v>4.3454616351249014</v>
      </c>
      <c r="C21" s="658">
        <v>4.4000000000000004</v>
      </c>
      <c r="D21" s="658">
        <v>4.3899999999999997</v>
      </c>
      <c r="E21" s="658">
        <v>4.3840000000000003</v>
      </c>
      <c r="F21" s="658">
        <v>4.4000000000000012</v>
      </c>
      <c r="G21" s="658">
        <v>4.3899999999999997</v>
      </c>
      <c r="H21" s="658">
        <v>4.3840000000000003</v>
      </c>
      <c r="I21" s="658">
        <v>4.339999999999999</v>
      </c>
      <c r="J21" s="658">
        <v>4.3310000000000004</v>
      </c>
      <c r="K21" s="658">
        <v>4.3</v>
      </c>
      <c r="L21" s="658">
        <v>4.2939999999999996</v>
      </c>
      <c r="M21" s="658">
        <v>4.2699999999999996</v>
      </c>
      <c r="N21" s="658">
        <v>4.2799999999999994</v>
      </c>
    </row>
    <row r="22" spans="1:14" ht="12" customHeight="1" x14ac:dyDescent="0.15">
      <c r="A22" s="119" t="s">
        <v>37</v>
      </c>
      <c r="B22" s="842">
        <v>4.7816470902152792</v>
      </c>
      <c r="C22" s="658">
        <v>4.82</v>
      </c>
      <c r="D22" s="658">
        <v>4.8</v>
      </c>
      <c r="E22" s="658">
        <v>4.8140999999999998</v>
      </c>
      <c r="F22" s="658">
        <v>4.82</v>
      </c>
      <c r="G22" s="658">
        <v>4.8099999999999996</v>
      </c>
      <c r="H22" s="658">
        <v>4.8010000000000002</v>
      </c>
      <c r="I22" s="658">
        <v>4.78</v>
      </c>
      <c r="J22" s="658">
        <v>4.7640000000000002</v>
      </c>
      <c r="K22" s="658">
        <v>4.7499999999999991</v>
      </c>
      <c r="L22" s="658">
        <v>4.7450000000000001</v>
      </c>
      <c r="M22" s="658">
        <v>4.72</v>
      </c>
      <c r="N22" s="658">
        <v>4.74</v>
      </c>
    </row>
    <row r="23" spans="1:14" ht="12" customHeight="1" x14ac:dyDescent="0.15">
      <c r="A23" s="119" t="s">
        <v>38</v>
      </c>
      <c r="B23" s="842">
        <v>4.2858987735770606</v>
      </c>
      <c r="C23" s="658">
        <v>4.3</v>
      </c>
      <c r="D23" s="658">
        <v>4.3</v>
      </c>
      <c r="E23" s="658">
        <v>4.2930000000000001</v>
      </c>
      <c r="F23" s="658">
        <v>4.3199999999999994</v>
      </c>
      <c r="G23" s="658">
        <v>4.3100000000000005</v>
      </c>
      <c r="H23" s="658">
        <v>4.3</v>
      </c>
      <c r="I23" s="658">
        <v>4.2919999999999998</v>
      </c>
      <c r="J23" s="658">
        <v>4.2800000000000011</v>
      </c>
      <c r="K23" s="658">
        <v>4.2699999999999996</v>
      </c>
      <c r="L23" s="658">
        <v>4.2640000000000011</v>
      </c>
      <c r="M23" s="658">
        <v>4.25</v>
      </c>
      <c r="N23" s="658">
        <v>4.2699999999999996</v>
      </c>
    </row>
    <row r="24" spans="1:14" ht="12" customHeight="1" x14ac:dyDescent="0.15">
      <c r="A24" s="119" t="s">
        <v>39</v>
      </c>
      <c r="B24" s="842">
        <v>4.5550908110639998</v>
      </c>
      <c r="C24" s="658">
        <v>4.55</v>
      </c>
      <c r="D24" s="658">
        <v>4.5599999999999996</v>
      </c>
      <c r="E24" s="658">
        <v>4.5549999999999988</v>
      </c>
      <c r="F24" s="658">
        <v>4.5699999999999994</v>
      </c>
      <c r="G24" s="658">
        <v>4.5699999999999994</v>
      </c>
      <c r="H24" s="658">
        <v>4.5599999999999987</v>
      </c>
      <c r="I24" s="658">
        <v>4.5510000000000002</v>
      </c>
      <c r="J24" s="658">
        <v>4.5400000000000009</v>
      </c>
      <c r="K24" s="658">
        <v>4.5599999999999996</v>
      </c>
      <c r="L24" s="658">
        <v>4.5541</v>
      </c>
      <c r="M24" s="658">
        <v>4.5399999999999991</v>
      </c>
      <c r="N24" s="658">
        <v>4.5599999999999996</v>
      </c>
    </row>
    <row r="25" spans="1:14" ht="12" customHeight="1" x14ac:dyDescent="0.15">
      <c r="A25" s="119" t="s">
        <v>40</v>
      </c>
      <c r="B25" s="842">
        <v>4.3099675304435685</v>
      </c>
      <c r="C25" s="658">
        <v>4.3199999999999994</v>
      </c>
      <c r="D25" s="658">
        <v>4.3200000000000012</v>
      </c>
      <c r="E25" s="662">
        <v>4.3140000000000001</v>
      </c>
      <c r="F25" s="658">
        <v>4.330000000000001</v>
      </c>
      <c r="G25" s="658">
        <v>4.339999999999999</v>
      </c>
      <c r="H25" s="658">
        <v>4.343</v>
      </c>
      <c r="I25" s="658">
        <v>4.32</v>
      </c>
      <c r="J25" s="658">
        <v>4.32</v>
      </c>
      <c r="K25" s="658">
        <v>4.3</v>
      </c>
      <c r="L25" s="658">
        <v>4.2839999999999989</v>
      </c>
      <c r="M25" s="658">
        <v>4.2600000000000007</v>
      </c>
      <c r="N25" s="658">
        <v>4.2640000000000011</v>
      </c>
    </row>
    <row r="26" spans="1:14" ht="12" customHeight="1" x14ac:dyDescent="0.15">
      <c r="A26" s="119" t="s">
        <v>41</v>
      </c>
      <c r="B26" s="842">
        <v>3.7810813534060035</v>
      </c>
      <c r="C26" s="658">
        <v>3.8124671881373424</v>
      </c>
      <c r="D26" s="658">
        <v>3.8047745832867208</v>
      </c>
      <c r="E26" s="658">
        <v>3.8130939980224299</v>
      </c>
      <c r="F26" s="658">
        <v>3.7999850220924132</v>
      </c>
      <c r="G26" s="658">
        <v>3.7928514190755815</v>
      </c>
      <c r="H26" s="658">
        <v>3.7828764820706526</v>
      </c>
      <c r="I26" s="658">
        <v>3.7729414513332493</v>
      </c>
      <c r="J26" s="658">
        <v>3.756706398866017</v>
      </c>
      <c r="K26" s="658">
        <v>3.7581747387163924</v>
      </c>
      <c r="L26" s="658">
        <v>3.7531084840055629</v>
      </c>
      <c r="M26" s="658">
        <v>3.736779296274559</v>
      </c>
      <c r="N26" s="658">
        <v>3.7615057973196802</v>
      </c>
    </row>
    <row r="27" spans="1:14" ht="12" customHeight="1" x14ac:dyDescent="0.15">
      <c r="A27" s="119" t="s">
        <v>110</v>
      </c>
      <c r="B27" s="842">
        <v>3.578972243689218</v>
      </c>
      <c r="C27" s="658">
        <v>3.6</v>
      </c>
      <c r="D27" s="658">
        <v>3.6</v>
      </c>
      <c r="E27" s="658">
        <v>3.5899999999999994</v>
      </c>
      <c r="F27" s="658">
        <v>3.6</v>
      </c>
      <c r="G27" s="658">
        <v>3.5999999999999996</v>
      </c>
      <c r="H27" s="658">
        <v>3.5933000000000002</v>
      </c>
      <c r="I27" s="658">
        <v>3.5839999999999996</v>
      </c>
      <c r="J27" s="658">
        <v>3.5739999999999998</v>
      </c>
      <c r="K27" s="658">
        <v>3.5600000000000005</v>
      </c>
      <c r="L27" s="658">
        <v>3.5530000000000004</v>
      </c>
      <c r="M27" s="658">
        <v>3.53</v>
      </c>
      <c r="N27" s="658">
        <v>3.5500000000000003</v>
      </c>
    </row>
    <row r="28" spans="1:14" ht="12" customHeight="1" x14ac:dyDescent="0.15">
      <c r="A28" s="119" t="s">
        <v>111</v>
      </c>
      <c r="B28" s="842">
        <v>3.8748988410184988</v>
      </c>
      <c r="C28" s="658">
        <v>3.9099999999999997</v>
      </c>
      <c r="D28" s="658">
        <v>3.89</v>
      </c>
      <c r="E28" s="658">
        <v>3.9019999999999997</v>
      </c>
      <c r="F28" s="658">
        <v>3.88</v>
      </c>
      <c r="G28" s="658">
        <v>3.89</v>
      </c>
      <c r="H28" s="658">
        <v>3.8739999999999997</v>
      </c>
      <c r="I28" s="658">
        <v>3.8620000000000001</v>
      </c>
      <c r="J28" s="658">
        <v>3.8519999999999999</v>
      </c>
      <c r="K28" s="658">
        <v>3.8599999999999994</v>
      </c>
      <c r="L28" s="658">
        <v>3.8539999999999992</v>
      </c>
      <c r="M28" s="658">
        <v>3.84</v>
      </c>
      <c r="N28" s="658">
        <v>3.8600000000000003</v>
      </c>
    </row>
    <row r="29" spans="1:14" ht="12" customHeight="1" x14ac:dyDescent="0.15">
      <c r="A29" s="119" t="s">
        <v>44</v>
      </c>
      <c r="B29" s="842">
        <v>4.9207894545031596</v>
      </c>
      <c r="C29" s="658">
        <v>4.92</v>
      </c>
      <c r="D29" s="658">
        <v>4.9200000000000008</v>
      </c>
      <c r="E29" s="658">
        <v>4.9139999999999997</v>
      </c>
      <c r="F29" s="658">
        <v>4.93</v>
      </c>
      <c r="G29" s="658">
        <v>4.92</v>
      </c>
      <c r="H29" s="658">
        <v>4.9210000000000003</v>
      </c>
      <c r="I29" s="658">
        <v>4.902000000000001</v>
      </c>
      <c r="J29" s="658">
        <v>4.9000000000000004</v>
      </c>
      <c r="K29" s="658">
        <v>4.9209999999999994</v>
      </c>
      <c r="L29" s="658">
        <v>4.9400000000000004</v>
      </c>
      <c r="M29" s="658">
        <v>4.92</v>
      </c>
      <c r="N29" s="658">
        <v>4.9409999999999998</v>
      </c>
    </row>
    <row r="30" spans="1:14" ht="12" customHeight="1" x14ac:dyDescent="0.15">
      <c r="A30" s="119" t="s">
        <v>45</v>
      </c>
      <c r="B30" s="843">
        <v>0</v>
      </c>
      <c r="C30" s="657">
        <v>0</v>
      </c>
      <c r="D30" s="657">
        <v>0</v>
      </c>
      <c r="E30" s="657">
        <v>0</v>
      </c>
      <c r="F30" s="657">
        <v>0</v>
      </c>
      <c r="G30" s="657">
        <v>0</v>
      </c>
      <c r="H30" s="657">
        <v>0</v>
      </c>
      <c r="I30" s="657">
        <v>0</v>
      </c>
      <c r="J30" s="657">
        <v>0</v>
      </c>
      <c r="K30" s="657">
        <v>0</v>
      </c>
      <c r="L30" s="657">
        <v>0</v>
      </c>
      <c r="M30" s="657">
        <v>0</v>
      </c>
      <c r="N30" s="657">
        <v>0</v>
      </c>
    </row>
    <row r="31" spans="1:14" ht="12" customHeight="1" x14ac:dyDescent="0.15">
      <c r="A31" s="119" t="s">
        <v>46</v>
      </c>
      <c r="B31" s="843">
        <v>0</v>
      </c>
      <c r="C31" s="657">
        <v>0</v>
      </c>
      <c r="D31" s="657">
        <v>0</v>
      </c>
      <c r="E31" s="657">
        <v>0</v>
      </c>
      <c r="F31" s="657">
        <v>0</v>
      </c>
      <c r="G31" s="657">
        <v>0</v>
      </c>
      <c r="H31" s="657">
        <v>0</v>
      </c>
      <c r="I31" s="657">
        <v>0</v>
      </c>
      <c r="J31" s="657">
        <v>0</v>
      </c>
      <c r="K31" s="657">
        <v>0</v>
      </c>
      <c r="L31" s="657">
        <v>0</v>
      </c>
      <c r="M31" s="657">
        <v>0</v>
      </c>
      <c r="N31" s="657">
        <v>0</v>
      </c>
    </row>
    <row r="32" spans="1:14" ht="12" customHeight="1" x14ac:dyDescent="0.15">
      <c r="A32" s="119" t="s">
        <v>47</v>
      </c>
      <c r="B32" s="843">
        <v>4.9356929701282786</v>
      </c>
      <c r="C32" s="657">
        <v>4.92</v>
      </c>
      <c r="D32" s="657">
        <v>4.92</v>
      </c>
      <c r="E32" s="657">
        <v>4.9139999999999988</v>
      </c>
      <c r="F32" s="657">
        <v>4.93</v>
      </c>
      <c r="G32" s="657">
        <v>4.9400000000000004</v>
      </c>
      <c r="H32" s="657">
        <v>4.9319999999999995</v>
      </c>
      <c r="I32" s="657">
        <v>4.93</v>
      </c>
      <c r="J32" s="657">
        <v>4.9400000000000004</v>
      </c>
      <c r="K32" s="657">
        <v>4.95</v>
      </c>
      <c r="L32" s="657">
        <v>4.9420000000000002</v>
      </c>
      <c r="M32" s="657">
        <v>4.9400000000000004</v>
      </c>
      <c r="N32" s="657">
        <v>4.9539999999999988</v>
      </c>
    </row>
    <row r="33" spans="1:14" ht="12" customHeight="1" x14ac:dyDescent="0.15">
      <c r="A33" s="119" t="s">
        <v>48</v>
      </c>
      <c r="B33" s="843">
        <v>0</v>
      </c>
      <c r="C33" s="657">
        <v>0</v>
      </c>
      <c r="D33" s="657">
        <v>0</v>
      </c>
      <c r="E33" s="657">
        <v>0</v>
      </c>
      <c r="F33" s="657">
        <v>0</v>
      </c>
      <c r="G33" s="657">
        <v>0</v>
      </c>
      <c r="H33" s="657">
        <v>0</v>
      </c>
      <c r="I33" s="657">
        <v>0</v>
      </c>
      <c r="J33" s="657">
        <v>0</v>
      </c>
      <c r="K33" s="657">
        <v>0</v>
      </c>
      <c r="L33" s="657">
        <v>0</v>
      </c>
      <c r="M33" s="657">
        <v>0</v>
      </c>
      <c r="N33" s="657">
        <v>0</v>
      </c>
    </row>
    <row r="34" spans="1:14" ht="12" customHeight="1" thickBot="1" x14ac:dyDescent="0.2">
      <c r="A34" s="179" t="s">
        <v>49</v>
      </c>
      <c r="B34" s="1006">
        <v>0</v>
      </c>
      <c r="C34" s="659">
        <v>0</v>
      </c>
      <c r="D34" s="659">
        <v>0</v>
      </c>
      <c r="E34" s="659">
        <v>0</v>
      </c>
      <c r="F34" s="659">
        <v>0</v>
      </c>
      <c r="G34" s="659">
        <v>0</v>
      </c>
      <c r="H34" s="659">
        <v>0</v>
      </c>
      <c r="I34" s="659">
        <v>0</v>
      </c>
      <c r="J34" s="659">
        <v>0</v>
      </c>
      <c r="K34" s="659">
        <v>0</v>
      </c>
      <c r="L34" s="659">
        <v>0</v>
      </c>
      <c r="M34" s="659">
        <v>0</v>
      </c>
      <c r="N34" s="659">
        <v>0</v>
      </c>
    </row>
    <row r="35" spans="1:14" ht="9" customHeight="1" x14ac:dyDescent="0.15">
      <c r="A35" s="28" t="s">
        <v>544</v>
      </c>
      <c r="B35" s="663"/>
      <c r="C35" s="664"/>
      <c r="D35" s="664"/>
      <c r="E35" s="664"/>
      <c r="F35" s="664"/>
      <c r="G35" s="664"/>
      <c r="H35" s="664"/>
      <c r="I35" s="664"/>
      <c r="J35" s="664"/>
      <c r="K35" s="664"/>
      <c r="L35" s="664"/>
      <c r="M35" s="664"/>
      <c r="N35" s="664"/>
    </row>
    <row r="36" spans="1:14" ht="9" customHeight="1" x14ac:dyDescent="0.15">
      <c r="A36" s="28" t="s">
        <v>428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</row>
    <row r="37" spans="1:14" ht="9" customHeight="1" x14ac:dyDescent="0.15">
      <c r="A37" s="40" t="s">
        <v>427</v>
      </c>
      <c r="B37" s="317"/>
      <c r="C37" s="317"/>
      <c r="D37" s="317"/>
      <c r="E37" s="317"/>
      <c r="F37" s="317"/>
      <c r="G37" s="317"/>
      <c r="H37" s="317"/>
      <c r="I37" s="317"/>
      <c r="J37" s="317"/>
      <c r="K37" s="317"/>
      <c r="L37" s="317"/>
      <c r="M37" s="317"/>
      <c r="N37" s="317"/>
    </row>
    <row r="38" spans="1:14" ht="13.05" customHeight="1" x14ac:dyDescent="0.15">
      <c r="A38" s="31"/>
    </row>
    <row r="39" spans="1:14" ht="13.05" customHeight="1" x14ac:dyDescent="0.15">
      <c r="A39" s="31"/>
    </row>
  </sheetData>
  <printOptions horizontalCentered="1" verticalCentered="1" gridLinesSet="0"/>
  <pageMargins left="0" right="0" top="0" bottom="0" header="0" footer="0"/>
  <pageSetup paperSize="9" orientation="landscape" horizontalDpi="240" verticalDpi="144"/>
  <headerFooter scaleWithDoc="0" alignWithMargins="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7">
    <tabColor theme="9" tint="0.59999389629810485"/>
  </sheetPr>
  <dimension ref="A1:N39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1.25" style="119" customWidth="1"/>
    <col min="2" max="14" width="8.375" style="119" customWidth="1"/>
    <col min="15" max="16384" width="7" style="119"/>
  </cols>
  <sheetData>
    <row r="1" spans="1:14" ht="16.95" customHeight="1" x14ac:dyDescent="0.3">
      <c r="A1" s="666" t="s">
        <v>527</v>
      </c>
      <c r="B1" s="666"/>
      <c r="C1" s="667"/>
      <c r="D1" s="667"/>
      <c r="E1" s="667"/>
      <c r="F1" s="667"/>
      <c r="G1" s="667"/>
      <c r="H1" s="667"/>
      <c r="I1" s="667"/>
      <c r="J1" s="667"/>
      <c r="K1" s="667"/>
      <c r="L1" s="667"/>
      <c r="M1" s="667"/>
      <c r="N1" s="667"/>
    </row>
    <row r="2" spans="1:14" ht="13.05" customHeight="1" x14ac:dyDescent="0.15">
      <c r="A2" s="661" t="s">
        <v>385</v>
      </c>
      <c r="B2" s="416"/>
      <c r="C2" s="166"/>
      <c r="D2" s="166"/>
      <c r="E2" s="166"/>
      <c r="F2" s="166"/>
      <c r="G2" s="170"/>
      <c r="H2" s="169"/>
      <c r="I2" s="166"/>
      <c r="J2" s="166"/>
      <c r="K2" s="166"/>
      <c r="L2" s="166"/>
      <c r="M2" s="166"/>
      <c r="N2" s="166"/>
    </row>
    <row r="3" spans="1:14" ht="4.05" customHeight="1" thickBot="1" x14ac:dyDescent="0.2">
      <c r="A3" s="169"/>
      <c r="B3" s="166"/>
      <c r="C3" s="166"/>
      <c r="D3" s="166"/>
      <c r="E3" s="166"/>
      <c r="F3" s="166"/>
      <c r="G3" s="170"/>
      <c r="H3" s="169"/>
      <c r="I3" s="166"/>
      <c r="J3" s="166"/>
      <c r="K3" s="166"/>
      <c r="L3" s="166"/>
      <c r="M3" s="166"/>
      <c r="N3" s="166"/>
    </row>
    <row r="4" spans="1:14" ht="15" customHeight="1" x14ac:dyDescent="0.15">
      <c r="A4" s="868" t="s">
        <v>18</v>
      </c>
      <c r="B4" s="826" t="s">
        <v>56</v>
      </c>
      <c r="C4" s="826" t="s">
        <v>57</v>
      </c>
      <c r="D4" s="826" t="s">
        <v>58</v>
      </c>
      <c r="E4" s="826" t="s">
        <v>59</v>
      </c>
      <c r="F4" s="826" t="s">
        <v>60</v>
      </c>
      <c r="G4" s="826" t="s">
        <v>61</v>
      </c>
      <c r="H4" s="826" t="s">
        <v>62</v>
      </c>
      <c r="I4" s="826" t="s">
        <v>63</v>
      </c>
      <c r="J4" s="826" t="s">
        <v>64</v>
      </c>
      <c r="K4" s="826" t="s">
        <v>65</v>
      </c>
      <c r="L4" s="826" t="s">
        <v>66</v>
      </c>
      <c r="M4" s="826" t="s">
        <v>67</v>
      </c>
      <c r="N4" s="826" t="s">
        <v>68</v>
      </c>
    </row>
    <row r="5" spans="1:14" ht="15" customHeight="1" x14ac:dyDescent="0.15">
      <c r="A5" s="1003" t="s">
        <v>113</v>
      </c>
      <c r="B5" s="1005">
        <v>4.9972371516552858</v>
      </c>
      <c r="C5" s="1005">
        <v>4.8887096580588425</v>
      </c>
      <c r="D5" s="1005">
        <v>5.0002471475885093</v>
      </c>
      <c r="E5" s="1005">
        <v>5.0371538927413582</v>
      </c>
      <c r="F5" s="1005">
        <v>5.110808834513147</v>
      </c>
      <c r="G5" s="1005">
        <v>5.0859132396865778</v>
      </c>
      <c r="H5" s="1005">
        <v>5.0511654286960317</v>
      </c>
      <c r="I5" s="1005">
        <v>5.02763235403072</v>
      </c>
      <c r="J5" s="1005">
        <v>4.9917726236966553</v>
      </c>
      <c r="K5" s="1005">
        <v>4.9472920143334438</v>
      </c>
      <c r="L5" s="1005">
        <v>4.9465311118922592</v>
      </c>
      <c r="M5" s="1005">
        <v>4.9011896563534565</v>
      </c>
      <c r="N5" s="1005">
        <v>4.8241006433472347</v>
      </c>
    </row>
    <row r="6" spans="1:14" ht="12" customHeight="1" x14ac:dyDescent="0.15">
      <c r="A6" s="119" t="s">
        <v>21</v>
      </c>
      <c r="B6" s="842">
        <v>0</v>
      </c>
      <c r="C6" s="658">
        <v>0</v>
      </c>
      <c r="D6" s="658">
        <v>0</v>
      </c>
      <c r="E6" s="658">
        <v>0</v>
      </c>
      <c r="F6" s="658">
        <v>0</v>
      </c>
      <c r="G6" s="658">
        <v>0</v>
      </c>
      <c r="H6" s="658">
        <v>0</v>
      </c>
      <c r="I6" s="658">
        <v>0</v>
      </c>
      <c r="J6" s="658">
        <v>0</v>
      </c>
      <c r="K6" s="658">
        <v>0</v>
      </c>
      <c r="L6" s="658">
        <v>0</v>
      </c>
      <c r="M6" s="658">
        <v>0</v>
      </c>
      <c r="N6" s="658">
        <v>0</v>
      </c>
    </row>
    <row r="7" spans="1:14" ht="12" customHeight="1" x14ac:dyDescent="0.15">
      <c r="A7" s="119" t="s">
        <v>22</v>
      </c>
      <c r="B7" s="842">
        <v>0</v>
      </c>
      <c r="C7" s="658">
        <v>0</v>
      </c>
      <c r="D7" s="658">
        <v>0</v>
      </c>
      <c r="E7" s="658">
        <v>0</v>
      </c>
      <c r="F7" s="658">
        <v>0</v>
      </c>
      <c r="G7" s="658">
        <v>0</v>
      </c>
      <c r="H7" s="658">
        <v>0</v>
      </c>
      <c r="I7" s="658">
        <v>0</v>
      </c>
      <c r="J7" s="658">
        <v>0</v>
      </c>
      <c r="K7" s="658">
        <v>0</v>
      </c>
      <c r="L7" s="658">
        <v>0</v>
      </c>
      <c r="M7" s="658">
        <v>0</v>
      </c>
      <c r="N7" s="658">
        <v>0</v>
      </c>
    </row>
    <row r="8" spans="1:14" ht="12" customHeight="1" x14ac:dyDescent="0.15">
      <c r="A8" s="119" t="s">
        <v>23</v>
      </c>
      <c r="B8" s="842">
        <v>0</v>
      </c>
      <c r="C8" s="658">
        <v>0</v>
      </c>
      <c r="D8" s="658">
        <v>0</v>
      </c>
      <c r="E8" s="658">
        <v>0</v>
      </c>
      <c r="F8" s="658">
        <v>0</v>
      </c>
      <c r="G8" s="658">
        <v>0</v>
      </c>
      <c r="H8" s="658">
        <v>0</v>
      </c>
      <c r="I8" s="658">
        <v>0</v>
      </c>
      <c r="J8" s="658">
        <v>0</v>
      </c>
      <c r="K8" s="658">
        <v>0</v>
      </c>
      <c r="L8" s="658">
        <v>0</v>
      </c>
      <c r="M8" s="658">
        <v>0</v>
      </c>
      <c r="N8" s="658">
        <v>0</v>
      </c>
    </row>
    <row r="9" spans="1:14" ht="12" customHeight="1" x14ac:dyDescent="0.15">
      <c r="A9" s="119" t="s">
        <v>24</v>
      </c>
      <c r="B9" s="842">
        <v>4.6072104632858464</v>
      </c>
      <c r="C9" s="658">
        <v>4.62</v>
      </c>
      <c r="D9" s="658">
        <v>0</v>
      </c>
      <c r="E9" s="658">
        <v>0</v>
      </c>
      <c r="F9" s="658">
        <v>4.6300000000000008</v>
      </c>
      <c r="G9" s="658">
        <v>4.6300000000000008</v>
      </c>
      <c r="H9" s="658">
        <v>4.6219999999999999</v>
      </c>
      <c r="I9" s="658">
        <v>4.6109999999999998</v>
      </c>
      <c r="J9" s="658">
        <v>4.6000000000000005</v>
      </c>
      <c r="K9" s="658">
        <v>4.58</v>
      </c>
      <c r="L9" s="658">
        <v>4.5730000000000004</v>
      </c>
      <c r="M9" s="658">
        <v>4.55</v>
      </c>
      <c r="N9" s="658">
        <v>4.5630000000000006</v>
      </c>
    </row>
    <row r="10" spans="1:14" ht="12" customHeight="1" x14ac:dyDescent="0.15">
      <c r="A10" s="119" t="s">
        <v>25</v>
      </c>
      <c r="B10" s="842">
        <v>0</v>
      </c>
      <c r="C10" s="658">
        <v>0</v>
      </c>
      <c r="D10" s="658">
        <v>0</v>
      </c>
      <c r="E10" s="658">
        <v>0</v>
      </c>
      <c r="F10" s="658">
        <v>0</v>
      </c>
      <c r="G10" s="658">
        <v>0</v>
      </c>
      <c r="H10" s="658">
        <v>0</v>
      </c>
      <c r="I10" s="658">
        <v>0</v>
      </c>
      <c r="J10" s="658">
        <v>0</v>
      </c>
      <c r="K10" s="658">
        <v>0</v>
      </c>
      <c r="L10" s="658">
        <v>0</v>
      </c>
      <c r="M10" s="658">
        <v>0</v>
      </c>
      <c r="N10" s="658">
        <v>0</v>
      </c>
    </row>
    <row r="11" spans="1:14" ht="12" customHeight="1" x14ac:dyDescent="0.15">
      <c r="A11" s="119" t="s">
        <v>107</v>
      </c>
      <c r="B11" s="842">
        <v>0</v>
      </c>
      <c r="C11" s="658">
        <v>0</v>
      </c>
      <c r="D11" s="658">
        <v>0</v>
      </c>
      <c r="E11" s="658">
        <v>0</v>
      </c>
      <c r="F11" s="658">
        <v>0</v>
      </c>
      <c r="G11" s="658">
        <v>0</v>
      </c>
      <c r="H11" s="658">
        <v>0</v>
      </c>
      <c r="I11" s="658">
        <v>0</v>
      </c>
      <c r="J11" s="658">
        <v>0</v>
      </c>
      <c r="K11" s="658">
        <v>0</v>
      </c>
      <c r="L11" s="658">
        <v>0</v>
      </c>
      <c r="M11" s="658">
        <v>0</v>
      </c>
      <c r="N11" s="658">
        <v>0</v>
      </c>
    </row>
    <row r="12" spans="1:14" ht="12" customHeight="1" x14ac:dyDescent="0.15">
      <c r="A12" s="119" t="s">
        <v>108</v>
      </c>
      <c r="B12" s="842">
        <v>0</v>
      </c>
      <c r="C12" s="658">
        <v>0</v>
      </c>
      <c r="D12" s="658">
        <v>0</v>
      </c>
      <c r="E12" s="658">
        <v>0</v>
      </c>
      <c r="F12" s="658">
        <v>0</v>
      </c>
      <c r="G12" s="658">
        <v>0</v>
      </c>
      <c r="H12" s="658">
        <v>0</v>
      </c>
      <c r="I12" s="658">
        <v>0</v>
      </c>
      <c r="J12" s="658">
        <v>0</v>
      </c>
      <c r="K12" s="658">
        <v>0</v>
      </c>
      <c r="L12" s="658">
        <v>0</v>
      </c>
      <c r="M12" s="658">
        <v>0</v>
      </c>
      <c r="N12" s="658">
        <v>0</v>
      </c>
    </row>
    <row r="13" spans="1:14" ht="12" customHeight="1" x14ac:dyDescent="0.15">
      <c r="A13" s="119" t="s">
        <v>138</v>
      </c>
      <c r="B13" s="842">
        <v>0</v>
      </c>
      <c r="C13" s="658">
        <v>0</v>
      </c>
      <c r="D13" s="658">
        <v>0</v>
      </c>
      <c r="E13" s="658">
        <v>0</v>
      </c>
      <c r="F13" s="658">
        <v>0</v>
      </c>
      <c r="G13" s="658">
        <v>0</v>
      </c>
      <c r="H13" s="658">
        <v>0</v>
      </c>
      <c r="I13" s="658">
        <v>0</v>
      </c>
      <c r="J13" s="658">
        <v>0</v>
      </c>
      <c r="K13" s="658">
        <v>0</v>
      </c>
      <c r="L13" s="658">
        <v>0</v>
      </c>
      <c r="M13" s="658">
        <v>0</v>
      </c>
      <c r="N13" s="658">
        <v>0</v>
      </c>
    </row>
    <row r="14" spans="1:14" ht="12" customHeight="1" x14ac:dyDescent="0.15">
      <c r="A14" s="119" t="s">
        <v>29</v>
      </c>
      <c r="B14" s="842">
        <v>0</v>
      </c>
      <c r="C14" s="658">
        <v>0</v>
      </c>
      <c r="D14" s="658">
        <v>0</v>
      </c>
      <c r="E14" s="658">
        <v>0</v>
      </c>
      <c r="F14" s="658">
        <v>0</v>
      </c>
      <c r="G14" s="658">
        <v>0</v>
      </c>
      <c r="H14" s="658">
        <v>0</v>
      </c>
      <c r="I14" s="658">
        <v>0</v>
      </c>
      <c r="J14" s="658">
        <v>0</v>
      </c>
      <c r="K14" s="658">
        <v>0</v>
      </c>
      <c r="L14" s="658">
        <v>0</v>
      </c>
      <c r="M14" s="658">
        <v>0</v>
      </c>
      <c r="N14" s="658">
        <v>0</v>
      </c>
    </row>
    <row r="15" spans="1:14" ht="12" customHeight="1" x14ac:dyDescent="0.15">
      <c r="A15" s="119" t="s">
        <v>30</v>
      </c>
      <c r="B15" s="842">
        <v>4.5075995331555463</v>
      </c>
      <c r="C15" s="658">
        <v>4.0999999999999988</v>
      </c>
      <c r="D15" s="658">
        <v>4.1100000000000003</v>
      </c>
      <c r="E15" s="658">
        <v>4.1020000000000003</v>
      </c>
      <c r="F15" s="658">
        <v>4.1199999999999992</v>
      </c>
      <c r="G15" s="658">
        <v>4.1100000000000003</v>
      </c>
      <c r="H15" s="658">
        <v>4.1120000000000001</v>
      </c>
      <c r="I15" s="658">
        <v>4.101</v>
      </c>
      <c r="J15" s="658">
        <v>4.1100000000000003</v>
      </c>
      <c r="K15" s="658">
        <v>4.0999999999999996</v>
      </c>
      <c r="L15" s="658">
        <v>4.0939999999999994</v>
      </c>
      <c r="M15" s="658">
        <v>4.0999999999999996</v>
      </c>
      <c r="N15" s="658">
        <v>4.121999999999999</v>
      </c>
    </row>
    <row r="16" spans="1:14" ht="12" customHeight="1" x14ac:dyDescent="0.15">
      <c r="A16" s="119" t="s">
        <v>31</v>
      </c>
      <c r="B16" s="842">
        <v>4.2278667579649705</v>
      </c>
      <c r="C16" s="658">
        <v>4.2300000000000004</v>
      </c>
      <c r="D16" s="658">
        <v>4.2499999999999991</v>
      </c>
      <c r="E16" s="658">
        <v>4.2430000000000003</v>
      </c>
      <c r="F16" s="658">
        <v>4.2619999999999987</v>
      </c>
      <c r="G16" s="658">
        <v>4.25</v>
      </c>
      <c r="H16" s="658">
        <v>4.234</v>
      </c>
      <c r="I16" s="658">
        <v>4.22</v>
      </c>
      <c r="J16" s="658">
        <v>4.21</v>
      </c>
      <c r="K16" s="658">
        <v>4.2009999999999996</v>
      </c>
      <c r="L16" s="658">
        <v>4.2009999999999987</v>
      </c>
      <c r="M16" s="658">
        <v>4.2200000000000006</v>
      </c>
      <c r="N16" s="658">
        <v>4.2229999999999999</v>
      </c>
    </row>
    <row r="17" spans="1:14" ht="12" customHeight="1" x14ac:dyDescent="0.15">
      <c r="A17" s="119" t="s">
        <v>32</v>
      </c>
      <c r="B17" s="842">
        <v>0</v>
      </c>
      <c r="C17" s="658">
        <v>0</v>
      </c>
      <c r="D17" s="658">
        <v>0</v>
      </c>
      <c r="E17" s="658">
        <v>0</v>
      </c>
      <c r="F17" s="658">
        <v>0</v>
      </c>
      <c r="G17" s="658">
        <v>0</v>
      </c>
      <c r="H17" s="658">
        <v>0</v>
      </c>
      <c r="I17" s="658">
        <v>0</v>
      </c>
      <c r="J17" s="658">
        <v>0</v>
      </c>
      <c r="K17" s="658">
        <v>0</v>
      </c>
      <c r="L17" s="658">
        <v>0</v>
      </c>
      <c r="M17" s="658">
        <v>0</v>
      </c>
      <c r="N17" s="658">
        <v>0</v>
      </c>
    </row>
    <row r="18" spans="1:14" ht="12" customHeight="1" x14ac:dyDescent="0.15">
      <c r="A18" s="119" t="s">
        <v>33</v>
      </c>
      <c r="B18" s="842">
        <v>4.6996850020933634</v>
      </c>
      <c r="C18" s="658">
        <v>4.74</v>
      </c>
      <c r="D18" s="658">
        <v>4.72</v>
      </c>
      <c r="E18" s="658">
        <v>4.7320000000000002</v>
      </c>
      <c r="F18" s="658">
        <v>4.7400000000000011</v>
      </c>
      <c r="G18" s="658">
        <v>4.7300000000000013</v>
      </c>
      <c r="H18" s="658">
        <v>4.7240000000000002</v>
      </c>
      <c r="I18" s="658">
        <v>4.7</v>
      </c>
      <c r="J18" s="658">
        <v>4.6929999999999996</v>
      </c>
      <c r="K18" s="658">
        <v>4.67</v>
      </c>
      <c r="L18" s="658">
        <v>4.6641000000000012</v>
      </c>
      <c r="M18" s="658">
        <v>4.6500000000000012</v>
      </c>
      <c r="N18" s="658">
        <v>4.6619999999999999</v>
      </c>
    </row>
    <row r="19" spans="1:14" ht="12" customHeight="1" x14ac:dyDescent="0.15">
      <c r="A19" s="119" t="s">
        <v>34</v>
      </c>
      <c r="B19" s="842">
        <v>4.5293619355497041</v>
      </c>
      <c r="C19" s="658">
        <v>4.57</v>
      </c>
      <c r="D19" s="658">
        <v>4.55</v>
      </c>
      <c r="E19" s="658">
        <v>4.5619999999999994</v>
      </c>
      <c r="F19" s="658">
        <v>4.5500000000000007</v>
      </c>
      <c r="G19" s="658">
        <v>4.54</v>
      </c>
      <c r="H19" s="658">
        <v>4.5321000000000007</v>
      </c>
      <c r="I19" s="658">
        <v>4.5200000000000005</v>
      </c>
      <c r="J19" s="658">
        <v>4.5119999999999996</v>
      </c>
      <c r="K19" s="658">
        <v>4.5</v>
      </c>
      <c r="L19" s="658">
        <v>4.5010000000000003</v>
      </c>
      <c r="M19" s="658">
        <v>4.4999999999999991</v>
      </c>
      <c r="N19" s="658">
        <v>4.520999999999999</v>
      </c>
    </row>
    <row r="20" spans="1:14" ht="12" customHeight="1" x14ac:dyDescent="0.15">
      <c r="A20" s="119" t="s">
        <v>35</v>
      </c>
      <c r="B20" s="842">
        <v>4.87824311600958</v>
      </c>
      <c r="C20" s="658">
        <v>4.9400000000000004</v>
      </c>
      <c r="D20" s="658">
        <v>4.9219999999999988</v>
      </c>
      <c r="E20" s="658">
        <v>4.9329999999999989</v>
      </c>
      <c r="F20" s="658">
        <v>4.9209999999999994</v>
      </c>
      <c r="G20" s="658">
        <v>4.9200000000000008</v>
      </c>
      <c r="H20" s="658">
        <v>4.9009999999999989</v>
      </c>
      <c r="I20" s="658">
        <v>4.870000000000001</v>
      </c>
      <c r="J20" s="658">
        <v>4.8550000000000004</v>
      </c>
      <c r="K20" s="658">
        <v>4.84</v>
      </c>
      <c r="L20" s="658">
        <v>4.831999999999999</v>
      </c>
      <c r="M20" s="658">
        <v>4.82</v>
      </c>
      <c r="N20" s="658">
        <v>4.83</v>
      </c>
    </row>
    <row r="21" spans="1:14" ht="12" customHeight="1" x14ac:dyDescent="0.15">
      <c r="A21" s="119" t="s">
        <v>36</v>
      </c>
      <c r="B21" s="842">
        <v>4.4264719909937504</v>
      </c>
      <c r="C21" s="658">
        <v>4.4900000000000011</v>
      </c>
      <c r="D21" s="658">
        <v>4.4750000000000005</v>
      </c>
      <c r="E21" s="658">
        <v>4.4740000000000002</v>
      </c>
      <c r="F21" s="658">
        <v>4.45</v>
      </c>
      <c r="G21" s="658">
        <v>4.4539999999999997</v>
      </c>
      <c r="H21" s="658">
        <v>4.4509999999999996</v>
      </c>
      <c r="I21" s="658">
        <v>4.42</v>
      </c>
      <c r="J21" s="658">
        <v>4.4119999999999999</v>
      </c>
      <c r="K21" s="658">
        <v>4.3899999999999997</v>
      </c>
      <c r="L21" s="658">
        <v>4.383</v>
      </c>
      <c r="M21" s="658">
        <v>4.3600000000000012</v>
      </c>
      <c r="N21" s="658">
        <v>4.370000000000001</v>
      </c>
    </row>
    <row r="22" spans="1:14" ht="12" customHeight="1" x14ac:dyDescent="0.15">
      <c r="A22" s="119" t="s">
        <v>37</v>
      </c>
      <c r="B22" s="842">
        <v>4.8959879291957673</v>
      </c>
      <c r="C22" s="658">
        <v>4.93</v>
      </c>
      <c r="D22" s="658">
        <v>4.92</v>
      </c>
      <c r="E22" s="658">
        <v>4.9249999999999998</v>
      </c>
      <c r="F22" s="658">
        <v>4.923</v>
      </c>
      <c r="G22" s="658">
        <v>4.9300000000000006</v>
      </c>
      <c r="H22" s="658">
        <v>4.9119999999999999</v>
      </c>
      <c r="I22" s="658">
        <v>4.8940000000000001</v>
      </c>
      <c r="J22" s="658">
        <v>4.8719999999999999</v>
      </c>
      <c r="K22" s="658">
        <v>4.8499999999999996</v>
      </c>
      <c r="L22" s="658">
        <v>4.8620000000000001</v>
      </c>
      <c r="M22" s="658">
        <v>4.8499999999999996</v>
      </c>
      <c r="N22" s="658">
        <v>4.8639999999999999</v>
      </c>
    </row>
    <row r="23" spans="1:14" ht="12" customHeight="1" x14ac:dyDescent="0.15">
      <c r="A23" s="119" t="s">
        <v>38</v>
      </c>
      <c r="B23" s="842">
        <v>4.622517455329846</v>
      </c>
      <c r="C23" s="658">
        <v>4.6399999999999997</v>
      </c>
      <c r="D23" s="658">
        <v>4.6630000000000003</v>
      </c>
      <c r="E23" s="658">
        <v>4.6510000000000007</v>
      </c>
      <c r="F23" s="658">
        <v>4.6500000000000004</v>
      </c>
      <c r="G23" s="658">
        <v>4.66</v>
      </c>
      <c r="H23" s="658">
        <v>4.6520000000000001</v>
      </c>
      <c r="I23" s="658">
        <v>4.62</v>
      </c>
      <c r="J23" s="658">
        <v>4.6100000000000003</v>
      </c>
      <c r="K23" s="658">
        <v>4.5999999999999996</v>
      </c>
      <c r="L23" s="658">
        <v>4.5940000000000012</v>
      </c>
      <c r="M23" s="658">
        <v>4.5810000000000004</v>
      </c>
      <c r="N23" s="658">
        <v>4.585</v>
      </c>
    </row>
    <row r="24" spans="1:14" ht="12" customHeight="1" x14ac:dyDescent="0.15">
      <c r="A24" s="119" t="s">
        <v>39</v>
      </c>
      <c r="B24" s="842">
        <v>4.945738065440958</v>
      </c>
      <c r="C24" s="658">
        <v>4.93</v>
      </c>
      <c r="D24" s="658">
        <v>4.9500000000000011</v>
      </c>
      <c r="E24" s="658">
        <v>4.9459999999999997</v>
      </c>
      <c r="F24" s="658">
        <v>4.9619999999999997</v>
      </c>
      <c r="G24" s="658">
        <v>4.96</v>
      </c>
      <c r="H24" s="658">
        <v>4.9620000000000006</v>
      </c>
      <c r="I24" s="658">
        <v>4.9530000000000003</v>
      </c>
      <c r="J24" s="658">
        <v>4.9400000000000013</v>
      </c>
      <c r="K24" s="658">
        <v>4.92</v>
      </c>
      <c r="L24" s="658">
        <v>4.931</v>
      </c>
      <c r="M24" s="658">
        <v>4.9400000000000004</v>
      </c>
      <c r="N24" s="658">
        <v>4.9539999999999988</v>
      </c>
    </row>
    <row r="25" spans="1:14" ht="12" customHeight="1" x14ac:dyDescent="0.15">
      <c r="A25" s="119" t="s">
        <v>40</v>
      </c>
      <c r="B25" s="842">
        <v>4.4528021575954355</v>
      </c>
      <c r="C25" s="658">
        <v>4.5</v>
      </c>
      <c r="D25" s="658">
        <v>4.49</v>
      </c>
      <c r="E25" s="658">
        <v>4.4859999999999998</v>
      </c>
      <c r="F25" s="658">
        <v>4.4780000000000006</v>
      </c>
      <c r="G25" s="658">
        <v>4.4799999999999995</v>
      </c>
      <c r="H25" s="658">
        <v>4.472999999999999</v>
      </c>
      <c r="I25" s="658">
        <v>4.4539999999999997</v>
      </c>
      <c r="J25" s="658">
        <v>4.4349999999999996</v>
      </c>
      <c r="K25" s="658">
        <v>4.4210000000000012</v>
      </c>
      <c r="L25" s="658">
        <v>4.4010000000000007</v>
      </c>
      <c r="M25" s="658">
        <v>4.38</v>
      </c>
      <c r="N25" s="658">
        <v>4.3839999999999995</v>
      </c>
    </row>
    <row r="26" spans="1:14" ht="12" customHeight="1" x14ac:dyDescent="0.15">
      <c r="A26" s="119" t="s">
        <v>41</v>
      </c>
      <c r="B26" s="842">
        <v>3.8479706048108815</v>
      </c>
      <c r="C26" s="658">
        <v>3.8736997028264031</v>
      </c>
      <c r="D26" s="658">
        <v>3.8736259933040214</v>
      </c>
      <c r="E26" s="658">
        <v>3.8631958679686869</v>
      </c>
      <c r="F26" s="658">
        <v>3.8533200384974062</v>
      </c>
      <c r="G26" s="658">
        <v>3.8546523830750692</v>
      </c>
      <c r="H26" s="658">
        <v>3.846868119681333</v>
      </c>
      <c r="I26" s="658">
        <v>3.8360583524287044</v>
      </c>
      <c r="J26" s="658">
        <v>3.8449855081924404</v>
      </c>
      <c r="K26" s="658">
        <v>3.8419916563310408</v>
      </c>
      <c r="L26" s="658">
        <v>3.837612681092553</v>
      </c>
      <c r="M26" s="658">
        <v>3.8180992749050469</v>
      </c>
      <c r="N26" s="658">
        <v>3.822692203938495</v>
      </c>
    </row>
    <row r="27" spans="1:14" ht="12" customHeight="1" x14ac:dyDescent="0.15">
      <c r="A27" s="119" t="s">
        <v>110</v>
      </c>
      <c r="B27" s="842">
        <v>3.8447491833659426</v>
      </c>
      <c r="C27" s="658">
        <v>3.87</v>
      </c>
      <c r="D27" s="658">
        <v>3.8720000000000003</v>
      </c>
      <c r="E27" s="658">
        <v>3.86</v>
      </c>
      <c r="F27" s="658">
        <v>3.8499999999999992</v>
      </c>
      <c r="G27" s="658">
        <v>3.850000000000001</v>
      </c>
      <c r="H27" s="658">
        <v>3.8433000000000002</v>
      </c>
      <c r="I27" s="658">
        <v>3.8340000000000001</v>
      </c>
      <c r="J27" s="658">
        <v>3.842000000000001</v>
      </c>
      <c r="K27" s="658">
        <v>3.8399999999999994</v>
      </c>
      <c r="L27" s="658">
        <v>3.8344999999999998</v>
      </c>
      <c r="M27" s="658">
        <v>3.8200000000000003</v>
      </c>
      <c r="N27" s="658">
        <v>3.8239999999999998</v>
      </c>
    </row>
    <row r="28" spans="1:14" ht="12" customHeight="1" x14ac:dyDescent="0.15">
      <c r="A28" s="119" t="s">
        <v>111</v>
      </c>
      <c r="B28" s="842">
        <v>3.8552068417746361</v>
      </c>
      <c r="C28" s="658">
        <v>3.88</v>
      </c>
      <c r="D28" s="658">
        <v>3.8769999999999993</v>
      </c>
      <c r="E28" s="658">
        <v>3.87</v>
      </c>
      <c r="F28" s="658">
        <v>3.86</v>
      </c>
      <c r="G28" s="658">
        <v>3.863999999999999</v>
      </c>
      <c r="H28" s="658">
        <v>3.8539999999999996</v>
      </c>
      <c r="I28" s="658">
        <v>3.84</v>
      </c>
      <c r="J28" s="658">
        <v>3.8509999999999995</v>
      </c>
      <c r="K28" s="658">
        <v>3.8460000000000001</v>
      </c>
      <c r="L28" s="658">
        <v>3.8439999999999999</v>
      </c>
      <c r="M28" s="658">
        <v>3.8099999999999992</v>
      </c>
      <c r="N28" s="658">
        <v>3.8149999999999995</v>
      </c>
    </row>
    <row r="29" spans="1:14" ht="12" customHeight="1" x14ac:dyDescent="0.15">
      <c r="A29" s="119" t="s">
        <v>44</v>
      </c>
      <c r="B29" s="842">
        <v>4.4795589549665644</v>
      </c>
      <c r="C29" s="658">
        <v>4.45</v>
      </c>
      <c r="D29" s="658">
        <v>4.4599999999999991</v>
      </c>
      <c r="E29" s="658">
        <v>4.4649999999999999</v>
      </c>
      <c r="F29" s="658">
        <v>4.4800000000000004</v>
      </c>
      <c r="G29" s="658">
        <v>4.5</v>
      </c>
      <c r="H29" s="658">
        <v>4.5010000000000003</v>
      </c>
      <c r="I29" s="658">
        <v>4.4840999999999989</v>
      </c>
      <c r="J29" s="658">
        <v>4.49</v>
      </c>
      <c r="K29" s="658">
        <v>4.4800000000000004</v>
      </c>
      <c r="L29" s="658">
        <v>4.4850000000000003</v>
      </c>
      <c r="M29" s="658">
        <v>4.4700000000000006</v>
      </c>
      <c r="N29" s="658">
        <v>4.4800000000000004</v>
      </c>
    </row>
    <row r="30" spans="1:14" ht="12" customHeight="1" x14ac:dyDescent="0.15">
      <c r="A30" s="119" t="s">
        <v>45</v>
      </c>
      <c r="B30" s="842">
        <v>5.5382093176177314</v>
      </c>
      <c r="C30" s="658">
        <v>5.4</v>
      </c>
      <c r="D30" s="658">
        <v>5.5380000000000003</v>
      </c>
      <c r="E30" s="658">
        <v>5.572000000000001</v>
      </c>
      <c r="F30" s="658">
        <v>5.5839999999999996</v>
      </c>
      <c r="G30" s="658">
        <v>5.5719999999999992</v>
      </c>
      <c r="H30" s="658">
        <v>5.5560000000000009</v>
      </c>
      <c r="I30" s="658">
        <v>5.543000000000001</v>
      </c>
      <c r="J30" s="658">
        <v>5.53</v>
      </c>
      <c r="K30" s="658">
        <v>5.51</v>
      </c>
      <c r="L30" s="658">
        <v>5.5320999999999998</v>
      </c>
      <c r="M30" s="658">
        <v>5.5000000000000009</v>
      </c>
      <c r="N30" s="658">
        <v>5.51</v>
      </c>
    </row>
    <row r="31" spans="1:14" ht="12" customHeight="1" x14ac:dyDescent="0.15">
      <c r="A31" s="119" t="s">
        <v>46</v>
      </c>
      <c r="B31" s="843">
        <v>0</v>
      </c>
      <c r="C31" s="657">
        <v>0</v>
      </c>
      <c r="D31" s="657">
        <v>0</v>
      </c>
      <c r="E31" s="657">
        <v>0</v>
      </c>
      <c r="F31" s="657">
        <v>0</v>
      </c>
      <c r="G31" s="657">
        <v>0</v>
      </c>
      <c r="H31" s="657">
        <v>0</v>
      </c>
      <c r="I31" s="657">
        <v>0</v>
      </c>
      <c r="J31" s="657">
        <v>0</v>
      </c>
      <c r="K31" s="657">
        <v>0</v>
      </c>
      <c r="L31" s="657">
        <v>0</v>
      </c>
      <c r="M31" s="657">
        <v>0</v>
      </c>
      <c r="N31" s="657">
        <v>0</v>
      </c>
    </row>
    <row r="32" spans="1:14" ht="12" customHeight="1" x14ac:dyDescent="0.15">
      <c r="A32" s="119" t="s">
        <v>47</v>
      </c>
      <c r="B32" s="843">
        <v>0</v>
      </c>
      <c r="C32" s="657">
        <v>0</v>
      </c>
      <c r="D32" s="657">
        <v>0</v>
      </c>
      <c r="E32" s="657">
        <v>0</v>
      </c>
      <c r="F32" s="657">
        <v>0</v>
      </c>
      <c r="G32" s="657">
        <v>0</v>
      </c>
      <c r="H32" s="657">
        <v>0</v>
      </c>
      <c r="I32" s="657">
        <v>0</v>
      </c>
      <c r="J32" s="657">
        <v>0</v>
      </c>
      <c r="K32" s="657">
        <v>0</v>
      </c>
      <c r="L32" s="657">
        <v>0</v>
      </c>
      <c r="M32" s="657">
        <v>0</v>
      </c>
      <c r="N32" s="657">
        <v>0</v>
      </c>
    </row>
    <row r="33" spans="1:14" ht="12" customHeight="1" x14ac:dyDescent="0.15">
      <c r="A33" s="119" t="s">
        <v>48</v>
      </c>
      <c r="B33" s="843">
        <v>0</v>
      </c>
      <c r="C33" s="657">
        <v>0</v>
      </c>
      <c r="D33" s="657">
        <v>0</v>
      </c>
      <c r="E33" s="657">
        <v>0</v>
      </c>
      <c r="F33" s="657">
        <v>0</v>
      </c>
      <c r="G33" s="657">
        <v>0</v>
      </c>
      <c r="H33" s="657">
        <v>0</v>
      </c>
      <c r="I33" s="657">
        <v>0</v>
      </c>
      <c r="J33" s="657">
        <v>0</v>
      </c>
      <c r="K33" s="657">
        <v>0</v>
      </c>
      <c r="L33" s="657">
        <v>0</v>
      </c>
      <c r="M33" s="657">
        <v>0</v>
      </c>
      <c r="N33" s="657">
        <v>0</v>
      </c>
    </row>
    <row r="34" spans="1:14" ht="12" customHeight="1" thickBot="1" x14ac:dyDescent="0.2">
      <c r="A34" s="179" t="s">
        <v>49</v>
      </c>
      <c r="B34" s="1006">
        <v>0</v>
      </c>
      <c r="C34" s="659">
        <v>0</v>
      </c>
      <c r="D34" s="659">
        <v>0</v>
      </c>
      <c r="E34" s="659">
        <v>0</v>
      </c>
      <c r="F34" s="659">
        <v>0</v>
      </c>
      <c r="G34" s="659">
        <v>0</v>
      </c>
      <c r="H34" s="659">
        <v>0</v>
      </c>
      <c r="I34" s="659">
        <v>0</v>
      </c>
      <c r="J34" s="659">
        <v>0</v>
      </c>
      <c r="K34" s="659">
        <v>0</v>
      </c>
      <c r="L34" s="659">
        <v>0</v>
      </c>
      <c r="M34" s="659">
        <v>0</v>
      </c>
      <c r="N34" s="659">
        <v>0</v>
      </c>
    </row>
    <row r="35" spans="1:14" ht="9" customHeight="1" x14ac:dyDescent="0.15">
      <c r="A35" s="28" t="s">
        <v>544</v>
      </c>
      <c r="B35" s="663"/>
      <c r="C35" s="664"/>
      <c r="D35" s="664"/>
      <c r="E35" s="664"/>
      <c r="F35" s="664"/>
      <c r="G35" s="664"/>
      <c r="H35" s="664"/>
      <c r="I35" s="664"/>
      <c r="J35" s="664"/>
      <c r="K35" s="664"/>
      <c r="L35" s="664"/>
      <c r="M35" s="664"/>
      <c r="N35" s="664"/>
    </row>
    <row r="36" spans="1:14" ht="9" customHeight="1" x14ac:dyDescent="0.15">
      <c r="A36" s="28" t="s">
        <v>428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</row>
    <row r="37" spans="1:14" ht="9" customHeight="1" x14ac:dyDescent="0.15">
      <c r="A37" s="40" t="s">
        <v>427</v>
      </c>
      <c r="B37" s="317"/>
      <c r="C37" s="317"/>
      <c r="D37" s="317"/>
      <c r="E37" s="317"/>
      <c r="F37" s="317"/>
      <c r="G37" s="317"/>
      <c r="H37" s="317"/>
      <c r="I37" s="317"/>
      <c r="J37" s="317"/>
      <c r="K37" s="317"/>
      <c r="L37" s="317"/>
      <c r="M37" s="317"/>
      <c r="N37" s="317"/>
    </row>
    <row r="38" spans="1:14" ht="13.05" customHeight="1" x14ac:dyDescent="0.15">
      <c r="A38" s="31"/>
    </row>
    <row r="39" spans="1:14" ht="13.05" customHeight="1" x14ac:dyDescent="0.15">
      <c r="A39" s="31"/>
    </row>
  </sheetData>
  <printOptions horizontalCentered="1" verticalCentered="1" gridLinesSet="0"/>
  <pageMargins left="0" right="0" top="0" bottom="0" header="0" footer="0"/>
  <pageSetup paperSize="9" orientation="landscape" horizontalDpi="240" verticalDpi="144"/>
  <headerFooter scaleWithDoc="0" alignWithMargins="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8">
    <tabColor theme="9" tint="0.59999389629810485"/>
  </sheetPr>
  <dimension ref="A1:N39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1.25" style="119" customWidth="1"/>
    <col min="2" max="14" width="8.375" style="119" customWidth="1"/>
    <col min="15" max="16384" width="7" style="119"/>
  </cols>
  <sheetData>
    <row r="1" spans="1:14" ht="16.95" customHeight="1" x14ac:dyDescent="0.3">
      <c r="A1" s="666" t="s">
        <v>528</v>
      </c>
      <c r="B1" s="666"/>
      <c r="C1" s="667"/>
      <c r="D1" s="667"/>
      <c r="E1" s="667"/>
      <c r="F1" s="667"/>
      <c r="G1" s="667"/>
      <c r="H1" s="667"/>
      <c r="I1" s="667"/>
      <c r="J1" s="667"/>
      <c r="K1" s="667"/>
      <c r="L1" s="667"/>
      <c r="M1" s="667"/>
      <c r="N1" s="667"/>
    </row>
    <row r="2" spans="1:14" ht="13.05" customHeight="1" x14ac:dyDescent="0.15">
      <c r="A2" s="661" t="s">
        <v>385</v>
      </c>
      <c r="B2" s="416"/>
      <c r="C2" s="166"/>
      <c r="D2" s="166"/>
      <c r="E2" s="166"/>
      <c r="F2" s="166"/>
      <c r="G2" s="170"/>
      <c r="H2" s="169"/>
      <c r="I2" s="166"/>
      <c r="J2" s="166"/>
      <c r="K2" s="166"/>
      <c r="L2" s="166"/>
      <c r="M2" s="166"/>
      <c r="N2" s="166"/>
    </row>
    <row r="3" spans="1:14" ht="4.05" customHeight="1" thickBot="1" x14ac:dyDescent="0.2">
      <c r="A3" s="169"/>
      <c r="B3" s="166"/>
      <c r="C3" s="166"/>
      <c r="D3" s="166"/>
      <c r="E3" s="166"/>
      <c r="F3" s="166"/>
      <c r="G3" s="170"/>
      <c r="H3" s="169"/>
      <c r="I3" s="166"/>
      <c r="J3" s="166"/>
      <c r="K3" s="166"/>
      <c r="L3" s="166"/>
      <c r="M3" s="166"/>
      <c r="N3" s="166"/>
    </row>
    <row r="4" spans="1:14" ht="15" customHeight="1" x14ac:dyDescent="0.15">
      <c r="A4" s="868" t="s">
        <v>18</v>
      </c>
      <c r="B4" s="826" t="s">
        <v>56</v>
      </c>
      <c r="C4" s="826" t="s">
        <v>57</v>
      </c>
      <c r="D4" s="826" t="s">
        <v>58</v>
      </c>
      <c r="E4" s="826" t="s">
        <v>59</v>
      </c>
      <c r="F4" s="826" t="s">
        <v>60</v>
      </c>
      <c r="G4" s="826" t="s">
        <v>61</v>
      </c>
      <c r="H4" s="826" t="s">
        <v>62</v>
      </c>
      <c r="I4" s="826" t="s">
        <v>63</v>
      </c>
      <c r="J4" s="826" t="s">
        <v>64</v>
      </c>
      <c r="K4" s="826" t="s">
        <v>65</v>
      </c>
      <c r="L4" s="826" t="s">
        <v>66</v>
      </c>
      <c r="M4" s="826" t="s">
        <v>67</v>
      </c>
      <c r="N4" s="826" t="s">
        <v>68</v>
      </c>
    </row>
    <row r="5" spans="1:14" ht="15" customHeight="1" x14ac:dyDescent="0.15">
      <c r="A5" s="1003" t="s">
        <v>113</v>
      </c>
      <c r="B5" s="1005">
        <v>4.1260925741620547</v>
      </c>
      <c r="C5" s="1005">
        <v>4.2326224685270599</v>
      </c>
      <c r="D5" s="1005">
        <v>4.1304986013528522</v>
      </c>
      <c r="E5" s="1005">
        <v>4.1392915546063085</v>
      </c>
      <c r="F5" s="1005">
        <v>4.2095525188689908</v>
      </c>
      <c r="G5" s="1005">
        <v>4.1974920539869771</v>
      </c>
      <c r="H5" s="1005">
        <v>4.1708210230342955</v>
      </c>
      <c r="I5" s="1005">
        <v>4.1234957456836678</v>
      </c>
      <c r="J5" s="1005">
        <v>4.1028463573656113</v>
      </c>
      <c r="K5" s="1005">
        <v>4.0820656752993427</v>
      </c>
      <c r="L5" s="1005">
        <v>4.0394044456875395</v>
      </c>
      <c r="M5" s="1005">
        <v>4.0129580421062272</v>
      </c>
      <c r="N5" s="1005">
        <v>4.0363706676471027</v>
      </c>
    </row>
    <row r="6" spans="1:14" ht="12" customHeight="1" x14ac:dyDescent="0.15">
      <c r="A6" s="119" t="s">
        <v>21</v>
      </c>
      <c r="B6" s="842">
        <v>0</v>
      </c>
      <c r="C6" s="658">
        <v>0</v>
      </c>
      <c r="D6" s="658">
        <v>0</v>
      </c>
      <c r="E6" s="658">
        <v>0</v>
      </c>
      <c r="F6" s="658">
        <v>0</v>
      </c>
      <c r="G6" s="658">
        <v>0</v>
      </c>
      <c r="H6" s="658">
        <v>0</v>
      </c>
      <c r="I6" s="658">
        <v>0</v>
      </c>
      <c r="J6" s="658">
        <v>0</v>
      </c>
      <c r="K6" s="658">
        <v>0</v>
      </c>
      <c r="L6" s="658">
        <v>0</v>
      </c>
      <c r="M6" s="658">
        <v>0</v>
      </c>
      <c r="N6" s="658">
        <v>0</v>
      </c>
    </row>
    <row r="7" spans="1:14" ht="12" customHeight="1" x14ac:dyDescent="0.15">
      <c r="A7" s="119" t="s">
        <v>22</v>
      </c>
      <c r="B7" s="842">
        <v>0</v>
      </c>
      <c r="C7" s="658">
        <v>0</v>
      </c>
      <c r="D7" s="658">
        <v>0</v>
      </c>
      <c r="E7" s="658">
        <v>0</v>
      </c>
      <c r="F7" s="658">
        <v>0</v>
      </c>
      <c r="G7" s="658">
        <v>0</v>
      </c>
      <c r="H7" s="658">
        <v>0</v>
      </c>
      <c r="I7" s="658">
        <v>0</v>
      </c>
      <c r="J7" s="658">
        <v>0</v>
      </c>
      <c r="K7" s="658">
        <v>0</v>
      </c>
      <c r="L7" s="658">
        <v>0</v>
      </c>
      <c r="M7" s="658">
        <v>0</v>
      </c>
      <c r="N7" s="658">
        <v>0</v>
      </c>
    </row>
    <row r="8" spans="1:14" ht="12" customHeight="1" x14ac:dyDescent="0.15">
      <c r="A8" s="119" t="s">
        <v>23</v>
      </c>
      <c r="B8" s="842">
        <v>0</v>
      </c>
      <c r="C8" s="658">
        <v>0</v>
      </c>
      <c r="D8" s="658">
        <v>0</v>
      </c>
      <c r="E8" s="658">
        <v>0</v>
      </c>
      <c r="F8" s="658">
        <v>0</v>
      </c>
      <c r="G8" s="658">
        <v>0</v>
      </c>
      <c r="H8" s="658">
        <v>0</v>
      </c>
      <c r="I8" s="658">
        <v>0</v>
      </c>
      <c r="J8" s="658">
        <v>0</v>
      </c>
      <c r="K8" s="658">
        <v>0</v>
      </c>
      <c r="L8" s="658">
        <v>0</v>
      </c>
      <c r="M8" s="658">
        <v>0</v>
      </c>
      <c r="N8" s="658">
        <v>0</v>
      </c>
    </row>
    <row r="9" spans="1:14" ht="12" customHeight="1" x14ac:dyDescent="0.15">
      <c r="A9" s="119" t="s">
        <v>24</v>
      </c>
      <c r="B9" s="842">
        <v>0</v>
      </c>
      <c r="C9" s="658">
        <v>0</v>
      </c>
      <c r="D9" s="658">
        <v>0</v>
      </c>
      <c r="E9" s="658">
        <v>0</v>
      </c>
      <c r="F9" s="658">
        <v>0</v>
      </c>
      <c r="G9" s="658">
        <v>0</v>
      </c>
      <c r="H9" s="658">
        <v>0</v>
      </c>
      <c r="I9" s="658">
        <v>0</v>
      </c>
      <c r="J9" s="658">
        <v>0</v>
      </c>
      <c r="K9" s="658">
        <v>0</v>
      </c>
      <c r="L9" s="658">
        <v>0</v>
      </c>
      <c r="M9" s="658">
        <v>0</v>
      </c>
      <c r="N9" s="658">
        <v>0</v>
      </c>
    </row>
    <row r="10" spans="1:14" ht="12" customHeight="1" x14ac:dyDescent="0.15">
      <c r="A10" s="119" t="s">
        <v>25</v>
      </c>
      <c r="B10" s="842">
        <v>0</v>
      </c>
      <c r="C10" s="658">
        <v>0</v>
      </c>
      <c r="D10" s="658">
        <v>0</v>
      </c>
      <c r="E10" s="658">
        <v>0</v>
      </c>
      <c r="F10" s="658">
        <v>0</v>
      </c>
      <c r="G10" s="658">
        <v>0</v>
      </c>
      <c r="H10" s="658">
        <v>0</v>
      </c>
      <c r="I10" s="658">
        <v>0</v>
      </c>
      <c r="J10" s="658">
        <v>0</v>
      </c>
      <c r="K10" s="658">
        <v>0</v>
      </c>
      <c r="L10" s="658">
        <v>0</v>
      </c>
      <c r="M10" s="658">
        <v>0</v>
      </c>
      <c r="N10" s="658">
        <v>0</v>
      </c>
    </row>
    <row r="11" spans="1:14" ht="12" customHeight="1" x14ac:dyDescent="0.15">
      <c r="A11" s="119" t="s">
        <v>107</v>
      </c>
      <c r="B11" s="842">
        <v>0</v>
      </c>
      <c r="C11" s="658">
        <v>0</v>
      </c>
      <c r="D11" s="658">
        <v>0</v>
      </c>
      <c r="E11" s="658">
        <v>0</v>
      </c>
      <c r="F11" s="658">
        <v>0</v>
      </c>
      <c r="G11" s="658">
        <v>0</v>
      </c>
      <c r="H11" s="658">
        <v>0</v>
      </c>
      <c r="I11" s="658">
        <v>0</v>
      </c>
      <c r="J11" s="658">
        <v>0</v>
      </c>
      <c r="K11" s="658">
        <v>0</v>
      </c>
      <c r="L11" s="658">
        <v>0</v>
      </c>
      <c r="M11" s="658">
        <v>0</v>
      </c>
      <c r="N11" s="658">
        <v>0</v>
      </c>
    </row>
    <row r="12" spans="1:14" ht="12" customHeight="1" x14ac:dyDescent="0.15">
      <c r="A12" s="119" t="s">
        <v>108</v>
      </c>
      <c r="B12" s="842">
        <v>0</v>
      </c>
      <c r="C12" s="658">
        <v>0</v>
      </c>
      <c r="D12" s="658">
        <v>0</v>
      </c>
      <c r="E12" s="658">
        <v>0</v>
      </c>
      <c r="F12" s="658">
        <v>0</v>
      </c>
      <c r="G12" s="658">
        <v>0</v>
      </c>
      <c r="H12" s="658">
        <v>0</v>
      </c>
      <c r="I12" s="658">
        <v>0</v>
      </c>
      <c r="J12" s="658">
        <v>0</v>
      </c>
      <c r="K12" s="658">
        <v>0</v>
      </c>
      <c r="L12" s="658">
        <v>0</v>
      </c>
      <c r="M12" s="658">
        <v>0</v>
      </c>
      <c r="N12" s="658">
        <v>0</v>
      </c>
    </row>
    <row r="13" spans="1:14" ht="12" customHeight="1" x14ac:dyDescent="0.15">
      <c r="A13" s="119" t="s">
        <v>138</v>
      </c>
      <c r="B13" s="842">
        <v>0</v>
      </c>
      <c r="C13" s="658">
        <v>0</v>
      </c>
      <c r="D13" s="658">
        <v>0</v>
      </c>
      <c r="E13" s="658">
        <v>0</v>
      </c>
      <c r="F13" s="658">
        <v>0</v>
      </c>
      <c r="G13" s="658">
        <v>0</v>
      </c>
      <c r="H13" s="658">
        <v>0</v>
      </c>
      <c r="I13" s="658">
        <v>0</v>
      </c>
      <c r="J13" s="658">
        <v>0</v>
      </c>
      <c r="K13" s="658">
        <v>0</v>
      </c>
      <c r="L13" s="658">
        <v>0</v>
      </c>
      <c r="M13" s="658">
        <v>0</v>
      </c>
      <c r="N13" s="658">
        <v>0</v>
      </c>
    </row>
    <row r="14" spans="1:14" ht="12" customHeight="1" x14ac:dyDescent="0.15">
      <c r="A14" s="119" t="s">
        <v>29</v>
      </c>
      <c r="B14" s="842">
        <v>0</v>
      </c>
      <c r="C14" s="658">
        <v>0</v>
      </c>
      <c r="D14" s="658">
        <v>0</v>
      </c>
      <c r="E14" s="658">
        <v>0</v>
      </c>
      <c r="F14" s="658">
        <v>0</v>
      </c>
      <c r="G14" s="658">
        <v>0</v>
      </c>
      <c r="H14" s="658">
        <v>0</v>
      </c>
      <c r="I14" s="658">
        <v>0</v>
      </c>
      <c r="J14" s="658">
        <v>0</v>
      </c>
      <c r="K14" s="658">
        <v>0</v>
      </c>
      <c r="L14" s="658">
        <v>0</v>
      </c>
      <c r="M14" s="658">
        <v>0</v>
      </c>
      <c r="N14" s="658">
        <v>0</v>
      </c>
    </row>
    <row r="15" spans="1:14" ht="12" customHeight="1" x14ac:dyDescent="0.15">
      <c r="A15" s="119" t="s">
        <v>30</v>
      </c>
      <c r="B15" s="842">
        <v>0</v>
      </c>
      <c r="C15" s="658">
        <v>0</v>
      </c>
      <c r="D15" s="658">
        <v>0</v>
      </c>
      <c r="E15" s="658">
        <v>0</v>
      </c>
      <c r="F15" s="658">
        <v>0</v>
      </c>
      <c r="G15" s="658">
        <v>0</v>
      </c>
      <c r="H15" s="658">
        <v>0</v>
      </c>
      <c r="I15" s="658">
        <v>0</v>
      </c>
      <c r="J15" s="658">
        <v>0</v>
      </c>
      <c r="K15" s="658">
        <v>0</v>
      </c>
      <c r="L15" s="658">
        <v>0</v>
      </c>
      <c r="M15" s="658">
        <v>0</v>
      </c>
      <c r="N15" s="658">
        <v>0</v>
      </c>
    </row>
    <row r="16" spans="1:14" ht="12" customHeight="1" x14ac:dyDescent="0.15">
      <c r="A16" s="119" t="s">
        <v>31</v>
      </c>
      <c r="B16" s="842">
        <v>3.769442051981081</v>
      </c>
      <c r="C16" s="658">
        <v>3.79</v>
      </c>
      <c r="D16" s="658">
        <v>3.7879999999999989</v>
      </c>
      <c r="E16" s="658">
        <v>3.7839999999999994</v>
      </c>
      <c r="F16" s="658">
        <v>3.7945000000000002</v>
      </c>
      <c r="G16" s="658">
        <v>3.7899999999999996</v>
      </c>
      <c r="H16" s="658">
        <v>3.7841000000000009</v>
      </c>
      <c r="I16" s="658">
        <v>3.7719999999999998</v>
      </c>
      <c r="J16" s="658">
        <v>3.7600000000000002</v>
      </c>
      <c r="K16" s="658">
        <v>3.7500000000000004</v>
      </c>
      <c r="L16" s="658">
        <v>3.7440000000000002</v>
      </c>
      <c r="M16" s="658">
        <v>3.7200000000000006</v>
      </c>
      <c r="N16" s="658">
        <v>3.74</v>
      </c>
    </row>
    <row r="17" spans="1:14" ht="12" customHeight="1" x14ac:dyDescent="0.15">
      <c r="A17" s="119" t="s">
        <v>32</v>
      </c>
      <c r="B17" s="842">
        <v>0</v>
      </c>
      <c r="C17" s="658">
        <v>0</v>
      </c>
      <c r="D17" s="658">
        <v>0</v>
      </c>
      <c r="E17" s="658">
        <v>0</v>
      </c>
      <c r="F17" s="658">
        <v>0</v>
      </c>
      <c r="G17" s="658">
        <v>0</v>
      </c>
      <c r="H17" s="658">
        <v>0</v>
      </c>
      <c r="I17" s="658">
        <v>0</v>
      </c>
      <c r="J17" s="658">
        <v>0</v>
      </c>
      <c r="K17" s="658">
        <v>0</v>
      </c>
      <c r="L17" s="658">
        <v>0</v>
      </c>
      <c r="M17" s="658">
        <v>0</v>
      </c>
      <c r="N17" s="658">
        <v>0</v>
      </c>
    </row>
    <row r="18" spans="1:14" ht="12" customHeight="1" x14ac:dyDescent="0.15">
      <c r="A18" s="119" t="s">
        <v>33</v>
      </c>
      <c r="B18" s="842">
        <v>0</v>
      </c>
      <c r="C18" s="658">
        <v>0</v>
      </c>
      <c r="D18" s="658">
        <v>0</v>
      </c>
      <c r="E18" s="658">
        <v>0</v>
      </c>
      <c r="F18" s="658">
        <v>0</v>
      </c>
      <c r="G18" s="658">
        <v>0</v>
      </c>
      <c r="H18" s="658">
        <v>0</v>
      </c>
      <c r="I18" s="658">
        <v>0</v>
      </c>
      <c r="J18" s="658">
        <v>0</v>
      </c>
      <c r="K18" s="658">
        <v>0</v>
      </c>
      <c r="L18" s="658">
        <v>0</v>
      </c>
      <c r="M18" s="658">
        <v>0</v>
      </c>
      <c r="N18" s="658">
        <v>0</v>
      </c>
    </row>
    <row r="19" spans="1:14" ht="12" customHeight="1" x14ac:dyDescent="0.15">
      <c r="A19" s="119" t="s">
        <v>34</v>
      </c>
      <c r="B19" s="842">
        <v>3.7955302261568633</v>
      </c>
      <c r="C19" s="658">
        <v>3.8200000000000003</v>
      </c>
      <c r="D19" s="658">
        <v>3.81</v>
      </c>
      <c r="E19" s="658">
        <v>3.8140999999999998</v>
      </c>
      <c r="F19" s="658">
        <v>3.8199999999999994</v>
      </c>
      <c r="G19" s="658">
        <v>3.8210000000000011</v>
      </c>
      <c r="H19" s="658">
        <v>3.8142100000000005</v>
      </c>
      <c r="I19" s="658">
        <v>3.8019999999999996</v>
      </c>
      <c r="J19" s="658">
        <v>3.7919999999999998</v>
      </c>
      <c r="K19" s="658">
        <v>3.7699999999999996</v>
      </c>
      <c r="L19" s="658">
        <v>3.7650000000000001</v>
      </c>
      <c r="M19" s="658">
        <v>3.7500000000000004</v>
      </c>
      <c r="N19" s="658">
        <v>3.7620000000000005</v>
      </c>
    </row>
    <row r="20" spans="1:14" ht="12" customHeight="1" x14ac:dyDescent="0.15">
      <c r="A20" s="119" t="s">
        <v>35</v>
      </c>
      <c r="B20" s="842">
        <v>3.8173637883982803</v>
      </c>
      <c r="C20" s="658">
        <v>3.8499999999999992</v>
      </c>
      <c r="D20" s="658">
        <v>3.8439999999999999</v>
      </c>
      <c r="E20" s="658">
        <v>3.8430000000000004</v>
      </c>
      <c r="F20" s="658">
        <v>3.8539999999999996</v>
      </c>
      <c r="G20" s="658">
        <v>3.8539999999999996</v>
      </c>
      <c r="H20" s="658">
        <v>3.8454999999999995</v>
      </c>
      <c r="I20" s="658">
        <v>3.8339999999999992</v>
      </c>
      <c r="J20" s="658">
        <v>3.8210000000000002</v>
      </c>
      <c r="K20" s="658">
        <v>3.7999999999999994</v>
      </c>
      <c r="L20" s="658">
        <v>3.7844999999999995</v>
      </c>
      <c r="M20" s="658">
        <v>3.7639999999999993</v>
      </c>
      <c r="N20" s="658">
        <v>3.781000000000001</v>
      </c>
    </row>
    <row r="21" spans="1:14" ht="12" customHeight="1" x14ac:dyDescent="0.15">
      <c r="A21" s="119" t="s">
        <v>36</v>
      </c>
      <c r="B21" s="842">
        <v>3.7467594821733337</v>
      </c>
      <c r="C21" s="658">
        <v>3.84</v>
      </c>
      <c r="D21" s="658">
        <v>3.8299999999999992</v>
      </c>
      <c r="E21" s="658">
        <v>3.8239999999999998</v>
      </c>
      <c r="F21" s="658">
        <v>3.8299999999999992</v>
      </c>
      <c r="G21" s="658">
        <v>3.8320000000000003</v>
      </c>
      <c r="H21" s="658">
        <v>3.7341000000000002</v>
      </c>
      <c r="I21" s="658">
        <v>3.7140000000000004</v>
      </c>
      <c r="J21" s="658">
        <v>3.7000000000000006</v>
      </c>
      <c r="K21" s="658">
        <v>3.6800000000000006</v>
      </c>
      <c r="L21" s="658">
        <v>3.6920000000000002</v>
      </c>
      <c r="M21" s="658">
        <v>3.6729999999999996</v>
      </c>
      <c r="N21" s="658">
        <v>3.6800000000000006</v>
      </c>
    </row>
    <row r="22" spans="1:14" ht="12" customHeight="1" x14ac:dyDescent="0.15">
      <c r="A22" s="119" t="s">
        <v>37</v>
      </c>
      <c r="B22" s="842">
        <v>3.6523823272111691</v>
      </c>
      <c r="C22" s="658">
        <v>4.5599999999999996</v>
      </c>
      <c r="D22" s="658">
        <v>3.58</v>
      </c>
      <c r="E22" s="658">
        <v>3.5712000000000002</v>
      </c>
      <c r="F22" s="658">
        <v>3.58</v>
      </c>
      <c r="G22" s="658">
        <v>3.5900000000000003</v>
      </c>
      <c r="H22" s="658">
        <v>3.5859999999999999</v>
      </c>
      <c r="I22" s="658">
        <v>3.58</v>
      </c>
      <c r="J22" s="658">
        <v>3.5640000000000001</v>
      </c>
      <c r="K22" s="658">
        <v>3.54</v>
      </c>
      <c r="L22" s="658">
        <v>3.5499999999999989</v>
      </c>
      <c r="M22" s="658">
        <v>3.5439999999999992</v>
      </c>
      <c r="N22" s="658">
        <v>3.5599999999999996</v>
      </c>
    </row>
    <row r="23" spans="1:14" ht="12" customHeight="1" x14ac:dyDescent="0.15">
      <c r="A23" s="119" t="s">
        <v>38</v>
      </c>
      <c r="B23" s="842">
        <v>4.0613468749994395</v>
      </c>
      <c r="C23" s="658">
        <v>4.12</v>
      </c>
      <c r="D23" s="658">
        <v>4.0999999999999988</v>
      </c>
      <c r="E23" s="658">
        <v>4.1040000000000001</v>
      </c>
      <c r="F23" s="658">
        <v>4.09</v>
      </c>
      <c r="G23" s="658">
        <v>4.08</v>
      </c>
      <c r="H23" s="658">
        <v>4.0779999999999994</v>
      </c>
      <c r="I23" s="658">
        <v>4.0640000000000001</v>
      </c>
      <c r="J23" s="658">
        <v>4.0519999999999996</v>
      </c>
      <c r="K23" s="658">
        <v>4.0200000000000005</v>
      </c>
      <c r="L23" s="658">
        <v>4.0310000000000006</v>
      </c>
      <c r="M23" s="658">
        <v>4.0100000000000007</v>
      </c>
      <c r="N23" s="658">
        <v>4.0140000000000011</v>
      </c>
    </row>
    <row r="24" spans="1:14" ht="12" customHeight="1" x14ac:dyDescent="0.15">
      <c r="A24" s="119" t="s">
        <v>39</v>
      </c>
      <c r="B24" s="842">
        <v>4.1313296789864102</v>
      </c>
      <c r="C24" s="658">
        <v>4.16</v>
      </c>
      <c r="D24" s="658">
        <v>4.1500000000000004</v>
      </c>
      <c r="E24" s="658">
        <v>4.1549999999999994</v>
      </c>
      <c r="F24" s="658">
        <v>4.1499999999999995</v>
      </c>
      <c r="G24" s="658">
        <v>4.1420000000000012</v>
      </c>
      <c r="H24" s="658">
        <v>4.1499999999999995</v>
      </c>
      <c r="I24" s="658">
        <v>4.1349999999999989</v>
      </c>
      <c r="J24" s="658">
        <v>4.1239999999999988</v>
      </c>
      <c r="K24" s="658">
        <v>4.0999999999999988</v>
      </c>
      <c r="L24" s="658">
        <v>4.1100000000000003</v>
      </c>
      <c r="M24" s="658">
        <v>4.0999999999999988</v>
      </c>
      <c r="N24" s="658">
        <v>4.12</v>
      </c>
    </row>
    <row r="25" spans="1:14" ht="12" customHeight="1" x14ac:dyDescent="0.15">
      <c r="A25" s="119" t="s">
        <v>40</v>
      </c>
      <c r="B25" s="842">
        <v>4.1017597383036026</v>
      </c>
      <c r="C25" s="658">
        <v>4.18</v>
      </c>
      <c r="D25" s="658">
        <v>4.1800000000000006</v>
      </c>
      <c r="E25" s="658">
        <v>4.1740000000000004</v>
      </c>
      <c r="F25" s="658">
        <v>4.1539999999999999</v>
      </c>
      <c r="G25" s="658">
        <v>4.1340000000000003</v>
      </c>
      <c r="H25" s="658">
        <v>4.1242000000000001</v>
      </c>
      <c r="I25" s="658">
        <v>4.1029999999999998</v>
      </c>
      <c r="J25" s="658">
        <v>4.08</v>
      </c>
      <c r="K25" s="658">
        <v>4.0599999999999996</v>
      </c>
      <c r="L25" s="658">
        <v>4.05</v>
      </c>
      <c r="M25" s="658">
        <v>4.0319999999999991</v>
      </c>
      <c r="N25" s="658">
        <v>4.0339999999999989</v>
      </c>
    </row>
    <row r="26" spans="1:14" ht="12" customHeight="1" x14ac:dyDescent="0.15">
      <c r="A26" s="119" t="s">
        <v>41</v>
      </c>
      <c r="B26" s="842">
        <v>3.7445472892099692</v>
      </c>
      <c r="C26" s="658">
        <v>3.769569591497302</v>
      </c>
      <c r="D26" s="658">
        <v>3.7714246340067055</v>
      </c>
      <c r="E26" s="658">
        <v>3.7614677429119161</v>
      </c>
      <c r="F26" s="658">
        <v>3.7508808184028619</v>
      </c>
      <c r="G26" s="658">
        <v>3.7520156235480697</v>
      </c>
      <c r="H26" s="658">
        <v>3.7529874605055293</v>
      </c>
      <c r="I26" s="658">
        <v>3.7419825531802813</v>
      </c>
      <c r="J26" s="658">
        <v>3.7399289837617831</v>
      </c>
      <c r="K26" s="658">
        <v>3.7351901639461942</v>
      </c>
      <c r="L26" s="658">
        <v>3.7296066941891945</v>
      </c>
      <c r="M26" s="658">
        <v>3.7081291563221477</v>
      </c>
      <c r="N26" s="658">
        <v>3.7096910667661316</v>
      </c>
    </row>
    <row r="27" spans="1:14" ht="12" customHeight="1" x14ac:dyDescent="0.15">
      <c r="A27" s="119" t="s">
        <v>110</v>
      </c>
      <c r="B27" s="842">
        <v>3.7438787627473631</v>
      </c>
      <c r="C27" s="658">
        <v>3.7800000000000002</v>
      </c>
      <c r="D27" s="658">
        <v>3.7809999999999997</v>
      </c>
      <c r="E27" s="658">
        <v>3.7730000000000001</v>
      </c>
      <c r="F27" s="658">
        <v>3.7599999999999993</v>
      </c>
      <c r="G27" s="658">
        <v>3.7539999999999996</v>
      </c>
      <c r="H27" s="658">
        <v>3.7519999999999998</v>
      </c>
      <c r="I27" s="658">
        <v>3.7409999999999997</v>
      </c>
      <c r="J27" s="658">
        <v>3.7299999999999995</v>
      </c>
      <c r="K27" s="658">
        <v>3.7300000000000004</v>
      </c>
      <c r="L27" s="658">
        <v>3.7239999999999993</v>
      </c>
      <c r="M27" s="658">
        <v>3.6999999999999997</v>
      </c>
      <c r="N27" s="658">
        <v>3.702</v>
      </c>
    </row>
    <row r="28" spans="1:14" ht="12" customHeight="1" x14ac:dyDescent="0.15">
      <c r="A28" s="119" t="s">
        <v>111</v>
      </c>
      <c r="B28" s="842">
        <v>3.7452456865646773</v>
      </c>
      <c r="C28" s="658">
        <v>3.7600000000000002</v>
      </c>
      <c r="D28" s="658">
        <v>3.762</v>
      </c>
      <c r="E28" s="658">
        <v>3.7500000000000004</v>
      </c>
      <c r="F28" s="658">
        <v>3.742</v>
      </c>
      <c r="G28" s="658">
        <v>3.7499999999999996</v>
      </c>
      <c r="H28" s="658">
        <v>3.754</v>
      </c>
      <c r="I28" s="658">
        <v>3.7429999999999994</v>
      </c>
      <c r="J28" s="658">
        <v>3.7499999999999996</v>
      </c>
      <c r="K28" s="658">
        <v>3.7400000000000011</v>
      </c>
      <c r="L28" s="658">
        <v>3.7349999999999994</v>
      </c>
      <c r="M28" s="658">
        <v>3.7200000000000006</v>
      </c>
      <c r="N28" s="658">
        <v>3.7209999999999996</v>
      </c>
    </row>
    <row r="29" spans="1:14" ht="12" customHeight="1" x14ac:dyDescent="0.15">
      <c r="A29" s="119" t="s">
        <v>44</v>
      </c>
      <c r="B29" s="842">
        <v>3.9704700671203983</v>
      </c>
      <c r="C29" s="658">
        <v>3.9599999999999995</v>
      </c>
      <c r="D29" s="658">
        <v>3.97</v>
      </c>
      <c r="E29" s="658">
        <v>3.9649999999999994</v>
      </c>
      <c r="F29" s="658">
        <v>3.9799999999999995</v>
      </c>
      <c r="G29" s="658">
        <v>3.9820000000000007</v>
      </c>
      <c r="H29" s="658">
        <v>3.9850000000000003</v>
      </c>
      <c r="I29" s="658">
        <v>3.9744000000000006</v>
      </c>
      <c r="J29" s="658">
        <v>3.9800000000000004</v>
      </c>
      <c r="K29" s="658">
        <v>3.9599999999999995</v>
      </c>
      <c r="L29" s="658">
        <v>3.9619999999999997</v>
      </c>
      <c r="M29" s="658">
        <v>3.9500000000000006</v>
      </c>
      <c r="N29" s="658">
        <v>3.97</v>
      </c>
    </row>
    <row r="30" spans="1:14" ht="12" customHeight="1" x14ac:dyDescent="0.15">
      <c r="A30" s="161" t="s">
        <v>140</v>
      </c>
      <c r="B30" s="842">
        <v>4.5182161415418047</v>
      </c>
      <c r="C30" s="658">
        <v>4.5599999999999996</v>
      </c>
      <c r="D30" s="658">
        <v>4.54</v>
      </c>
      <c r="E30" s="658">
        <v>4.5510000000000002</v>
      </c>
      <c r="F30" s="658">
        <v>4.5400000000000009</v>
      </c>
      <c r="G30" s="658">
        <v>4.5340999999999996</v>
      </c>
      <c r="H30" s="658">
        <v>4.5244200000000001</v>
      </c>
      <c r="I30" s="658">
        <v>4.5060000000000002</v>
      </c>
      <c r="J30" s="658">
        <v>4.4999999999999991</v>
      </c>
      <c r="K30" s="658">
        <v>4.4800000000000004</v>
      </c>
      <c r="L30" s="658">
        <v>4.476</v>
      </c>
      <c r="M30" s="658">
        <v>4.4829999999999997</v>
      </c>
      <c r="N30" s="658">
        <v>4.4850000000000012</v>
      </c>
    </row>
    <row r="31" spans="1:14" ht="12" customHeight="1" x14ac:dyDescent="0.15">
      <c r="A31" s="119" t="s">
        <v>46</v>
      </c>
      <c r="B31" s="842">
        <v>0</v>
      </c>
      <c r="C31" s="658">
        <v>0</v>
      </c>
      <c r="D31" s="658">
        <v>0</v>
      </c>
      <c r="E31" s="658">
        <v>0</v>
      </c>
      <c r="F31" s="658">
        <v>0</v>
      </c>
      <c r="G31" s="658">
        <v>0</v>
      </c>
      <c r="H31" s="658">
        <v>0</v>
      </c>
      <c r="I31" s="658">
        <v>0</v>
      </c>
      <c r="J31" s="658">
        <v>0</v>
      </c>
      <c r="K31" s="658">
        <v>0</v>
      </c>
      <c r="L31" s="658">
        <v>0</v>
      </c>
      <c r="M31" s="658">
        <v>0</v>
      </c>
      <c r="N31" s="658">
        <v>0</v>
      </c>
    </row>
    <row r="32" spans="1:14" ht="12" customHeight="1" x14ac:dyDescent="0.15">
      <c r="A32" s="119" t="s">
        <v>47</v>
      </c>
      <c r="B32" s="842">
        <v>0</v>
      </c>
      <c r="C32" s="658">
        <v>0</v>
      </c>
      <c r="D32" s="658">
        <v>0</v>
      </c>
      <c r="E32" s="658">
        <v>0</v>
      </c>
      <c r="F32" s="658">
        <v>0</v>
      </c>
      <c r="G32" s="658">
        <v>0</v>
      </c>
      <c r="H32" s="658">
        <v>0</v>
      </c>
      <c r="I32" s="658">
        <v>0</v>
      </c>
      <c r="J32" s="658">
        <v>0</v>
      </c>
      <c r="K32" s="658">
        <v>0</v>
      </c>
      <c r="L32" s="658">
        <v>0</v>
      </c>
      <c r="M32" s="658">
        <v>0</v>
      </c>
      <c r="N32" s="658">
        <v>0</v>
      </c>
    </row>
    <row r="33" spans="1:14" ht="12" customHeight="1" x14ac:dyDescent="0.15">
      <c r="A33" s="119" t="s">
        <v>48</v>
      </c>
      <c r="B33" s="842">
        <v>0</v>
      </c>
      <c r="C33" s="658">
        <v>0</v>
      </c>
      <c r="D33" s="658">
        <v>0</v>
      </c>
      <c r="E33" s="658">
        <v>0</v>
      </c>
      <c r="F33" s="658">
        <v>0</v>
      </c>
      <c r="G33" s="658">
        <v>0</v>
      </c>
      <c r="H33" s="658">
        <v>0</v>
      </c>
      <c r="I33" s="658">
        <v>0</v>
      </c>
      <c r="J33" s="658">
        <v>0</v>
      </c>
      <c r="K33" s="658">
        <v>0</v>
      </c>
      <c r="L33" s="658">
        <v>0</v>
      </c>
      <c r="M33" s="658">
        <v>0</v>
      </c>
      <c r="N33" s="658">
        <v>0</v>
      </c>
    </row>
    <row r="34" spans="1:14" ht="12" customHeight="1" thickBot="1" x14ac:dyDescent="0.2">
      <c r="A34" s="179" t="s">
        <v>49</v>
      </c>
      <c r="B34" s="1006">
        <v>0</v>
      </c>
      <c r="C34" s="659">
        <v>0</v>
      </c>
      <c r="D34" s="659">
        <v>0</v>
      </c>
      <c r="E34" s="659">
        <v>0</v>
      </c>
      <c r="F34" s="659">
        <v>0</v>
      </c>
      <c r="G34" s="659">
        <v>0</v>
      </c>
      <c r="H34" s="659">
        <v>0</v>
      </c>
      <c r="I34" s="659">
        <v>0</v>
      </c>
      <c r="J34" s="659">
        <v>0</v>
      </c>
      <c r="K34" s="659">
        <v>0</v>
      </c>
      <c r="L34" s="659">
        <v>0</v>
      </c>
      <c r="M34" s="659">
        <v>0</v>
      </c>
      <c r="N34" s="659">
        <v>0</v>
      </c>
    </row>
    <row r="35" spans="1:14" ht="9" customHeight="1" x14ac:dyDescent="0.15">
      <c r="A35" s="28" t="s">
        <v>544</v>
      </c>
      <c r="B35" s="663"/>
      <c r="C35" s="664"/>
      <c r="D35" s="664"/>
      <c r="E35" s="664"/>
      <c r="F35" s="664"/>
      <c r="G35" s="664"/>
      <c r="H35" s="664"/>
      <c r="I35" s="664"/>
      <c r="J35" s="664"/>
      <c r="K35" s="664"/>
      <c r="L35" s="664"/>
      <c r="M35" s="664"/>
      <c r="N35" s="664"/>
    </row>
    <row r="36" spans="1:14" ht="9" customHeight="1" x14ac:dyDescent="0.15">
      <c r="A36" s="28" t="s">
        <v>428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</row>
    <row r="37" spans="1:14" ht="9" customHeight="1" x14ac:dyDescent="0.15">
      <c r="A37" s="40" t="s">
        <v>427</v>
      </c>
      <c r="B37" s="317"/>
      <c r="C37" s="317"/>
      <c r="D37" s="317"/>
      <c r="E37" s="317"/>
      <c r="F37" s="317"/>
      <c r="G37" s="317"/>
      <c r="H37" s="317"/>
      <c r="I37" s="317"/>
      <c r="J37" s="317"/>
      <c r="K37" s="317"/>
      <c r="L37" s="317"/>
      <c r="M37" s="317"/>
      <c r="N37" s="317"/>
    </row>
    <row r="38" spans="1:14" ht="13.05" customHeight="1" x14ac:dyDescent="0.15">
      <c r="A38" s="31"/>
    </row>
    <row r="39" spans="1:14" ht="13.05" customHeight="1" x14ac:dyDescent="0.15">
      <c r="A39" s="31"/>
    </row>
  </sheetData>
  <printOptions horizontalCentered="1" verticalCentered="1" gridLinesSet="0"/>
  <pageMargins left="0" right="0" top="0" bottom="0" header="0" footer="0"/>
  <pageSetup paperSize="9" orientation="landscape" horizontalDpi="180" verticalDpi="180"/>
  <headerFooter scaleWithDoc="0" alignWithMargins="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9">
    <tabColor theme="9" tint="0.59999389629810485"/>
  </sheetPr>
  <dimension ref="A1:N39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1.25" style="119" customWidth="1"/>
    <col min="2" max="14" width="8.375" style="119" customWidth="1"/>
    <col min="15" max="16384" width="7" style="119"/>
  </cols>
  <sheetData>
    <row r="1" spans="1:14" ht="16.95" customHeight="1" x14ac:dyDescent="0.3">
      <c r="A1" s="666" t="s">
        <v>529</v>
      </c>
      <c r="B1" s="666"/>
      <c r="C1" s="667"/>
      <c r="D1" s="667"/>
      <c r="E1" s="667"/>
      <c r="F1" s="667"/>
      <c r="G1" s="667"/>
      <c r="H1" s="667"/>
      <c r="I1" s="667"/>
      <c r="J1" s="667"/>
      <c r="K1" s="667"/>
      <c r="L1" s="667"/>
      <c r="M1" s="667"/>
      <c r="N1" s="667"/>
    </row>
    <row r="2" spans="1:14" ht="13.05" customHeight="1" x14ac:dyDescent="0.15">
      <c r="A2" s="661" t="s">
        <v>385</v>
      </c>
      <c r="B2" s="416"/>
      <c r="C2" s="166"/>
      <c r="D2" s="166"/>
      <c r="E2" s="166"/>
      <c r="F2" s="166"/>
      <c r="G2" s="170"/>
      <c r="H2" s="169"/>
      <c r="I2" s="166"/>
      <c r="J2" s="166"/>
      <c r="K2" s="166"/>
      <c r="L2" s="166"/>
      <c r="M2" s="166"/>
      <c r="N2" s="166"/>
    </row>
    <row r="3" spans="1:14" ht="4.05" customHeight="1" thickBot="1" x14ac:dyDescent="0.2">
      <c r="A3" s="169"/>
      <c r="B3" s="166"/>
      <c r="C3" s="166"/>
      <c r="D3" s="166"/>
      <c r="E3" s="166"/>
      <c r="F3" s="166"/>
      <c r="G3" s="170"/>
      <c r="H3" s="169"/>
      <c r="I3" s="166"/>
      <c r="J3" s="166"/>
      <c r="K3" s="166"/>
      <c r="L3" s="166"/>
      <c r="M3" s="166"/>
      <c r="N3" s="166"/>
    </row>
    <row r="4" spans="1:14" ht="15" customHeight="1" x14ac:dyDescent="0.15">
      <c r="A4" s="868" t="s">
        <v>18</v>
      </c>
      <c r="B4" s="826" t="s">
        <v>56</v>
      </c>
      <c r="C4" s="826" t="s">
        <v>57</v>
      </c>
      <c r="D4" s="826" t="s">
        <v>58</v>
      </c>
      <c r="E4" s="826" t="s">
        <v>59</v>
      </c>
      <c r="F4" s="826" t="s">
        <v>60</v>
      </c>
      <c r="G4" s="826" t="s">
        <v>61</v>
      </c>
      <c r="H4" s="826" t="s">
        <v>62</v>
      </c>
      <c r="I4" s="826" t="s">
        <v>63</v>
      </c>
      <c r="J4" s="826" t="s">
        <v>64</v>
      </c>
      <c r="K4" s="826" t="s">
        <v>65</v>
      </c>
      <c r="L4" s="826" t="s">
        <v>66</v>
      </c>
      <c r="M4" s="826" t="s">
        <v>67</v>
      </c>
      <c r="N4" s="826" t="s">
        <v>68</v>
      </c>
    </row>
    <row r="5" spans="1:14" ht="15" customHeight="1" x14ac:dyDescent="0.15">
      <c r="A5" s="1003" t="s">
        <v>113</v>
      </c>
      <c r="B5" s="1005">
        <v>4.2125348913534246</v>
      </c>
      <c r="C5" s="1005">
        <v>4.0532744665865144</v>
      </c>
      <c r="D5" s="1005">
        <v>4.0810591473682729</v>
      </c>
      <c r="E5" s="1005">
        <v>4.0956074513390748</v>
      </c>
      <c r="F5" s="1005">
        <v>4.659195618471899</v>
      </c>
      <c r="G5" s="1005">
        <v>4.6071275582896538</v>
      </c>
      <c r="H5" s="1005">
        <v>4.5812806168135127</v>
      </c>
      <c r="I5" s="1005">
        <v>4.3545047914650272</v>
      </c>
      <c r="J5" s="1005">
        <v>4.1480412205445223</v>
      </c>
      <c r="K5" s="1005">
        <v>4.1264768876543059</v>
      </c>
      <c r="L5" s="1005">
        <v>4.0994226079854128</v>
      </c>
      <c r="M5" s="1005">
        <v>3.8921669122990292</v>
      </c>
      <c r="N5" s="1005">
        <v>3.8770975948175717</v>
      </c>
    </row>
    <row r="6" spans="1:14" ht="12" customHeight="1" x14ac:dyDescent="0.15">
      <c r="A6" s="119" t="s">
        <v>21</v>
      </c>
      <c r="B6" s="842">
        <v>3.9218896028177257</v>
      </c>
      <c r="C6" s="658">
        <v>4.12</v>
      </c>
      <c r="D6" s="658">
        <v>4.1399999999999997</v>
      </c>
      <c r="E6" s="658">
        <v>4.1500000000000004</v>
      </c>
      <c r="F6" s="658">
        <v>4.18</v>
      </c>
      <c r="G6" s="658">
        <v>4.1500000000000012</v>
      </c>
      <c r="H6" s="658">
        <v>4.12</v>
      </c>
      <c r="I6" s="658">
        <v>3.9521999999999995</v>
      </c>
      <c r="J6" s="658">
        <v>3.76</v>
      </c>
      <c r="K6" s="658">
        <v>3.7500000000000004</v>
      </c>
      <c r="L6" s="658">
        <v>3.76</v>
      </c>
      <c r="M6" s="658">
        <v>3.5019999999999998</v>
      </c>
      <c r="N6" s="658">
        <v>3.5199999999999996</v>
      </c>
    </row>
    <row r="7" spans="1:14" ht="12" customHeight="1" x14ac:dyDescent="0.15">
      <c r="A7" s="119" t="s">
        <v>22</v>
      </c>
      <c r="B7" s="842">
        <v>3.9615422345181543</v>
      </c>
      <c r="C7" s="658">
        <v>4.1399999999999997</v>
      </c>
      <c r="D7" s="658">
        <v>4.1539999999999999</v>
      </c>
      <c r="E7" s="658">
        <v>4.1619999999999999</v>
      </c>
      <c r="F7" s="658">
        <v>4.2499999999999991</v>
      </c>
      <c r="G7" s="658">
        <v>4.2300000000000004</v>
      </c>
      <c r="H7" s="658">
        <v>4.2</v>
      </c>
      <c r="I7" s="658">
        <v>4.0220000000000002</v>
      </c>
      <c r="J7" s="658">
        <v>3.8200000000000003</v>
      </c>
      <c r="K7" s="658">
        <v>3.8039999999999994</v>
      </c>
      <c r="L7" s="658">
        <v>3.7900000000000005</v>
      </c>
      <c r="M7" s="658">
        <v>3.55</v>
      </c>
      <c r="N7" s="658">
        <v>3.56</v>
      </c>
    </row>
    <row r="8" spans="1:14" ht="12" customHeight="1" x14ac:dyDescent="0.15">
      <c r="A8" s="119" t="s">
        <v>23</v>
      </c>
      <c r="B8" s="842">
        <v>3.8729181598258413</v>
      </c>
      <c r="C8" s="658">
        <v>4.1000000000000005</v>
      </c>
      <c r="D8" s="658">
        <v>4.1199999999999992</v>
      </c>
      <c r="E8" s="658">
        <v>4.1419999999999995</v>
      </c>
      <c r="F8" s="658">
        <v>4.2199999999999989</v>
      </c>
      <c r="G8" s="658">
        <v>4.1199999999999992</v>
      </c>
      <c r="H8" s="658">
        <v>4.1000000000000005</v>
      </c>
      <c r="I8" s="658">
        <v>3.9230000000000005</v>
      </c>
      <c r="J8" s="658">
        <v>3.7</v>
      </c>
      <c r="K8" s="658">
        <v>3.6819999999999999</v>
      </c>
      <c r="L8" s="658">
        <v>3.6720000000000002</v>
      </c>
      <c r="M8" s="658">
        <v>3.4520000000000004</v>
      </c>
      <c r="N8" s="658">
        <v>3.47</v>
      </c>
    </row>
    <row r="9" spans="1:14" ht="12" customHeight="1" x14ac:dyDescent="0.15">
      <c r="A9" s="119" t="s">
        <v>24</v>
      </c>
      <c r="B9" s="842">
        <v>4.136895274383523</v>
      </c>
      <c r="C9" s="658">
        <v>4.1100000000000012</v>
      </c>
      <c r="D9" s="658">
        <v>4.1230000000000002</v>
      </c>
      <c r="E9" s="658">
        <v>4.133</v>
      </c>
      <c r="F9" s="658">
        <v>4.5599999999999996</v>
      </c>
      <c r="G9" s="658">
        <v>4.5</v>
      </c>
      <c r="H9" s="658">
        <v>4.45</v>
      </c>
      <c r="I9" s="658">
        <v>4.2430000000000003</v>
      </c>
      <c r="J9" s="658">
        <v>4.05</v>
      </c>
      <c r="K9" s="658">
        <v>4.0199999999999996</v>
      </c>
      <c r="L9" s="658">
        <v>4.01</v>
      </c>
      <c r="M9" s="658">
        <v>3.8</v>
      </c>
      <c r="N9" s="658">
        <v>3.79</v>
      </c>
    </row>
    <row r="10" spans="1:14" ht="12" customHeight="1" x14ac:dyDescent="0.15">
      <c r="A10" s="119" t="s">
        <v>25</v>
      </c>
      <c r="B10" s="842">
        <v>3.9301721953350666</v>
      </c>
      <c r="C10" s="658">
        <v>4.149824684840004</v>
      </c>
      <c r="D10" s="658">
        <v>4.1544404800702299</v>
      </c>
      <c r="E10" s="658">
        <v>4.164124751817428</v>
      </c>
      <c r="F10" s="658">
        <v>4.1855955604218416</v>
      </c>
      <c r="G10" s="658">
        <v>4.160211231779761</v>
      </c>
      <c r="H10" s="658">
        <v>4.1503126581134238</v>
      </c>
      <c r="I10" s="658">
        <v>3.9654805010574163</v>
      </c>
      <c r="J10" s="658">
        <v>3.7791468641501158</v>
      </c>
      <c r="K10" s="658">
        <v>3.7606824561930812</v>
      </c>
      <c r="L10" s="658">
        <v>3.6935092149380733</v>
      </c>
      <c r="M10" s="658">
        <v>3.4663029340704554</v>
      </c>
      <c r="N10" s="658">
        <v>3.4550413419004253</v>
      </c>
    </row>
    <row r="11" spans="1:14" ht="12" customHeight="1" x14ac:dyDescent="0.15">
      <c r="A11" s="119" t="s">
        <v>107</v>
      </c>
      <c r="B11" s="842">
        <v>3.9339855005034705</v>
      </c>
      <c r="C11" s="658">
        <v>4.1399999999999997</v>
      </c>
      <c r="D11" s="658">
        <v>4.1500000000000004</v>
      </c>
      <c r="E11" s="658">
        <v>4.16</v>
      </c>
      <c r="F11" s="658">
        <v>4.18</v>
      </c>
      <c r="G11" s="658">
        <v>4.1500000000000004</v>
      </c>
      <c r="H11" s="658">
        <v>4.1400000000000006</v>
      </c>
      <c r="I11" s="658">
        <v>3.9639999999999995</v>
      </c>
      <c r="J11" s="658">
        <v>3.7719999999999994</v>
      </c>
      <c r="K11" s="658">
        <v>3.7500000000000004</v>
      </c>
      <c r="L11" s="658">
        <v>3.7639999999999993</v>
      </c>
      <c r="M11" s="658">
        <v>3.52</v>
      </c>
      <c r="N11" s="658">
        <v>3.4999999999999996</v>
      </c>
    </row>
    <row r="12" spans="1:14" ht="12" customHeight="1" x14ac:dyDescent="0.15">
      <c r="A12" s="119" t="s">
        <v>108</v>
      </c>
      <c r="B12" s="842">
        <v>3.9170986578899067</v>
      </c>
      <c r="C12" s="658">
        <v>4.17</v>
      </c>
      <c r="D12" s="658">
        <v>4.165</v>
      </c>
      <c r="E12" s="658">
        <v>4.173</v>
      </c>
      <c r="F12" s="658">
        <v>4.2</v>
      </c>
      <c r="G12" s="658">
        <v>4.1800000000000006</v>
      </c>
      <c r="H12" s="658">
        <v>4.17</v>
      </c>
      <c r="I12" s="658">
        <v>3.9770000000000003</v>
      </c>
      <c r="J12" s="658">
        <v>3.81</v>
      </c>
      <c r="K12" s="658">
        <v>3.79</v>
      </c>
      <c r="L12" s="658">
        <v>3.4943999999999997</v>
      </c>
      <c r="M12" s="658">
        <v>3.2819999999999991</v>
      </c>
      <c r="N12" s="658">
        <v>3.28</v>
      </c>
    </row>
    <row r="13" spans="1:14" ht="12" customHeight="1" x14ac:dyDescent="0.15">
      <c r="A13" s="119" t="s">
        <v>138</v>
      </c>
      <c r="B13" s="842">
        <v>3.9400942596514077</v>
      </c>
      <c r="C13" s="658">
        <v>4.1500000000000004</v>
      </c>
      <c r="D13" s="658">
        <v>4.1520000000000001</v>
      </c>
      <c r="E13" s="658">
        <v>4.1630000000000003</v>
      </c>
      <c r="F13" s="658">
        <v>4.18</v>
      </c>
      <c r="G13" s="658">
        <v>4.16</v>
      </c>
      <c r="H13" s="658">
        <v>4.1500000000000004</v>
      </c>
      <c r="I13" s="658">
        <v>3.9449999999999998</v>
      </c>
      <c r="J13" s="658">
        <v>3.74</v>
      </c>
      <c r="K13" s="658">
        <v>3.75</v>
      </c>
      <c r="L13" s="658">
        <v>3.7599999999999993</v>
      </c>
      <c r="M13" s="658">
        <v>3.5529999999999999</v>
      </c>
      <c r="N13" s="658">
        <v>3.55</v>
      </c>
    </row>
    <row r="14" spans="1:14" ht="12" customHeight="1" x14ac:dyDescent="0.15">
      <c r="A14" s="119" t="s">
        <v>29</v>
      </c>
      <c r="B14" s="842">
        <v>4.0060254275216236</v>
      </c>
      <c r="C14" s="658">
        <v>4.1399999999999997</v>
      </c>
      <c r="D14" s="658">
        <v>4.1500000000000012</v>
      </c>
      <c r="E14" s="658">
        <v>4.1642000000000001</v>
      </c>
      <c r="F14" s="658">
        <v>4.18</v>
      </c>
      <c r="G14" s="658">
        <v>4.1500000000000012</v>
      </c>
      <c r="H14" s="658">
        <v>4.1399999999999997</v>
      </c>
      <c r="I14" s="658">
        <v>3.9540000000000002</v>
      </c>
      <c r="J14" s="658">
        <v>3.74</v>
      </c>
      <c r="K14" s="658">
        <v>3.7599999999999993</v>
      </c>
      <c r="L14" s="658">
        <v>3.7500000000000004</v>
      </c>
      <c r="M14" s="658">
        <v>3.55</v>
      </c>
      <c r="N14" s="658">
        <v>3.56</v>
      </c>
    </row>
    <row r="15" spans="1:14" ht="12" customHeight="1" x14ac:dyDescent="0.15">
      <c r="A15" s="119" t="s">
        <v>30</v>
      </c>
      <c r="B15" s="842">
        <v>4.1373011610380495</v>
      </c>
      <c r="C15" s="658">
        <v>4.12</v>
      </c>
      <c r="D15" s="658">
        <v>4.1319999999999997</v>
      </c>
      <c r="E15" s="658">
        <v>4.1419999999999995</v>
      </c>
      <c r="F15" s="658">
        <v>4.5</v>
      </c>
      <c r="G15" s="658">
        <v>4.45</v>
      </c>
      <c r="H15" s="658">
        <v>4.4000000000000004</v>
      </c>
      <c r="I15" s="658">
        <v>4.2320000000000002</v>
      </c>
      <c r="J15" s="658">
        <v>4.05</v>
      </c>
      <c r="K15" s="658">
        <v>4.0599999999999996</v>
      </c>
      <c r="L15" s="658">
        <v>4.0439999999999987</v>
      </c>
      <c r="M15" s="658">
        <v>3.8019999999999996</v>
      </c>
      <c r="N15" s="658">
        <v>3.8099999999999996</v>
      </c>
    </row>
    <row r="16" spans="1:14" ht="12" customHeight="1" x14ac:dyDescent="0.15">
      <c r="A16" s="119" t="s">
        <v>31</v>
      </c>
      <c r="B16" s="842">
        <v>4.2852448093816573</v>
      </c>
      <c r="C16" s="658">
        <v>4.0179999999999998</v>
      </c>
      <c r="D16" s="658">
        <v>4.0519999999999996</v>
      </c>
      <c r="E16" s="658">
        <v>4.0629999999999997</v>
      </c>
      <c r="F16" s="658">
        <v>4.75</v>
      </c>
      <c r="G16" s="658">
        <v>4.71</v>
      </c>
      <c r="H16" s="658">
        <v>4.68</v>
      </c>
      <c r="I16" s="658">
        <v>4.484</v>
      </c>
      <c r="J16" s="658">
        <v>4.2699999999999996</v>
      </c>
      <c r="K16" s="658">
        <v>4.25</v>
      </c>
      <c r="L16" s="658">
        <v>4.234</v>
      </c>
      <c r="M16" s="658">
        <v>3.9899999999999998</v>
      </c>
      <c r="N16" s="658">
        <v>3.9740000000000002</v>
      </c>
    </row>
    <row r="17" spans="1:14" ht="12" customHeight="1" x14ac:dyDescent="0.15">
      <c r="A17" s="119" t="s">
        <v>32</v>
      </c>
      <c r="B17" s="842">
        <v>4.2193127744123711</v>
      </c>
      <c r="C17" s="658">
        <v>4.0200000000000005</v>
      </c>
      <c r="D17" s="658">
        <v>4.0510000000000002</v>
      </c>
      <c r="E17" s="658">
        <v>4.07</v>
      </c>
      <c r="F17" s="658">
        <v>4.7</v>
      </c>
      <c r="G17" s="658">
        <v>4.6500000000000004</v>
      </c>
      <c r="H17" s="658">
        <v>4.6340000000000012</v>
      </c>
      <c r="I17" s="658">
        <v>4.3639999999999999</v>
      </c>
      <c r="J17" s="658">
        <v>4.1500000000000004</v>
      </c>
      <c r="K17" s="658">
        <v>4.1239999999999988</v>
      </c>
      <c r="L17" s="658">
        <v>4.080000000000001</v>
      </c>
      <c r="M17" s="658">
        <v>3.8940000000000001</v>
      </c>
      <c r="N17" s="658">
        <v>3.8700000000000006</v>
      </c>
    </row>
    <row r="18" spans="1:14" ht="12" customHeight="1" x14ac:dyDescent="0.15">
      <c r="A18" s="119" t="s">
        <v>33</v>
      </c>
      <c r="B18" s="842">
        <v>4.1756722244126738</v>
      </c>
      <c r="C18" s="658">
        <v>4.2</v>
      </c>
      <c r="D18" s="658">
        <v>4.2210000000000001</v>
      </c>
      <c r="E18" s="658">
        <v>4.2310000000000008</v>
      </c>
      <c r="F18" s="658">
        <v>4.4500000000000011</v>
      </c>
      <c r="G18" s="658">
        <v>4.43</v>
      </c>
      <c r="H18" s="658">
        <v>4.419999999999999</v>
      </c>
      <c r="I18" s="658">
        <v>4.2320000000000002</v>
      </c>
      <c r="J18" s="658">
        <v>4.0399999999999991</v>
      </c>
      <c r="K18" s="658">
        <v>4.05</v>
      </c>
      <c r="L18" s="658">
        <v>4.0599999999999996</v>
      </c>
      <c r="M18" s="658">
        <v>3.9700000000000006</v>
      </c>
      <c r="N18" s="658">
        <v>3.9710000000000005</v>
      </c>
    </row>
    <row r="19" spans="1:14" ht="12" customHeight="1" x14ac:dyDescent="0.15">
      <c r="A19" s="119" t="s">
        <v>34</v>
      </c>
      <c r="B19" s="842">
        <v>4.0679415572595774</v>
      </c>
      <c r="C19" s="658">
        <v>4.2</v>
      </c>
      <c r="D19" s="658">
        <v>4.2119999999999997</v>
      </c>
      <c r="E19" s="658">
        <v>4.2229999999999999</v>
      </c>
      <c r="F19" s="658">
        <v>4.3499999999999996</v>
      </c>
      <c r="G19" s="658">
        <v>4.3099999999999996</v>
      </c>
      <c r="H19" s="658">
        <v>4.3</v>
      </c>
      <c r="I19" s="658">
        <v>4.1000000000000005</v>
      </c>
      <c r="J19" s="658">
        <v>3.92</v>
      </c>
      <c r="K19" s="658">
        <v>3.9299999999999993</v>
      </c>
      <c r="L19" s="658">
        <v>3.95</v>
      </c>
      <c r="M19" s="658">
        <v>3.7519999999999998</v>
      </c>
      <c r="N19" s="658">
        <v>3.754</v>
      </c>
    </row>
    <row r="20" spans="1:14" ht="12" customHeight="1" x14ac:dyDescent="0.15">
      <c r="A20" s="119" t="s">
        <v>35</v>
      </c>
      <c r="B20" s="842">
        <v>4.245190155003054</v>
      </c>
      <c r="C20" s="658">
        <v>4.18</v>
      </c>
      <c r="D20" s="658">
        <v>4.2009999999999996</v>
      </c>
      <c r="E20" s="658">
        <v>4.2110000000000003</v>
      </c>
      <c r="F20" s="658">
        <v>4.5499999999999989</v>
      </c>
      <c r="G20" s="658">
        <v>4.5099999999999989</v>
      </c>
      <c r="H20" s="658">
        <v>4.5</v>
      </c>
      <c r="I20" s="658">
        <v>4.3449999999999989</v>
      </c>
      <c r="J20" s="658">
        <v>4.1639999999999997</v>
      </c>
      <c r="K20" s="658">
        <v>4.1500000000000004</v>
      </c>
      <c r="L20" s="658">
        <v>4.1519999999999992</v>
      </c>
      <c r="M20" s="658">
        <v>3.9540000000000002</v>
      </c>
      <c r="N20" s="658">
        <v>3.9540000000000002</v>
      </c>
    </row>
    <row r="21" spans="1:14" ht="12" customHeight="1" x14ac:dyDescent="0.15">
      <c r="A21" s="119" t="s">
        <v>36</v>
      </c>
      <c r="B21" s="842">
        <v>4.1393111226500841</v>
      </c>
      <c r="C21" s="658">
        <v>4.1500000000000004</v>
      </c>
      <c r="D21" s="658">
        <v>4.1599999999999993</v>
      </c>
      <c r="E21" s="658">
        <v>4.17</v>
      </c>
      <c r="F21" s="658">
        <v>4.34</v>
      </c>
      <c r="G21" s="658">
        <v>4.34</v>
      </c>
      <c r="H21" s="658">
        <v>4.33</v>
      </c>
      <c r="I21" s="658">
        <v>4.1529999999999996</v>
      </c>
      <c r="J21" s="658">
        <v>4.0600000000000005</v>
      </c>
      <c r="K21" s="658">
        <v>4.07</v>
      </c>
      <c r="L21" s="658">
        <v>4.08</v>
      </c>
      <c r="M21" s="658">
        <v>3.8800000000000003</v>
      </c>
      <c r="N21" s="658">
        <v>3.89</v>
      </c>
    </row>
    <row r="22" spans="1:14" ht="12" customHeight="1" x14ac:dyDescent="0.15">
      <c r="A22" s="119" t="s">
        <v>37</v>
      </c>
      <c r="B22" s="842">
        <v>4.2402448340826275</v>
      </c>
      <c r="C22" s="658">
        <v>4.1419999999999995</v>
      </c>
      <c r="D22" s="658">
        <v>4.17</v>
      </c>
      <c r="E22" s="658">
        <v>4.1749999999999998</v>
      </c>
      <c r="F22" s="658">
        <v>4.6300000000000008</v>
      </c>
      <c r="G22" s="658">
        <v>4.59</v>
      </c>
      <c r="H22" s="658">
        <v>4.5730000000000004</v>
      </c>
      <c r="I22" s="658">
        <v>4.3541000000000007</v>
      </c>
      <c r="J22" s="658">
        <v>4.1599999999999993</v>
      </c>
      <c r="K22" s="658">
        <v>4.1500000000000012</v>
      </c>
      <c r="L22" s="658">
        <v>4.1239999999999988</v>
      </c>
      <c r="M22" s="658">
        <v>3.9209999999999998</v>
      </c>
      <c r="N22" s="658">
        <v>3.8999999999999995</v>
      </c>
    </row>
    <row r="23" spans="1:14" ht="12" customHeight="1" x14ac:dyDescent="0.15">
      <c r="A23" s="119" t="s">
        <v>38</v>
      </c>
      <c r="B23" s="842">
        <v>3.9533777701487098</v>
      </c>
      <c r="C23" s="658">
        <v>4.0999999999999996</v>
      </c>
      <c r="D23" s="658">
        <v>4.12</v>
      </c>
      <c r="E23" s="658">
        <v>4.13</v>
      </c>
      <c r="F23" s="658">
        <v>4.1900000000000004</v>
      </c>
      <c r="G23" s="658">
        <v>4.1500000000000004</v>
      </c>
      <c r="H23" s="658">
        <v>4.1420000000000003</v>
      </c>
      <c r="I23" s="658">
        <v>3.98</v>
      </c>
      <c r="J23" s="658">
        <v>3.8199999999999994</v>
      </c>
      <c r="K23" s="658">
        <v>3.83</v>
      </c>
      <c r="L23" s="658">
        <v>3.8199999999999994</v>
      </c>
      <c r="M23" s="658">
        <v>3.6009999999999995</v>
      </c>
      <c r="N23" s="658">
        <v>3.6009999999999995</v>
      </c>
    </row>
    <row r="24" spans="1:14" ht="12" customHeight="1" x14ac:dyDescent="0.15">
      <c r="A24" s="119" t="s">
        <v>39</v>
      </c>
      <c r="B24" s="842">
        <v>4.0272777905879904</v>
      </c>
      <c r="C24" s="658">
        <v>4.1199999999999992</v>
      </c>
      <c r="D24" s="658">
        <v>4.1520000000000001</v>
      </c>
      <c r="E24" s="658">
        <v>4.1599999999999993</v>
      </c>
      <c r="F24" s="658">
        <v>4.3499999999999996</v>
      </c>
      <c r="G24" s="658">
        <v>4.3</v>
      </c>
      <c r="H24" s="658">
        <v>4.2719999999999994</v>
      </c>
      <c r="I24" s="658">
        <v>4.0724999999999998</v>
      </c>
      <c r="J24" s="658">
        <v>3.88</v>
      </c>
      <c r="K24" s="658">
        <v>3.87</v>
      </c>
      <c r="L24" s="658">
        <v>3.85</v>
      </c>
      <c r="M24" s="658">
        <v>3.62</v>
      </c>
      <c r="N24" s="658">
        <v>3.6230000000000002</v>
      </c>
    </row>
    <row r="25" spans="1:14" ht="12" customHeight="1" x14ac:dyDescent="0.15">
      <c r="A25" s="119" t="s">
        <v>40</v>
      </c>
      <c r="B25" s="842">
        <v>4.0739422020159015</v>
      </c>
      <c r="C25" s="658">
        <v>4.2</v>
      </c>
      <c r="D25" s="658">
        <v>4.22</v>
      </c>
      <c r="E25" s="658">
        <v>4.2319999999999993</v>
      </c>
      <c r="F25" s="658">
        <v>4.26</v>
      </c>
      <c r="G25" s="658">
        <v>4.26</v>
      </c>
      <c r="H25" s="658">
        <v>4.25</v>
      </c>
      <c r="I25" s="658">
        <v>4.0549999999999997</v>
      </c>
      <c r="J25" s="658">
        <v>3.9</v>
      </c>
      <c r="K25" s="658">
        <v>3.91</v>
      </c>
      <c r="L25" s="658">
        <v>3.93</v>
      </c>
      <c r="M25" s="658">
        <v>3.76</v>
      </c>
      <c r="N25" s="658">
        <v>3.7540000000000004</v>
      </c>
    </row>
    <row r="26" spans="1:14" ht="12" customHeight="1" x14ac:dyDescent="0.15">
      <c r="A26" s="119" t="s">
        <v>41</v>
      </c>
      <c r="B26" s="842">
        <v>4.0461629754401427</v>
      </c>
      <c r="C26" s="658">
        <v>4.1546643323738124</v>
      </c>
      <c r="D26" s="658">
        <v>4.174502103067053</v>
      </c>
      <c r="E26" s="658">
        <v>4.1870698512174327</v>
      </c>
      <c r="F26" s="658">
        <v>4.2594590423773653</v>
      </c>
      <c r="G26" s="658">
        <v>4.2562591203994593</v>
      </c>
      <c r="H26" s="658">
        <v>4.2470192107830931</v>
      </c>
      <c r="I26" s="658">
        <v>4.058269172807945</v>
      </c>
      <c r="J26" s="658">
        <v>3.8898481847777218</v>
      </c>
      <c r="K26" s="658">
        <v>3.8977762571988102</v>
      </c>
      <c r="L26" s="658">
        <v>3.9144860500673078</v>
      </c>
      <c r="M26" s="658">
        <v>3.7018315885298136</v>
      </c>
      <c r="N26" s="658">
        <v>3.6808161456522139</v>
      </c>
    </row>
    <row r="27" spans="1:14" ht="12" customHeight="1" x14ac:dyDescent="0.15">
      <c r="A27" s="119" t="s">
        <v>110</v>
      </c>
      <c r="B27" s="842">
        <v>4.0405064546287282</v>
      </c>
      <c r="C27" s="658">
        <v>4.1500000000000004</v>
      </c>
      <c r="D27" s="658">
        <v>4.17</v>
      </c>
      <c r="E27" s="658">
        <v>4.181</v>
      </c>
      <c r="F27" s="658">
        <v>4.25</v>
      </c>
      <c r="G27" s="658">
        <v>4.25</v>
      </c>
      <c r="H27" s="658">
        <v>4.242</v>
      </c>
      <c r="I27" s="658">
        <v>4.0531999999999995</v>
      </c>
      <c r="J27" s="658">
        <v>3.88</v>
      </c>
      <c r="K27" s="658">
        <v>3.88</v>
      </c>
      <c r="L27" s="658">
        <v>3.9</v>
      </c>
      <c r="M27" s="658">
        <v>3.6800000000000006</v>
      </c>
      <c r="N27" s="658">
        <v>3.6400000000000006</v>
      </c>
    </row>
    <row r="28" spans="1:14" ht="12" customHeight="1" x14ac:dyDescent="0.15">
      <c r="A28" s="119" t="s">
        <v>111</v>
      </c>
      <c r="B28" s="842">
        <v>4.0525348855216441</v>
      </c>
      <c r="C28" s="658">
        <v>4.16</v>
      </c>
      <c r="D28" s="658">
        <v>4.18</v>
      </c>
      <c r="E28" s="658">
        <v>4.194</v>
      </c>
      <c r="F28" s="658">
        <v>4.2699999999999996</v>
      </c>
      <c r="G28" s="658">
        <v>4.2640000000000002</v>
      </c>
      <c r="H28" s="658">
        <v>4.2530000000000001</v>
      </c>
      <c r="I28" s="658">
        <v>4.0640000000000001</v>
      </c>
      <c r="J28" s="658">
        <v>3.9009999999999994</v>
      </c>
      <c r="K28" s="658">
        <v>3.92</v>
      </c>
      <c r="L28" s="658">
        <v>3.93</v>
      </c>
      <c r="M28" s="658">
        <v>3.722</v>
      </c>
      <c r="N28" s="658">
        <v>3.7210000000000001</v>
      </c>
    </row>
    <row r="29" spans="1:14" ht="12" customHeight="1" x14ac:dyDescent="0.15">
      <c r="A29" s="119" t="s">
        <v>44</v>
      </c>
      <c r="B29" s="842">
        <v>4.2092831867561031</v>
      </c>
      <c r="C29" s="658">
        <v>4.1900000000000013</v>
      </c>
      <c r="D29" s="658">
        <v>4.2099999999999991</v>
      </c>
      <c r="E29" s="658">
        <v>4.22</v>
      </c>
      <c r="F29" s="658">
        <v>4.45</v>
      </c>
      <c r="G29" s="658">
        <v>4.4400000000000004</v>
      </c>
      <c r="H29" s="658">
        <v>4.4420000000000011</v>
      </c>
      <c r="I29" s="658">
        <v>4.2641999999999998</v>
      </c>
      <c r="J29" s="658">
        <v>4.0799999999999992</v>
      </c>
      <c r="K29" s="658">
        <v>4.0599999999999996</v>
      </c>
      <c r="L29" s="658">
        <v>4.0709999999999997</v>
      </c>
      <c r="M29" s="658">
        <v>3.87</v>
      </c>
      <c r="N29" s="658">
        <v>3.8719999999999999</v>
      </c>
    </row>
    <row r="30" spans="1:14" ht="12" customHeight="1" x14ac:dyDescent="0.15">
      <c r="A30" s="119" t="s">
        <v>45</v>
      </c>
      <c r="B30" s="842">
        <v>4.1687043691845824</v>
      </c>
      <c r="C30" s="658">
        <v>4.22</v>
      </c>
      <c r="D30" s="658">
        <v>4.25</v>
      </c>
      <c r="E30" s="658">
        <v>4.26</v>
      </c>
      <c r="F30" s="658">
        <v>4.379999999999999</v>
      </c>
      <c r="G30" s="658">
        <v>4.38</v>
      </c>
      <c r="H30" s="658">
        <v>4.37</v>
      </c>
      <c r="I30" s="658">
        <v>4.2169999999999996</v>
      </c>
      <c r="J30" s="658">
        <v>4.05</v>
      </c>
      <c r="K30" s="658">
        <v>4.04</v>
      </c>
      <c r="L30" s="658">
        <v>4.0519999999999996</v>
      </c>
      <c r="M30" s="658">
        <v>3.8330000000000006</v>
      </c>
      <c r="N30" s="658">
        <v>3.8340000000000005</v>
      </c>
    </row>
    <row r="31" spans="1:14" ht="12" customHeight="1" x14ac:dyDescent="0.15">
      <c r="A31" s="119" t="s">
        <v>46</v>
      </c>
      <c r="B31" s="842">
        <v>4.1896106625598417</v>
      </c>
      <c r="C31" s="658">
        <v>4.1599999999999993</v>
      </c>
      <c r="D31" s="658">
        <v>4.1820000000000004</v>
      </c>
      <c r="E31" s="658">
        <v>4.2019999999999991</v>
      </c>
      <c r="F31" s="658">
        <v>4.5999999999999996</v>
      </c>
      <c r="G31" s="658">
        <v>4.5</v>
      </c>
      <c r="H31" s="658">
        <v>4.4829999999999988</v>
      </c>
      <c r="I31" s="658">
        <v>4.2779999999999996</v>
      </c>
      <c r="J31" s="658">
        <v>4.1100000000000003</v>
      </c>
      <c r="K31" s="658">
        <v>4.09</v>
      </c>
      <c r="L31" s="658">
        <v>4.0650000000000013</v>
      </c>
      <c r="M31" s="658">
        <v>3.8519999999999999</v>
      </c>
      <c r="N31" s="658">
        <v>3.8439999999999999</v>
      </c>
    </row>
    <row r="32" spans="1:14" ht="12" customHeight="1" x14ac:dyDescent="0.15">
      <c r="A32" s="119" t="s">
        <v>47</v>
      </c>
      <c r="B32" s="842">
        <v>4.2416357455075522</v>
      </c>
      <c r="C32" s="658">
        <v>4.1500000000000004</v>
      </c>
      <c r="D32" s="658">
        <v>4.169999999999999</v>
      </c>
      <c r="E32" s="658">
        <v>4.18</v>
      </c>
      <c r="F32" s="658">
        <v>4.6500000000000004</v>
      </c>
      <c r="G32" s="658">
        <v>4.5999999999999988</v>
      </c>
      <c r="H32" s="658">
        <v>4.54</v>
      </c>
      <c r="I32" s="658">
        <v>4.3440000000000003</v>
      </c>
      <c r="J32" s="658">
        <v>4.1599999999999993</v>
      </c>
      <c r="K32" s="658">
        <v>4.1500000000000004</v>
      </c>
      <c r="L32" s="658">
        <v>4.1399999999999997</v>
      </c>
      <c r="M32" s="658">
        <v>3.93</v>
      </c>
      <c r="N32" s="658">
        <v>3.9329999999999998</v>
      </c>
    </row>
    <row r="33" spans="1:14" ht="12" customHeight="1" x14ac:dyDescent="0.15">
      <c r="A33" s="119" t="s">
        <v>48</v>
      </c>
      <c r="B33" s="842">
        <v>4.264338471310027</v>
      </c>
      <c r="C33" s="658">
        <v>4.13</v>
      </c>
      <c r="D33" s="658">
        <v>4.1519999999999992</v>
      </c>
      <c r="E33" s="658">
        <v>4.1640000000000006</v>
      </c>
      <c r="F33" s="658">
        <v>4.620000000000001</v>
      </c>
      <c r="G33" s="658">
        <v>4.59</v>
      </c>
      <c r="H33" s="658">
        <v>4.5819999999999999</v>
      </c>
      <c r="I33" s="658">
        <v>4.368199999999999</v>
      </c>
      <c r="J33" s="658">
        <v>4.18</v>
      </c>
      <c r="K33" s="658">
        <v>4.1900000000000004</v>
      </c>
      <c r="L33" s="658">
        <v>4.2</v>
      </c>
      <c r="M33" s="658">
        <v>3.9939999999999993</v>
      </c>
      <c r="N33" s="658">
        <v>3.9940000000000002</v>
      </c>
    </row>
    <row r="34" spans="1:14" ht="12" customHeight="1" thickBot="1" x14ac:dyDescent="0.2">
      <c r="A34" s="179" t="s">
        <v>49</v>
      </c>
      <c r="B34" s="1006">
        <v>4.2149470055331264</v>
      </c>
      <c r="C34" s="659">
        <v>4.0500000000000007</v>
      </c>
      <c r="D34" s="659">
        <v>4.1010000000000009</v>
      </c>
      <c r="E34" s="659">
        <v>4.12</v>
      </c>
      <c r="F34" s="659">
        <v>4.53</v>
      </c>
      <c r="G34" s="659">
        <v>4.5000000000000009</v>
      </c>
      <c r="H34" s="659">
        <v>4.484</v>
      </c>
      <c r="I34" s="659">
        <v>4.274</v>
      </c>
      <c r="J34" s="659">
        <v>4.0999999999999996</v>
      </c>
      <c r="K34" s="659">
        <v>4.12</v>
      </c>
      <c r="L34" s="659">
        <v>4.0999999999999996</v>
      </c>
      <c r="M34" s="659">
        <v>3.9880000000000004</v>
      </c>
      <c r="N34" s="659">
        <v>4</v>
      </c>
    </row>
    <row r="35" spans="1:14" ht="9" customHeight="1" x14ac:dyDescent="0.15">
      <c r="A35" s="28" t="s">
        <v>544</v>
      </c>
      <c r="B35" s="663"/>
      <c r="C35" s="664"/>
      <c r="D35" s="664"/>
      <c r="E35" s="664"/>
      <c r="F35" s="664"/>
      <c r="G35" s="664"/>
      <c r="H35" s="664"/>
      <c r="I35" s="664"/>
      <c r="J35" s="664"/>
      <c r="K35" s="664"/>
      <c r="L35" s="664"/>
      <c r="M35" s="664"/>
      <c r="N35" s="664"/>
    </row>
    <row r="36" spans="1:14" ht="9" customHeight="1" x14ac:dyDescent="0.15">
      <c r="A36" s="28" t="s">
        <v>428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</row>
    <row r="37" spans="1:14" ht="9" customHeight="1" x14ac:dyDescent="0.15">
      <c r="A37" s="40" t="s">
        <v>427</v>
      </c>
      <c r="B37" s="317"/>
      <c r="C37" s="317"/>
      <c r="D37" s="317"/>
      <c r="E37" s="317"/>
      <c r="F37" s="317"/>
      <c r="G37" s="317"/>
      <c r="H37" s="317"/>
      <c r="I37" s="317"/>
      <c r="J37" s="317"/>
      <c r="K37" s="317"/>
      <c r="L37" s="317"/>
      <c r="M37" s="317"/>
      <c r="N37" s="317"/>
    </row>
    <row r="38" spans="1:14" ht="13.05" customHeight="1" x14ac:dyDescent="0.15">
      <c r="A38" s="31"/>
    </row>
    <row r="39" spans="1:14" ht="13.05" customHeight="1" x14ac:dyDescent="0.15">
      <c r="A39" s="31"/>
    </row>
  </sheetData>
  <printOptions horizontalCentered="1" verticalCentered="1" gridLinesSet="0"/>
  <pageMargins left="0" right="0" top="0" bottom="0" header="0" footer="0"/>
  <pageSetup paperSize="9" orientation="landscape" horizontalDpi="240" verticalDpi="144"/>
  <headerFooter scaleWithDoc="0" alignWithMargins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0">
    <tabColor theme="9" tint="0.59999389629810485"/>
  </sheetPr>
  <dimension ref="A1:N90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1.25" style="119" customWidth="1"/>
    <col min="2" max="14" width="8.375" style="119" customWidth="1"/>
    <col min="15" max="16384" width="7" style="119"/>
  </cols>
  <sheetData>
    <row r="1" spans="1:14" ht="16.95" customHeight="1" x14ac:dyDescent="0.3">
      <c r="A1" s="666" t="s">
        <v>530</v>
      </c>
      <c r="B1" s="666"/>
      <c r="C1" s="667"/>
      <c r="D1" s="667"/>
      <c r="E1" s="667"/>
      <c r="F1" s="667"/>
      <c r="G1" s="667"/>
      <c r="H1" s="667"/>
      <c r="I1" s="667"/>
      <c r="J1" s="667"/>
      <c r="K1" s="667"/>
      <c r="L1" s="667"/>
      <c r="M1" s="667"/>
      <c r="N1" s="667"/>
    </row>
    <row r="2" spans="1:14" ht="13.05" customHeight="1" x14ac:dyDescent="0.15">
      <c r="A2" s="661" t="s">
        <v>385</v>
      </c>
      <c r="B2" s="416"/>
      <c r="C2" s="166"/>
      <c r="D2" s="166"/>
      <c r="E2" s="166"/>
      <c r="F2" s="166"/>
      <c r="G2" s="170"/>
      <c r="H2" s="169"/>
      <c r="I2" s="166"/>
      <c r="J2" s="166"/>
      <c r="K2" s="166"/>
      <c r="L2" s="166"/>
      <c r="M2" s="166"/>
      <c r="N2" s="166"/>
    </row>
    <row r="3" spans="1:14" ht="4.05" customHeight="1" thickBot="1" x14ac:dyDescent="0.2">
      <c r="A3" s="169"/>
      <c r="B3" s="166"/>
      <c r="C3" s="166"/>
      <c r="D3" s="166"/>
      <c r="E3" s="166"/>
      <c r="F3" s="166"/>
      <c r="G3" s="170"/>
      <c r="H3" s="169"/>
      <c r="I3" s="166"/>
      <c r="J3" s="166"/>
      <c r="K3" s="166"/>
      <c r="L3" s="166"/>
      <c r="M3" s="166"/>
      <c r="N3" s="166"/>
    </row>
    <row r="4" spans="1:14" ht="15" customHeight="1" x14ac:dyDescent="0.15">
      <c r="A4" s="868" t="s">
        <v>18</v>
      </c>
      <c r="B4" s="826" t="s">
        <v>56</v>
      </c>
      <c r="C4" s="826" t="s">
        <v>57</v>
      </c>
      <c r="D4" s="826" t="s">
        <v>58</v>
      </c>
      <c r="E4" s="826" t="s">
        <v>59</v>
      </c>
      <c r="F4" s="826" t="s">
        <v>60</v>
      </c>
      <c r="G4" s="826" t="s">
        <v>61</v>
      </c>
      <c r="H4" s="826" t="s">
        <v>62</v>
      </c>
      <c r="I4" s="826" t="s">
        <v>63</v>
      </c>
      <c r="J4" s="826" t="s">
        <v>64</v>
      </c>
      <c r="K4" s="826" t="s">
        <v>65</v>
      </c>
      <c r="L4" s="826" t="s">
        <v>66</v>
      </c>
      <c r="M4" s="826" t="s">
        <v>67</v>
      </c>
      <c r="N4" s="826" t="s">
        <v>68</v>
      </c>
    </row>
    <row r="5" spans="1:14" ht="15" customHeight="1" x14ac:dyDescent="0.15">
      <c r="A5" s="1003" t="s">
        <v>113</v>
      </c>
      <c r="B5" s="1005">
        <v>1.374537824153397</v>
      </c>
      <c r="C5" s="1005">
        <v>1.341177085514593</v>
      </c>
      <c r="D5" s="1005">
        <v>1.3529775268540343</v>
      </c>
      <c r="E5" s="1005">
        <v>1.3564402271330196</v>
      </c>
      <c r="F5" s="1005">
        <v>1.3672330291584214</v>
      </c>
      <c r="G5" s="1005">
        <v>1.3746362593069472</v>
      </c>
      <c r="H5" s="1005">
        <v>1.3747244864666996</v>
      </c>
      <c r="I5" s="1005">
        <v>1.3747129247589516</v>
      </c>
      <c r="J5" s="1005">
        <v>1.3740860120945875</v>
      </c>
      <c r="K5" s="1005">
        <v>1.3778253997855625</v>
      </c>
      <c r="L5" s="1005">
        <v>1.3938028798076292</v>
      </c>
      <c r="M5" s="1005">
        <v>1.4041084533376536</v>
      </c>
      <c r="N5" s="1005">
        <v>1.4076831890119044</v>
      </c>
    </row>
    <row r="6" spans="1:14" ht="12" customHeight="1" x14ac:dyDescent="0.15">
      <c r="A6" s="119" t="s">
        <v>21</v>
      </c>
      <c r="B6" s="842">
        <v>2</v>
      </c>
      <c r="C6" s="658">
        <v>2</v>
      </c>
      <c r="D6" s="658">
        <v>2</v>
      </c>
      <c r="E6" s="658">
        <v>2</v>
      </c>
      <c r="F6" s="658">
        <v>2</v>
      </c>
      <c r="G6" s="658">
        <v>2</v>
      </c>
      <c r="H6" s="658">
        <v>2</v>
      </c>
      <c r="I6" s="658">
        <v>2</v>
      </c>
      <c r="J6" s="658">
        <v>2</v>
      </c>
      <c r="K6" s="658">
        <v>2</v>
      </c>
      <c r="L6" s="658">
        <v>2</v>
      </c>
      <c r="M6" s="658">
        <v>2</v>
      </c>
      <c r="N6" s="658">
        <v>2</v>
      </c>
    </row>
    <row r="7" spans="1:14" ht="12" customHeight="1" x14ac:dyDescent="0.15">
      <c r="A7" s="119" t="s">
        <v>22</v>
      </c>
      <c r="B7" s="842">
        <v>1.8406116692855399</v>
      </c>
      <c r="C7" s="658">
        <v>1.83</v>
      </c>
      <c r="D7" s="658">
        <v>1.8299999999999998</v>
      </c>
      <c r="E7" s="658">
        <v>1.8320000000000003</v>
      </c>
      <c r="F7" s="658">
        <v>1.8399999999999999</v>
      </c>
      <c r="G7" s="658">
        <v>1.8399999999999999</v>
      </c>
      <c r="H7" s="658">
        <v>1.8399999999999999</v>
      </c>
      <c r="I7" s="658">
        <v>1.84</v>
      </c>
      <c r="J7" s="658">
        <v>1.8399999999999999</v>
      </c>
      <c r="K7" s="658">
        <v>1.8499999999999999</v>
      </c>
      <c r="L7" s="658">
        <v>1.8500000000000003</v>
      </c>
      <c r="M7" s="658">
        <v>1.85</v>
      </c>
      <c r="N7" s="658">
        <v>1.85</v>
      </c>
    </row>
    <row r="8" spans="1:14" ht="12" customHeight="1" x14ac:dyDescent="0.15">
      <c r="A8" s="119" t="s">
        <v>23</v>
      </c>
      <c r="B8" s="842">
        <v>1.3355491051055073</v>
      </c>
      <c r="C8" s="658">
        <v>1.33</v>
      </c>
      <c r="D8" s="658">
        <v>1.3320000000000001</v>
      </c>
      <c r="E8" s="658">
        <v>1.33</v>
      </c>
      <c r="F8" s="658">
        <v>1.3320000000000001</v>
      </c>
      <c r="G8" s="658">
        <v>1.33</v>
      </c>
      <c r="H8" s="658">
        <v>1.3300000000000003</v>
      </c>
      <c r="I8" s="658">
        <v>1.3320000000000001</v>
      </c>
      <c r="J8" s="658">
        <v>1.3300000000000003</v>
      </c>
      <c r="K8" s="658">
        <v>1.3300000000000003</v>
      </c>
      <c r="L8" s="658">
        <v>1.35</v>
      </c>
      <c r="M8" s="658">
        <v>1.35</v>
      </c>
      <c r="N8" s="658">
        <v>1.3499999999999999</v>
      </c>
    </row>
    <row r="9" spans="1:14" ht="12" customHeight="1" x14ac:dyDescent="0.15">
      <c r="A9" s="119" t="s">
        <v>24</v>
      </c>
      <c r="B9" s="842">
        <v>1.425195399369418</v>
      </c>
      <c r="C9" s="658">
        <v>1.4013395000000004</v>
      </c>
      <c r="D9" s="658">
        <v>1.4013395</v>
      </c>
      <c r="E9" s="658">
        <v>1.4013395000000002</v>
      </c>
      <c r="F9" s="658">
        <v>1.4013395</v>
      </c>
      <c r="G9" s="658">
        <v>1.4013395000000002</v>
      </c>
      <c r="H9" s="658">
        <v>1.4013395000000002</v>
      </c>
      <c r="I9" s="658">
        <v>1.3988993056125687</v>
      </c>
      <c r="J9" s="658">
        <v>1.4452716582848089</v>
      </c>
      <c r="K9" s="658">
        <v>1.4607291091755557</v>
      </c>
      <c r="L9" s="658">
        <v>1.4607291091755557</v>
      </c>
      <c r="M9" s="658">
        <v>1.4607291091755554</v>
      </c>
      <c r="N9" s="658">
        <v>1.4607291091755557</v>
      </c>
    </row>
    <row r="10" spans="1:14" ht="12" customHeight="1" x14ac:dyDescent="0.15">
      <c r="A10" s="119" t="s">
        <v>25</v>
      </c>
      <c r="B10" s="842">
        <v>1.2850286130448598</v>
      </c>
      <c r="C10" s="658">
        <v>1.2387558139699479</v>
      </c>
      <c r="D10" s="658">
        <v>1.2754049798035654</v>
      </c>
      <c r="E10" s="658">
        <v>1.2761906417670348</v>
      </c>
      <c r="F10" s="658">
        <v>1.276902515101372</v>
      </c>
      <c r="G10" s="658">
        <v>1.2852664341081996</v>
      </c>
      <c r="H10" s="658">
        <v>1.2839367542528541</v>
      </c>
      <c r="I10" s="658">
        <v>1.2888583729134264</v>
      </c>
      <c r="J10" s="658">
        <v>1.2866796393792908</v>
      </c>
      <c r="K10" s="658">
        <v>1.28673579921127</v>
      </c>
      <c r="L10" s="658">
        <v>1.3025569044361718</v>
      </c>
      <c r="M10" s="658">
        <v>1.3070044970805035</v>
      </c>
      <c r="N10" s="658">
        <v>1.3140289923389665</v>
      </c>
    </row>
    <row r="11" spans="1:14" ht="12" customHeight="1" x14ac:dyDescent="0.15">
      <c r="A11" s="119" t="s">
        <v>107</v>
      </c>
      <c r="B11" s="842">
        <v>1.2993775253353863</v>
      </c>
      <c r="C11" s="658">
        <v>1.28</v>
      </c>
      <c r="D11" s="658">
        <v>1.2820000000000003</v>
      </c>
      <c r="E11" s="658">
        <v>1.284</v>
      </c>
      <c r="F11" s="658">
        <v>1.2899999999999998</v>
      </c>
      <c r="G11" s="658">
        <v>1.3</v>
      </c>
      <c r="H11" s="658">
        <v>1.2999999999999998</v>
      </c>
      <c r="I11" s="658">
        <v>1.302</v>
      </c>
      <c r="J11" s="658">
        <v>1.3</v>
      </c>
      <c r="K11" s="658">
        <v>1.2999999999999998</v>
      </c>
      <c r="L11" s="658">
        <v>1.3199999999999998</v>
      </c>
      <c r="M11" s="658">
        <v>1.3220000000000003</v>
      </c>
      <c r="N11" s="658">
        <v>1.3199999999999998</v>
      </c>
    </row>
    <row r="12" spans="1:14" ht="12" customHeight="1" x14ac:dyDescent="0.15">
      <c r="A12" s="119" t="s">
        <v>108</v>
      </c>
      <c r="B12" s="842">
        <v>1.2554296501676241</v>
      </c>
      <c r="C12" s="658">
        <v>1.1657586932237523</v>
      </c>
      <c r="D12" s="658">
        <v>1.26</v>
      </c>
      <c r="E12" s="658">
        <v>1.2560000000000002</v>
      </c>
      <c r="F12" s="658">
        <v>1.2450000000000001</v>
      </c>
      <c r="G12" s="658">
        <v>1.2500000000000002</v>
      </c>
      <c r="H12" s="658">
        <v>1.25</v>
      </c>
      <c r="I12" s="658">
        <v>1.26</v>
      </c>
      <c r="J12" s="658">
        <v>1.26</v>
      </c>
      <c r="K12" s="658">
        <v>1.26</v>
      </c>
      <c r="L12" s="658">
        <v>1.27</v>
      </c>
      <c r="M12" s="658">
        <v>1.28</v>
      </c>
      <c r="N12" s="658">
        <v>1.2999999999999998</v>
      </c>
    </row>
    <row r="13" spans="1:14" ht="12" customHeight="1" x14ac:dyDescent="0.15">
      <c r="A13" s="119" t="s">
        <v>138</v>
      </c>
      <c r="B13" s="842">
        <v>1.3615837872862828</v>
      </c>
      <c r="C13" s="658">
        <v>1.3099659462233426</v>
      </c>
      <c r="D13" s="658">
        <v>1.33</v>
      </c>
      <c r="E13" s="658">
        <v>1.3499999999999999</v>
      </c>
      <c r="F13" s="658">
        <v>1.36</v>
      </c>
      <c r="G13" s="658">
        <v>1.3600000000000003</v>
      </c>
      <c r="H13" s="658">
        <v>1.3600000000000003</v>
      </c>
      <c r="I13" s="658">
        <v>1.36</v>
      </c>
      <c r="J13" s="658">
        <v>1.3600000000000003</v>
      </c>
      <c r="K13" s="658">
        <v>1.3651264906385752</v>
      </c>
      <c r="L13" s="658">
        <v>1.37</v>
      </c>
      <c r="M13" s="658">
        <v>1.3899999999999997</v>
      </c>
      <c r="N13" s="658">
        <v>1.4219999999999999</v>
      </c>
    </row>
    <row r="14" spans="1:14" ht="12" customHeight="1" x14ac:dyDescent="0.15">
      <c r="A14" s="119" t="s">
        <v>29</v>
      </c>
      <c r="B14" s="842">
        <v>1.3371796580393043</v>
      </c>
      <c r="C14" s="658">
        <v>1.3171891287766153</v>
      </c>
      <c r="D14" s="658">
        <v>1.3346306887901673</v>
      </c>
      <c r="E14" s="658">
        <v>1.3346306887901673</v>
      </c>
      <c r="F14" s="658">
        <v>1.3346306887901671</v>
      </c>
      <c r="G14" s="658">
        <v>1.3346306887901671</v>
      </c>
      <c r="H14" s="658">
        <v>1.3346306887901671</v>
      </c>
      <c r="I14" s="658">
        <v>1.333</v>
      </c>
      <c r="J14" s="658">
        <v>1.3320000000000001</v>
      </c>
      <c r="K14" s="658">
        <v>1.34</v>
      </c>
      <c r="L14" s="658">
        <v>1.3499999999999999</v>
      </c>
      <c r="M14" s="658">
        <v>1.353</v>
      </c>
      <c r="N14" s="658">
        <v>1.35</v>
      </c>
    </row>
    <row r="15" spans="1:14" ht="12" customHeight="1" x14ac:dyDescent="0.15">
      <c r="A15" s="119" t="s">
        <v>30</v>
      </c>
      <c r="B15" s="842">
        <v>1.3292357760751656</v>
      </c>
      <c r="C15" s="658">
        <v>1.3220000000000003</v>
      </c>
      <c r="D15" s="658">
        <v>1.3220000000000001</v>
      </c>
      <c r="E15" s="658">
        <v>1.323</v>
      </c>
      <c r="F15" s="658">
        <v>1.3157000000000001</v>
      </c>
      <c r="G15" s="658">
        <v>1.32</v>
      </c>
      <c r="H15" s="658">
        <v>1.32</v>
      </c>
      <c r="I15" s="658">
        <v>1.32</v>
      </c>
      <c r="J15" s="658">
        <v>1.3199999999999998</v>
      </c>
      <c r="K15" s="658">
        <v>1.3199999999999998</v>
      </c>
      <c r="L15" s="658">
        <v>1.32</v>
      </c>
      <c r="M15" s="658">
        <v>1.37</v>
      </c>
      <c r="N15" s="658">
        <v>1.39</v>
      </c>
    </row>
    <row r="16" spans="1:14" ht="12" customHeight="1" x14ac:dyDescent="0.15">
      <c r="A16" s="119" t="s">
        <v>31</v>
      </c>
      <c r="B16" s="842">
        <v>1.4769127960602026</v>
      </c>
      <c r="C16" s="658">
        <v>1.4500000000000002</v>
      </c>
      <c r="D16" s="658">
        <v>1.452</v>
      </c>
      <c r="E16" s="658">
        <v>1.454</v>
      </c>
      <c r="F16" s="658">
        <v>1.4559999999999997</v>
      </c>
      <c r="G16" s="658">
        <v>1.47</v>
      </c>
      <c r="H16" s="658">
        <v>1.4720000000000004</v>
      </c>
      <c r="I16" s="658">
        <v>1.474</v>
      </c>
      <c r="J16" s="658">
        <v>1.4720000000000002</v>
      </c>
      <c r="K16" s="658">
        <v>1.4799999999999998</v>
      </c>
      <c r="L16" s="658">
        <v>1.4999999999999998</v>
      </c>
      <c r="M16" s="658">
        <v>1.5200000000000002</v>
      </c>
      <c r="N16" s="658">
        <v>1.5200000000000002</v>
      </c>
    </row>
    <row r="17" spans="1:14" ht="12" customHeight="1" x14ac:dyDescent="0.15">
      <c r="A17" s="119" t="s">
        <v>32</v>
      </c>
      <c r="B17" s="842">
        <v>1.3353019780897022</v>
      </c>
      <c r="C17" s="658">
        <v>1.32</v>
      </c>
      <c r="D17" s="658">
        <v>1.3199999999999998</v>
      </c>
      <c r="E17" s="658">
        <v>1.33</v>
      </c>
      <c r="F17" s="658">
        <v>1.3320000000000001</v>
      </c>
      <c r="G17" s="658">
        <v>1.33</v>
      </c>
      <c r="H17" s="658">
        <v>1.33</v>
      </c>
      <c r="I17" s="658">
        <v>1.3340000000000001</v>
      </c>
      <c r="J17" s="658">
        <v>1.331</v>
      </c>
      <c r="K17" s="658">
        <v>1.3300000000000003</v>
      </c>
      <c r="L17" s="658">
        <v>1.3499999999999999</v>
      </c>
      <c r="M17" s="658">
        <v>1.35</v>
      </c>
      <c r="N17" s="658">
        <v>1.36</v>
      </c>
    </row>
    <row r="18" spans="1:14" ht="12" customHeight="1" x14ac:dyDescent="0.15">
      <c r="A18" s="119" t="s">
        <v>33</v>
      </c>
      <c r="B18" s="842">
        <v>1.5383665947044793</v>
      </c>
      <c r="C18" s="658">
        <v>1.4564057313698298</v>
      </c>
      <c r="D18" s="658">
        <v>1.49</v>
      </c>
      <c r="E18" s="658">
        <v>1.48790022435965</v>
      </c>
      <c r="F18" s="658">
        <v>1.5502815431863401</v>
      </c>
      <c r="G18" s="658">
        <v>1.5600000000000003</v>
      </c>
      <c r="H18" s="658">
        <v>1.5640000000000001</v>
      </c>
      <c r="I18" s="658">
        <v>1.56</v>
      </c>
      <c r="J18" s="658">
        <v>1.56</v>
      </c>
      <c r="K18" s="658">
        <v>1.5600000000000003</v>
      </c>
      <c r="L18" s="658">
        <v>1.56</v>
      </c>
      <c r="M18" s="658">
        <v>1.5619999999999998</v>
      </c>
      <c r="N18" s="658">
        <v>1.56</v>
      </c>
    </row>
    <row r="19" spans="1:14" ht="12" customHeight="1" x14ac:dyDescent="0.15">
      <c r="A19" s="119" t="s">
        <v>34</v>
      </c>
      <c r="B19" s="842">
        <v>1.5452744229019184</v>
      </c>
      <c r="C19" s="658">
        <v>1.522</v>
      </c>
      <c r="D19" s="658">
        <v>1.52</v>
      </c>
      <c r="E19" s="658">
        <v>1.53</v>
      </c>
      <c r="F19" s="658">
        <v>1.5399999999999998</v>
      </c>
      <c r="G19" s="658">
        <v>1.5399999999999998</v>
      </c>
      <c r="H19" s="658">
        <v>1.55</v>
      </c>
      <c r="I19" s="658">
        <v>1.552</v>
      </c>
      <c r="J19" s="658">
        <v>1.5500000000000003</v>
      </c>
      <c r="K19" s="658">
        <v>1.56</v>
      </c>
      <c r="L19" s="658">
        <v>1.5599999999999998</v>
      </c>
      <c r="M19" s="658">
        <v>1.5600000000000003</v>
      </c>
      <c r="N19" s="658">
        <v>1.5600000000000003</v>
      </c>
    </row>
    <row r="20" spans="1:14" ht="12" customHeight="1" x14ac:dyDescent="0.15">
      <c r="A20" s="119" t="s">
        <v>35</v>
      </c>
      <c r="B20" s="842">
        <v>1.3820010397617306</v>
      </c>
      <c r="C20" s="658">
        <v>1.3110924162585642</v>
      </c>
      <c r="D20" s="658">
        <v>1.3369804000708432</v>
      </c>
      <c r="E20" s="658">
        <v>1.3369804000708432</v>
      </c>
      <c r="F20" s="658">
        <v>1.3369804000708432</v>
      </c>
      <c r="G20" s="658">
        <v>1.3369804000708432</v>
      </c>
      <c r="H20" s="658">
        <v>1.337303904788183</v>
      </c>
      <c r="I20" s="658">
        <v>1.3821607543171421</v>
      </c>
      <c r="J20" s="658">
        <v>1.3821607543171421</v>
      </c>
      <c r="K20" s="658">
        <v>1.392248853205434</v>
      </c>
      <c r="L20" s="658">
        <v>1.4300168282293944</v>
      </c>
      <c r="M20" s="658">
        <v>1.4716917374974854</v>
      </c>
      <c r="N20" s="658">
        <v>1.5284055871727242</v>
      </c>
    </row>
    <row r="21" spans="1:14" ht="12" customHeight="1" x14ac:dyDescent="0.15">
      <c r="A21" s="119" t="s">
        <v>36</v>
      </c>
      <c r="B21" s="842">
        <v>1.2829947191893807</v>
      </c>
      <c r="C21" s="658">
        <v>1.2700000000000005</v>
      </c>
      <c r="D21" s="658">
        <v>1.2709999999999999</v>
      </c>
      <c r="E21" s="658">
        <v>1.2719999999999998</v>
      </c>
      <c r="F21" s="658">
        <v>1.2700000000000002</v>
      </c>
      <c r="G21" s="658">
        <v>1.2720000000000002</v>
      </c>
      <c r="H21" s="658">
        <v>1.28</v>
      </c>
      <c r="I21" s="658">
        <v>1.2829999999999999</v>
      </c>
      <c r="J21" s="658">
        <v>1.282</v>
      </c>
      <c r="K21" s="658">
        <v>1.2800000000000002</v>
      </c>
      <c r="L21" s="658">
        <v>1.2999999999999998</v>
      </c>
      <c r="M21" s="658">
        <v>1.3100000000000003</v>
      </c>
      <c r="N21" s="658">
        <v>1.31</v>
      </c>
    </row>
    <row r="22" spans="1:14" ht="12" customHeight="1" x14ac:dyDescent="0.15">
      <c r="A22" s="119" t="s">
        <v>37</v>
      </c>
      <c r="B22" s="842">
        <v>1.2756603690180635</v>
      </c>
      <c r="C22" s="658">
        <v>1.262</v>
      </c>
      <c r="D22" s="658">
        <v>1.2619999999999998</v>
      </c>
      <c r="E22" s="658">
        <v>1.2630000000000001</v>
      </c>
      <c r="F22" s="658">
        <v>1.26</v>
      </c>
      <c r="G22" s="658">
        <v>1.2700000000000002</v>
      </c>
      <c r="H22" s="658">
        <v>1.274</v>
      </c>
      <c r="I22" s="658">
        <v>1.272</v>
      </c>
      <c r="J22" s="658">
        <v>1.274</v>
      </c>
      <c r="K22" s="658">
        <v>1.2700000000000002</v>
      </c>
      <c r="L22" s="658">
        <v>1.3</v>
      </c>
      <c r="M22" s="658">
        <v>1.3</v>
      </c>
      <c r="N22" s="658">
        <v>1.3</v>
      </c>
    </row>
    <row r="23" spans="1:14" ht="12" customHeight="1" x14ac:dyDescent="0.15">
      <c r="A23" s="119" t="s">
        <v>38</v>
      </c>
      <c r="B23" s="842">
        <v>1.3964619620305061</v>
      </c>
      <c r="C23" s="658">
        <v>1.39</v>
      </c>
      <c r="D23" s="658">
        <v>1.39</v>
      </c>
      <c r="E23" s="658">
        <v>1.39</v>
      </c>
      <c r="F23" s="658">
        <v>1.4000000000000001</v>
      </c>
      <c r="G23" s="658">
        <v>1.4</v>
      </c>
      <c r="H23" s="658">
        <v>1.4</v>
      </c>
      <c r="I23" s="658">
        <v>1.3959999999999997</v>
      </c>
      <c r="J23" s="658">
        <v>1.4000000000000001</v>
      </c>
      <c r="K23" s="658">
        <v>1.3900000000000001</v>
      </c>
      <c r="L23" s="658">
        <v>1.4</v>
      </c>
      <c r="M23" s="658">
        <v>1.401</v>
      </c>
      <c r="N23" s="658">
        <v>1.4</v>
      </c>
    </row>
    <row r="24" spans="1:14" ht="12" customHeight="1" x14ac:dyDescent="0.15">
      <c r="A24" s="119" t="s">
        <v>39</v>
      </c>
      <c r="B24" s="842">
        <v>1.3609749474480579</v>
      </c>
      <c r="C24" s="658">
        <v>1.2800000000000002</v>
      </c>
      <c r="D24" s="658">
        <v>1.3199999999999998</v>
      </c>
      <c r="E24" s="658">
        <v>1.3499999999999999</v>
      </c>
      <c r="F24" s="658">
        <v>1.3520000000000001</v>
      </c>
      <c r="G24" s="658">
        <v>1.36</v>
      </c>
      <c r="H24" s="658">
        <v>1.3620000000000001</v>
      </c>
      <c r="I24" s="658">
        <v>1.363</v>
      </c>
      <c r="J24" s="658">
        <v>1.3699999999999999</v>
      </c>
      <c r="K24" s="658">
        <v>1.37</v>
      </c>
      <c r="L24" s="658">
        <v>1.39</v>
      </c>
      <c r="M24" s="658">
        <v>1.4040000000000001</v>
      </c>
      <c r="N24" s="658">
        <v>1.4099999999999997</v>
      </c>
    </row>
    <row r="25" spans="1:14" ht="12" customHeight="1" x14ac:dyDescent="0.15">
      <c r="A25" s="119" t="s">
        <v>40</v>
      </c>
      <c r="B25" s="842">
        <v>1.5761047489089328</v>
      </c>
      <c r="C25" s="658">
        <v>1.5710000000000002</v>
      </c>
      <c r="D25" s="658">
        <v>1.57</v>
      </c>
      <c r="E25" s="658">
        <v>1.57</v>
      </c>
      <c r="F25" s="658">
        <v>1.573</v>
      </c>
      <c r="G25" s="658">
        <v>1.57</v>
      </c>
      <c r="H25" s="658">
        <v>1.58</v>
      </c>
      <c r="I25" s="658">
        <v>1.5819999999999999</v>
      </c>
      <c r="J25" s="658">
        <v>1.581</v>
      </c>
      <c r="K25" s="658">
        <v>1.58</v>
      </c>
      <c r="L25" s="658">
        <v>1.6000000000000003</v>
      </c>
      <c r="M25" s="658">
        <v>1.6000000000000003</v>
      </c>
      <c r="N25" s="658">
        <v>1.6009999999999998</v>
      </c>
    </row>
    <row r="26" spans="1:14" ht="12" customHeight="1" x14ac:dyDescent="0.15">
      <c r="A26" s="119" t="s">
        <v>41</v>
      </c>
      <c r="B26" s="842">
        <v>1.3581216671553771</v>
      </c>
      <c r="C26" s="658">
        <v>1.3665052264046342</v>
      </c>
      <c r="D26" s="658">
        <v>1.3668876909345495</v>
      </c>
      <c r="E26" s="658">
        <v>1.3670137850136035</v>
      </c>
      <c r="F26" s="658">
        <v>1.3688532596927949</v>
      </c>
      <c r="G26" s="658">
        <v>1.3512559784611187</v>
      </c>
      <c r="H26" s="658">
        <v>1.3480476469497051</v>
      </c>
      <c r="I26" s="658">
        <v>1.3495152026953399</v>
      </c>
      <c r="J26" s="658">
        <v>1.3489373621657561</v>
      </c>
      <c r="K26" s="658">
        <v>1.349535214607541</v>
      </c>
      <c r="L26" s="658">
        <v>1.3547762533658163</v>
      </c>
      <c r="M26" s="658">
        <v>1.358087139616897</v>
      </c>
      <c r="N26" s="658">
        <v>1.3560019272042403</v>
      </c>
    </row>
    <row r="27" spans="1:14" ht="12" customHeight="1" x14ac:dyDescent="0.15">
      <c r="A27" s="119" t="s">
        <v>110</v>
      </c>
      <c r="B27" s="842">
        <v>1.3561526351797657</v>
      </c>
      <c r="C27" s="658">
        <v>1.3710000000000002</v>
      </c>
      <c r="D27" s="658">
        <v>1.371</v>
      </c>
      <c r="E27" s="658">
        <v>1.3719999999999999</v>
      </c>
      <c r="F27" s="658">
        <v>1.3723000000000003</v>
      </c>
      <c r="G27" s="658">
        <v>1.3420000000000005</v>
      </c>
      <c r="H27" s="658">
        <v>1.3420000000000001</v>
      </c>
      <c r="I27" s="658">
        <v>1.341</v>
      </c>
      <c r="J27" s="658">
        <v>1.341</v>
      </c>
      <c r="K27" s="658">
        <v>1.3399999999999999</v>
      </c>
      <c r="L27" s="658">
        <v>1.35</v>
      </c>
      <c r="M27" s="658">
        <v>1.3500000000000003</v>
      </c>
      <c r="N27" s="658">
        <v>1.3499999999999999</v>
      </c>
    </row>
    <row r="28" spans="1:14" ht="12" customHeight="1" x14ac:dyDescent="0.15">
      <c r="A28" s="119" t="s">
        <v>111</v>
      </c>
      <c r="B28" s="842">
        <v>1.3604990150667231</v>
      </c>
      <c r="C28" s="658">
        <v>1.36</v>
      </c>
      <c r="D28" s="658">
        <v>1.361</v>
      </c>
      <c r="E28" s="658">
        <v>1.36</v>
      </c>
      <c r="F28" s="658">
        <v>1.3640000000000001</v>
      </c>
      <c r="G28" s="658">
        <v>1.3621000000000003</v>
      </c>
      <c r="H28" s="658">
        <v>1.3550000000000002</v>
      </c>
      <c r="I28" s="658">
        <v>1.36</v>
      </c>
      <c r="J28" s="658">
        <v>1.36</v>
      </c>
      <c r="K28" s="658">
        <v>1.36</v>
      </c>
      <c r="L28" s="658">
        <v>1.36</v>
      </c>
      <c r="M28" s="658">
        <v>1.3640000000000001</v>
      </c>
      <c r="N28" s="658">
        <v>1.3600000000000003</v>
      </c>
    </row>
    <row r="29" spans="1:14" ht="12" customHeight="1" x14ac:dyDescent="0.15">
      <c r="A29" s="119" t="s">
        <v>44</v>
      </c>
      <c r="B29" s="842">
        <v>1.3931699640259647</v>
      </c>
      <c r="C29" s="658">
        <v>1.3848110693840996</v>
      </c>
      <c r="D29" s="658">
        <v>1.3848110693840996</v>
      </c>
      <c r="E29" s="658">
        <v>1.381193622271131</v>
      </c>
      <c r="F29" s="658">
        <v>1.3807914704602886</v>
      </c>
      <c r="G29" s="658">
        <v>1.380791803037704</v>
      </c>
      <c r="H29" s="658">
        <v>1.3871433484673128</v>
      </c>
      <c r="I29" s="658">
        <v>1.3933339552273867</v>
      </c>
      <c r="J29" s="658">
        <v>1.3933339552273865</v>
      </c>
      <c r="K29" s="658">
        <v>1.3933339552273865</v>
      </c>
      <c r="L29" s="658">
        <v>1.4108537428741637</v>
      </c>
      <c r="M29" s="658">
        <v>1.4173694520486793</v>
      </c>
      <c r="N29" s="658">
        <v>1.4173694520486795</v>
      </c>
    </row>
    <row r="30" spans="1:14" ht="12" customHeight="1" x14ac:dyDescent="0.15">
      <c r="A30" s="119" t="s">
        <v>45</v>
      </c>
      <c r="B30" s="842">
        <v>1.2639996371086095</v>
      </c>
      <c r="C30" s="658">
        <v>1.2</v>
      </c>
      <c r="D30" s="658">
        <v>1.2200000000000002</v>
      </c>
      <c r="E30" s="658">
        <v>1.2200000000000002</v>
      </c>
      <c r="F30" s="658">
        <v>1.2500000000000002</v>
      </c>
      <c r="G30" s="658">
        <v>1.2500000000000002</v>
      </c>
      <c r="H30" s="658">
        <v>1.25</v>
      </c>
      <c r="I30" s="658">
        <v>1.252</v>
      </c>
      <c r="J30" s="658">
        <v>1.2499999999999998</v>
      </c>
      <c r="K30" s="658">
        <v>1.2999999999999998</v>
      </c>
      <c r="L30" s="658">
        <v>1.32</v>
      </c>
      <c r="M30" s="658">
        <v>1.39</v>
      </c>
      <c r="N30" s="658">
        <v>1.39</v>
      </c>
    </row>
    <row r="31" spans="1:14" ht="12" customHeight="1" x14ac:dyDescent="0.15">
      <c r="A31" s="119" t="s">
        <v>46</v>
      </c>
      <c r="B31" s="842">
        <v>1.3703727463057476</v>
      </c>
      <c r="C31" s="658">
        <v>1.35</v>
      </c>
      <c r="D31" s="658">
        <v>1.35</v>
      </c>
      <c r="E31" s="658">
        <v>1.3499999999999999</v>
      </c>
      <c r="F31" s="658">
        <v>1.3600000000000003</v>
      </c>
      <c r="G31" s="658">
        <v>1.3600000000000003</v>
      </c>
      <c r="H31" s="658">
        <v>1.3699999999999999</v>
      </c>
      <c r="I31" s="658">
        <v>1.371</v>
      </c>
      <c r="J31" s="658">
        <v>1.3720000000000001</v>
      </c>
      <c r="K31" s="658">
        <v>1.37</v>
      </c>
      <c r="L31" s="658">
        <v>1.4</v>
      </c>
      <c r="M31" s="658">
        <v>1.4019999999999999</v>
      </c>
      <c r="N31" s="658">
        <v>1.4</v>
      </c>
    </row>
    <row r="32" spans="1:14" ht="12" customHeight="1" x14ac:dyDescent="0.15">
      <c r="A32" s="119" t="s">
        <v>47</v>
      </c>
      <c r="B32" s="842">
        <v>1.9416973847911188</v>
      </c>
      <c r="C32" s="658">
        <v>1.9199999999999997</v>
      </c>
      <c r="D32" s="658">
        <v>1.9210000000000003</v>
      </c>
      <c r="E32" s="658">
        <v>1.9219999999999997</v>
      </c>
      <c r="F32" s="658">
        <v>1.9400000000000002</v>
      </c>
      <c r="G32" s="658">
        <v>1.9400000000000002</v>
      </c>
      <c r="H32" s="658">
        <v>1.9499999999999995</v>
      </c>
      <c r="I32" s="658">
        <v>1.9519999999999997</v>
      </c>
      <c r="J32" s="658">
        <v>1.9510000000000001</v>
      </c>
      <c r="K32" s="658">
        <v>1.9500000000000002</v>
      </c>
      <c r="L32" s="658">
        <v>1.9500000000000002</v>
      </c>
      <c r="M32" s="658">
        <v>1.9530000000000003</v>
      </c>
      <c r="N32" s="658">
        <v>1.9499999999999997</v>
      </c>
    </row>
    <row r="33" spans="1:14" ht="12" customHeight="1" x14ac:dyDescent="0.15">
      <c r="A33" s="119" t="s">
        <v>48</v>
      </c>
      <c r="B33" s="842">
        <v>1.5854950232032001</v>
      </c>
      <c r="C33" s="658">
        <v>1.5809999999999997</v>
      </c>
      <c r="D33" s="658">
        <v>1.581</v>
      </c>
      <c r="E33" s="658">
        <v>1.5820000000000001</v>
      </c>
      <c r="F33" s="658">
        <v>1.5859999999999999</v>
      </c>
      <c r="G33" s="658">
        <v>1.5799999999999998</v>
      </c>
      <c r="H33" s="658">
        <v>1.5820000000000001</v>
      </c>
      <c r="I33" s="658">
        <v>1.581</v>
      </c>
      <c r="J33" s="658">
        <v>1.5819999999999999</v>
      </c>
      <c r="K33" s="658">
        <v>1.5800000000000005</v>
      </c>
      <c r="L33" s="658">
        <v>1.6</v>
      </c>
      <c r="M33" s="658">
        <v>1.601</v>
      </c>
      <c r="N33" s="658">
        <v>1.6019999999999999</v>
      </c>
    </row>
    <row r="34" spans="1:14" ht="12" customHeight="1" thickBot="1" x14ac:dyDescent="0.2">
      <c r="A34" s="179" t="s">
        <v>49</v>
      </c>
      <c r="B34" s="1006">
        <v>1.5919042085947022</v>
      </c>
      <c r="C34" s="659">
        <v>1.55</v>
      </c>
      <c r="D34" s="659">
        <v>1.552</v>
      </c>
      <c r="E34" s="659">
        <v>1.5519999999999998</v>
      </c>
      <c r="F34" s="659">
        <v>1.5640000000000003</v>
      </c>
      <c r="G34" s="659">
        <v>1.6000000000000003</v>
      </c>
      <c r="H34" s="659">
        <v>1.6019999999999999</v>
      </c>
      <c r="I34" s="659">
        <v>1.601</v>
      </c>
      <c r="J34" s="659">
        <v>1.6100000000000003</v>
      </c>
      <c r="K34" s="659">
        <v>1.6100000000000003</v>
      </c>
      <c r="L34" s="659">
        <v>1.63</v>
      </c>
      <c r="M34" s="659">
        <v>1.6340000000000001</v>
      </c>
      <c r="N34" s="659">
        <v>1.6499999999999997</v>
      </c>
    </row>
    <row r="35" spans="1:14" ht="9" customHeight="1" x14ac:dyDescent="0.15">
      <c r="A35" s="28" t="s">
        <v>544</v>
      </c>
      <c r="B35" s="663"/>
      <c r="C35" s="664"/>
      <c r="D35" s="664"/>
      <c r="E35" s="664"/>
      <c r="F35" s="664"/>
      <c r="G35" s="664"/>
      <c r="H35" s="664"/>
      <c r="I35" s="664"/>
      <c r="J35" s="664"/>
      <c r="K35" s="664"/>
      <c r="L35" s="664"/>
      <c r="M35" s="664"/>
      <c r="N35" s="664"/>
    </row>
    <row r="36" spans="1:14" ht="9" customHeight="1" x14ac:dyDescent="0.15">
      <c r="A36" s="28" t="s">
        <v>428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55"/>
      <c r="N36" s="655"/>
    </row>
    <row r="37" spans="1:14" ht="9" customHeight="1" x14ac:dyDescent="0.15">
      <c r="A37" s="40" t="s">
        <v>427</v>
      </c>
      <c r="B37" s="317"/>
      <c r="C37" s="317"/>
      <c r="D37" s="317"/>
      <c r="E37" s="317"/>
      <c r="F37" s="317"/>
      <c r="G37" s="317"/>
      <c r="H37" s="317"/>
      <c r="I37" s="317"/>
      <c r="J37" s="317"/>
      <c r="K37" s="317"/>
      <c r="L37" s="317"/>
      <c r="M37" s="317"/>
      <c r="N37" s="317"/>
    </row>
    <row r="38" spans="1:14" ht="13.05" customHeight="1" x14ac:dyDescent="0.15">
      <c r="A38" s="31"/>
    </row>
    <row r="39" spans="1:14" ht="13.05" customHeight="1" x14ac:dyDescent="0.15">
      <c r="A39" s="31"/>
    </row>
    <row r="53" spans="1:14" ht="13.05" customHeight="1" x14ac:dyDescent="0.15">
      <c r="A53" s="164" t="s">
        <v>414</v>
      </c>
      <c r="B53" s="169"/>
      <c r="C53" s="169"/>
      <c r="D53" s="169"/>
      <c r="E53" s="169"/>
      <c r="F53" s="169"/>
      <c r="G53" s="169"/>
      <c r="H53" s="169"/>
      <c r="I53" s="169"/>
      <c r="J53" s="169"/>
      <c r="K53" s="169"/>
      <c r="L53" s="169"/>
      <c r="M53" s="169"/>
      <c r="N53" s="169"/>
    </row>
    <row r="54" spans="1:14" ht="13.05" customHeight="1" x14ac:dyDescent="0.15">
      <c r="A54" s="164" t="s">
        <v>382</v>
      </c>
      <c r="B54" s="166"/>
      <c r="C54" s="166"/>
      <c r="D54" s="166"/>
      <c r="E54" s="166"/>
      <c r="F54" s="166"/>
      <c r="G54" s="170"/>
      <c r="H54" s="169"/>
      <c r="I54" s="166"/>
      <c r="J54" s="166"/>
      <c r="K54" s="166"/>
      <c r="L54" s="166"/>
      <c r="M54" s="166"/>
      <c r="N54" s="166"/>
    </row>
    <row r="55" spans="1:14" ht="13.05" customHeight="1" thickBot="1" x14ac:dyDescent="0.2">
      <c r="A55" s="169"/>
      <c r="B55" s="166"/>
      <c r="C55" s="166"/>
      <c r="D55" s="166"/>
      <c r="E55" s="166"/>
      <c r="F55" s="166"/>
      <c r="G55" s="170"/>
      <c r="H55" s="169"/>
      <c r="I55" s="166"/>
      <c r="J55" s="166"/>
      <c r="K55" s="166"/>
      <c r="L55" s="166"/>
      <c r="M55" s="166"/>
      <c r="N55" s="166"/>
    </row>
    <row r="56" spans="1:14" ht="13.05" customHeight="1" x14ac:dyDescent="0.15">
      <c r="A56" s="173" t="s">
        <v>18</v>
      </c>
      <c r="B56" s="121" t="s">
        <v>139</v>
      </c>
      <c r="C56" s="174" t="s">
        <v>88</v>
      </c>
      <c r="D56" s="174" t="s">
        <v>89</v>
      </c>
      <c r="E56" s="174" t="s">
        <v>90</v>
      </c>
      <c r="F56" s="174" t="s">
        <v>91</v>
      </c>
      <c r="G56" s="174" t="s">
        <v>92</v>
      </c>
      <c r="H56" s="174" t="s">
        <v>93</v>
      </c>
      <c r="I56" s="174" t="s">
        <v>94</v>
      </c>
      <c r="J56" s="174" t="s">
        <v>95</v>
      </c>
      <c r="K56" s="174" t="s">
        <v>96</v>
      </c>
      <c r="L56" s="174" t="s">
        <v>97</v>
      </c>
      <c r="M56" s="174" t="s">
        <v>98</v>
      </c>
      <c r="N56" s="174" t="s">
        <v>99</v>
      </c>
    </row>
    <row r="57" spans="1:14" ht="13.05" customHeight="1" x14ac:dyDescent="0.15">
      <c r="A57" s="175" t="s">
        <v>113</v>
      </c>
      <c r="B57" s="176">
        <v>1.3</v>
      </c>
      <c r="C57" s="176">
        <v>1.28</v>
      </c>
      <c r="D57" s="176">
        <v>1.28</v>
      </c>
      <c r="E57" s="176">
        <v>1.29</v>
      </c>
      <c r="F57" s="176">
        <v>1.3</v>
      </c>
      <c r="G57" s="176">
        <v>1.31</v>
      </c>
      <c r="H57" s="176">
        <v>1.31</v>
      </c>
      <c r="I57" s="176">
        <v>1.3</v>
      </c>
      <c r="J57" s="176">
        <v>1.3</v>
      </c>
      <c r="K57" s="176">
        <v>1.3</v>
      </c>
      <c r="L57" s="176">
        <v>1.3</v>
      </c>
      <c r="M57" s="176">
        <v>1.3</v>
      </c>
      <c r="N57" s="176">
        <v>1.31</v>
      </c>
    </row>
    <row r="58" spans="1:14" ht="13.05" customHeight="1" x14ac:dyDescent="0.15">
      <c r="A58" s="119" t="s">
        <v>21</v>
      </c>
      <c r="B58" s="178">
        <v>1.94</v>
      </c>
      <c r="C58" s="178">
        <v>1.94</v>
      </c>
      <c r="D58" s="178">
        <v>1.94</v>
      </c>
      <c r="E58" s="178">
        <v>1.94</v>
      </c>
      <c r="F58" s="178">
        <v>1.94</v>
      </c>
      <c r="G58" s="178">
        <v>1.94</v>
      </c>
      <c r="H58" s="178">
        <v>1.94</v>
      </c>
      <c r="I58" s="178">
        <v>1.94</v>
      </c>
      <c r="J58" s="178">
        <v>1.94</v>
      </c>
      <c r="K58" s="178">
        <v>1.94</v>
      </c>
      <c r="L58" s="178">
        <v>1.94</v>
      </c>
      <c r="M58" s="178">
        <v>1.94</v>
      </c>
      <c r="N58" s="178">
        <v>1.94</v>
      </c>
    </row>
    <row r="59" spans="1:14" ht="13.05" customHeight="1" x14ac:dyDescent="0.15">
      <c r="A59" s="119" t="s">
        <v>22</v>
      </c>
      <c r="B59" s="178">
        <v>1.74</v>
      </c>
      <c r="C59" s="178">
        <v>1.66</v>
      </c>
      <c r="D59" s="178">
        <v>1.66</v>
      </c>
      <c r="E59" s="178">
        <v>1.66</v>
      </c>
      <c r="F59" s="178">
        <v>1.76</v>
      </c>
      <c r="G59" s="178">
        <v>1.76</v>
      </c>
      <c r="H59" s="178">
        <v>1.76</v>
      </c>
      <c r="I59" s="178">
        <v>1.76</v>
      </c>
      <c r="J59" s="178">
        <v>1.76</v>
      </c>
      <c r="K59" s="178">
        <v>1.76</v>
      </c>
      <c r="L59" s="178">
        <v>1.78</v>
      </c>
      <c r="M59" s="178">
        <v>1.78</v>
      </c>
      <c r="N59" s="178">
        <v>1.78</v>
      </c>
    </row>
    <row r="60" spans="1:14" ht="13.05" customHeight="1" x14ac:dyDescent="0.15">
      <c r="A60" s="119" t="s">
        <v>23</v>
      </c>
      <c r="B60" s="178">
        <v>1.29</v>
      </c>
      <c r="C60" s="178">
        <v>1.28</v>
      </c>
      <c r="D60" s="178">
        <v>1.28</v>
      </c>
      <c r="E60" s="178">
        <v>1.28</v>
      </c>
      <c r="F60" s="178">
        <v>1.28</v>
      </c>
      <c r="G60" s="178">
        <v>1.28</v>
      </c>
      <c r="H60" s="178">
        <v>1.28</v>
      </c>
      <c r="I60" s="178">
        <v>1.28</v>
      </c>
      <c r="J60" s="178">
        <v>1.28</v>
      </c>
      <c r="K60" s="178">
        <v>1.29</v>
      </c>
      <c r="L60" s="178">
        <v>1.29</v>
      </c>
      <c r="M60" s="178">
        <v>1.29</v>
      </c>
      <c r="N60" s="178">
        <v>1.29</v>
      </c>
    </row>
    <row r="61" spans="1:14" ht="13.05" customHeight="1" x14ac:dyDescent="0.15">
      <c r="A61" s="119" t="s">
        <v>24</v>
      </c>
      <c r="B61" s="178">
        <v>1.2</v>
      </c>
      <c r="C61" s="178">
        <v>1.1599999999999999</v>
      </c>
      <c r="D61" s="178">
        <v>1.1599999999999999</v>
      </c>
      <c r="E61" s="178">
        <v>1.17</v>
      </c>
      <c r="F61" s="178">
        <v>1.18</v>
      </c>
      <c r="G61" s="178">
        <v>1.18</v>
      </c>
      <c r="H61" s="178">
        <v>1.22</v>
      </c>
      <c r="I61" s="178">
        <v>1.22</v>
      </c>
      <c r="J61" s="178">
        <v>1.22</v>
      </c>
      <c r="K61" s="178">
        <v>1.22</v>
      </c>
      <c r="L61" s="178">
        <v>1.22</v>
      </c>
      <c r="M61" s="178">
        <v>1.22</v>
      </c>
      <c r="N61" s="178">
        <v>1.22</v>
      </c>
    </row>
    <row r="62" spans="1:14" ht="13.05" customHeight="1" x14ac:dyDescent="0.15">
      <c r="A62" s="119" t="s">
        <v>25</v>
      </c>
      <c r="B62" s="178">
        <v>1.23</v>
      </c>
      <c r="C62" s="178">
        <v>1.23</v>
      </c>
      <c r="D62" s="178">
        <v>1.23</v>
      </c>
      <c r="E62" s="178">
        <v>1.23</v>
      </c>
      <c r="F62" s="178">
        <v>1.23</v>
      </c>
      <c r="G62" s="178">
        <v>1.23</v>
      </c>
      <c r="H62" s="178">
        <v>1.23</v>
      </c>
      <c r="I62" s="178">
        <v>1.23</v>
      </c>
      <c r="J62" s="178">
        <v>1.23</v>
      </c>
      <c r="K62" s="178">
        <v>1.24</v>
      </c>
      <c r="L62" s="178">
        <v>1.24</v>
      </c>
      <c r="M62" s="178">
        <v>1.24</v>
      </c>
      <c r="N62" s="178">
        <v>1.24</v>
      </c>
    </row>
    <row r="63" spans="1:14" ht="13.05" customHeight="1" x14ac:dyDescent="0.15">
      <c r="A63" s="119" t="s">
        <v>107</v>
      </c>
      <c r="B63" s="178">
        <v>1.24</v>
      </c>
      <c r="C63" s="178">
        <v>1.23</v>
      </c>
      <c r="D63" s="178">
        <v>1.23</v>
      </c>
      <c r="E63" s="178">
        <v>1.23</v>
      </c>
      <c r="F63" s="178">
        <v>1.23</v>
      </c>
      <c r="G63" s="178">
        <v>1.23</v>
      </c>
      <c r="H63" s="178">
        <v>1.23</v>
      </c>
      <c r="I63" s="178">
        <v>1.23</v>
      </c>
      <c r="J63" s="178">
        <v>1.23</v>
      </c>
      <c r="K63" s="178">
        <v>1.24</v>
      </c>
      <c r="L63" s="178">
        <v>1.24</v>
      </c>
      <c r="M63" s="178">
        <v>1.24</v>
      </c>
      <c r="N63" s="178">
        <v>1.24</v>
      </c>
    </row>
    <row r="64" spans="1:14" ht="13.05" customHeight="1" x14ac:dyDescent="0.15">
      <c r="A64" s="119" t="s">
        <v>108</v>
      </c>
      <c r="B64" s="178">
        <v>1.22</v>
      </c>
      <c r="C64" s="178">
        <v>1.22</v>
      </c>
      <c r="D64" s="178">
        <v>1.22</v>
      </c>
      <c r="E64" s="178">
        <v>1.22</v>
      </c>
      <c r="F64" s="178">
        <v>1.22</v>
      </c>
      <c r="G64" s="178">
        <v>1.22</v>
      </c>
      <c r="H64" s="178">
        <v>1.22</v>
      </c>
      <c r="I64" s="178">
        <v>1.22</v>
      </c>
      <c r="J64" s="178">
        <v>1.23</v>
      </c>
      <c r="K64" s="178">
        <v>1.22</v>
      </c>
      <c r="L64" s="178">
        <v>1.22</v>
      </c>
      <c r="M64" s="178">
        <v>1.22</v>
      </c>
      <c r="N64" s="178">
        <v>1.22</v>
      </c>
    </row>
    <row r="65" spans="1:14" ht="13.05" customHeight="1" x14ac:dyDescent="0.15">
      <c r="A65" s="119" t="s">
        <v>138</v>
      </c>
      <c r="B65" s="178">
        <v>1.29</v>
      </c>
      <c r="C65" s="178">
        <v>1.29</v>
      </c>
      <c r="D65" s="178">
        <v>1.29</v>
      </c>
      <c r="E65" s="178">
        <v>1.29</v>
      </c>
      <c r="F65" s="178">
        <v>1.29</v>
      </c>
      <c r="G65" s="178">
        <v>1.29</v>
      </c>
      <c r="H65" s="178">
        <v>1.29</v>
      </c>
      <c r="I65" s="178">
        <v>1.29</v>
      </c>
      <c r="J65" s="178">
        <v>1.29</v>
      </c>
      <c r="K65" s="178">
        <v>1.29</v>
      </c>
      <c r="L65" s="178">
        <v>1.29</v>
      </c>
      <c r="M65" s="178">
        <v>1.29</v>
      </c>
      <c r="N65" s="178">
        <v>1.29</v>
      </c>
    </row>
    <row r="66" spans="1:14" ht="13.05" customHeight="1" x14ac:dyDescent="0.15">
      <c r="A66" s="119" t="s">
        <v>29</v>
      </c>
      <c r="B66" s="178">
        <v>1.29</v>
      </c>
      <c r="C66" s="178">
        <v>1.25</v>
      </c>
      <c r="D66" s="178">
        <v>1.25</v>
      </c>
      <c r="E66" s="178">
        <v>1.26</v>
      </c>
      <c r="F66" s="178">
        <v>1.28</v>
      </c>
      <c r="G66" s="178">
        <v>1.28</v>
      </c>
      <c r="H66" s="178">
        <v>1.29</v>
      </c>
      <c r="I66" s="178">
        <v>1.3</v>
      </c>
      <c r="J66" s="178">
        <v>1.3</v>
      </c>
      <c r="K66" s="178">
        <v>1.3</v>
      </c>
      <c r="L66" s="178">
        <v>1.31</v>
      </c>
      <c r="M66" s="178">
        <v>1.31</v>
      </c>
      <c r="N66" s="178">
        <v>1.31</v>
      </c>
    </row>
    <row r="67" spans="1:14" ht="13.05" customHeight="1" x14ac:dyDescent="0.15">
      <c r="A67" s="119" t="s">
        <v>30</v>
      </c>
      <c r="B67" s="178">
        <v>1.26</v>
      </c>
      <c r="C67" s="178">
        <v>1.21</v>
      </c>
      <c r="D67" s="178">
        <v>1.21</v>
      </c>
      <c r="E67" s="178">
        <v>1.22</v>
      </c>
      <c r="F67" s="178">
        <v>1.22</v>
      </c>
      <c r="G67" s="178">
        <v>1.28</v>
      </c>
      <c r="H67" s="178">
        <v>1.28</v>
      </c>
      <c r="I67" s="178">
        <v>1.28</v>
      </c>
      <c r="J67" s="178">
        <v>1.28</v>
      </c>
      <c r="K67" s="178">
        <v>1.28</v>
      </c>
      <c r="L67" s="178">
        <v>1.28</v>
      </c>
      <c r="M67" s="178">
        <v>1.28</v>
      </c>
      <c r="N67" s="178">
        <v>1.28</v>
      </c>
    </row>
    <row r="68" spans="1:14" ht="13.05" customHeight="1" x14ac:dyDescent="0.15">
      <c r="A68" s="119" t="s">
        <v>31</v>
      </c>
      <c r="B68" s="178">
        <v>1.39</v>
      </c>
      <c r="C68" s="178">
        <v>1.38</v>
      </c>
      <c r="D68" s="178">
        <v>1.39</v>
      </c>
      <c r="E68" s="178">
        <v>1.39</v>
      </c>
      <c r="F68" s="178">
        <v>1.39</v>
      </c>
      <c r="G68" s="178">
        <v>1.39</v>
      </c>
      <c r="H68" s="178">
        <v>1.39</v>
      </c>
      <c r="I68" s="178">
        <v>1.39</v>
      </c>
      <c r="J68" s="178">
        <v>1.39</v>
      </c>
      <c r="K68" s="178">
        <v>1.39</v>
      </c>
      <c r="L68" s="178">
        <v>1.39</v>
      </c>
      <c r="M68" s="178">
        <v>1.4</v>
      </c>
      <c r="N68" s="178">
        <v>1.41</v>
      </c>
    </row>
    <row r="69" spans="1:14" ht="13.05" customHeight="1" x14ac:dyDescent="0.15">
      <c r="A69" s="119" t="s">
        <v>32</v>
      </c>
      <c r="B69" s="178">
        <v>1.26</v>
      </c>
      <c r="C69" s="178">
        <v>1.24</v>
      </c>
      <c r="D69" s="178">
        <v>1.24</v>
      </c>
      <c r="E69" s="178">
        <v>1.24</v>
      </c>
      <c r="F69" s="178">
        <v>1.25</v>
      </c>
      <c r="G69" s="178">
        <v>1.25</v>
      </c>
      <c r="H69" s="178">
        <v>1.26</v>
      </c>
      <c r="I69" s="178">
        <v>1.26</v>
      </c>
      <c r="J69" s="178">
        <v>1.28</v>
      </c>
      <c r="K69" s="178">
        <v>1.28</v>
      </c>
      <c r="L69" s="178">
        <v>1.28</v>
      </c>
      <c r="M69" s="178">
        <v>1.28</v>
      </c>
      <c r="N69" s="178">
        <v>1.28</v>
      </c>
    </row>
    <row r="70" spans="1:14" ht="13.05" customHeight="1" x14ac:dyDescent="0.15">
      <c r="A70" s="119" t="s">
        <v>33</v>
      </c>
      <c r="B70" s="178">
        <v>1.48</v>
      </c>
      <c r="C70" s="178">
        <v>1.48</v>
      </c>
      <c r="D70" s="178">
        <v>1.48</v>
      </c>
      <c r="E70" s="178">
        <v>1.49</v>
      </c>
      <c r="F70" s="178">
        <v>1.49</v>
      </c>
      <c r="G70" s="178">
        <v>1.49</v>
      </c>
      <c r="H70" s="178">
        <v>1.49</v>
      </c>
      <c r="I70" s="178">
        <v>1.49</v>
      </c>
      <c r="J70" s="178">
        <v>1.49</v>
      </c>
      <c r="K70" s="178">
        <v>1.49</v>
      </c>
      <c r="L70" s="178">
        <v>1.49</v>
      </c>
      <c r="M70" s="178">
        <v>1.49</v>
      </c>
      <c r="N70" s="178">
        <v>1.49</v>
      </c>
    </row>
    <row r="71" spans="1:14" ht="13.05" customHeight="1" x14ac:dyDescent="0.15">
      <c r="A71" s="119" t="s">
        <v>34</v>
      </c>
      <c r="B71" s="178">
        <v>1.46</v>
      </c>
      <c r="C71" s="178">
        <v>1.46</v>
      </c>
      <c r="D71" s="178">
        <v>1.46</v>
      </c>
      <c r="E71" s="178">
        <v>1.46</v>
      </c>
      <c r="F71" s="178">
        <v>1.46</v>
      </c>
      <c r="G71" s="178">
        <v>1.46</v>
      </c>
      <c r="H71" s="178">
        <v>1.46</v>
      </c>
      <c r="I71" s="178">
        <v>1.46</v>
      </c>
      <c r="J71" s="178">
        <v>1.46</v>
      </c>
      <c r="K71" s="178">
        <v>1.46</v>
      </c>
      <c r="L71" s="178">
        <v>1.48</v>
      </c>
      <c r="M71" s="178">
        <v>1.48</v>
      </c>
      <c r="N71" s="178">
        <v>1.48</v>
      </c>
    </row>
    <row r="72" spans="1:14" ht="13.05" customHeight="1" x14ac:dyDescent="0.15">
      <c r="A72" s="119" t="s">
        <v>35</v>
      </c>
      <c r="B72" s="178">
        <v>1.31</v>
      </c>
      <c r="C72" s="178">
        <v>1.28</v>
      </c>
      <c r="D72" s="178">
        <v>1.28</v>
      </c>
      <c r="E72" s="178">
        <v>1.29</v>
      </c>
      <c r="F72" s="178">
        <v>1.3</v>
      </c>
      <c r="G72" s="178">
        <v>1.3</v>
      </c>
      <c r="H72" s="178">
        <v>1.31</v>
      </c>
      <c r="I72" s="178">
        <v>1.31</v>
      </c>
      <c r="J72" s="178">
        <v>1.32</v>
      </c>
      <c r="K72" s="178">
        <v>1.32</v>
      </c>
      <c r="L72" s="178">
        <v>1.32</v>
      </c>
      <c r="M72" s="178">
        <v>1.32</v>
      </c>
      <c r="N72" s="178">
        <v>1.33</v>
      </c>
    </row>
    <row r="73" spans="1:14" ht="13.05" customHeight="1" x14ac:dyDescent="0.15">
      <c r="A73" s="119" t="s">
        <v>36</v>
      </c>
      <c r="B73" s="178">
        <v>1.22</v>
      </c>
      <c r="C73" s="178">
        <v>1.2</v>
      </c>
      <c r="D73" s="178">
        <v>1.2</v>
      </c>
      <c r="E73" s="178">
        <v>1.2</v>
      </c>
      <c r="F73" s="178">
        <v>1.2</v>
      </c>
      <c r="G73" s="178">
        <v>1.2</v>
      </c>
      <c r="H73" s="178">
        <v>1.2</v>
      </c>
      <c r="I73" s="178">
        <v>1.23</v>
      </c>
      <c r="J73" s="178">
        <v>1.23</v>
      </c>
      <c r="K73" s="178">
        <v>1.23</v>
      </c>
      <c r="L73" s="178">
        <v>1.23</v>
      </c>
      <c r="M73" s="178">
        <v>1.23</v>
      </c>
      <c r="N73" s="178">
        <v>1.23</v>
      </c>
    </row>
    <row r="74" spans="1:14" ht="13.05" customHeight="1" x14ac:dyDescent="0.15">
      <c r="A74" s="119" t="s">
        <v>37</v>
      </c>
      <c r="B74" s="178">
        <v>1.22</v>
      </c>
      <c r="C74" s="178">
        <v>1.21</v>
      </c>
      <c r="D74" s="178">
        <v>1.21</v>
      </c>
      <c r="E74" s="178">
        <v>1.21</v>
      </c>
      <c r="F74" s="178">
        <v>1.21</v>
      </c>
      <c r="G74" s="178">
        <v>1.21</v>
      </c>
      <c r="H74" s="178">
        <v>1.21</v>
      </c>
      <c r="I74" s="178">
        <v>1.2</v>
      </c>
      <c r="J74" s="178">
        <v>1.21</v>
      </c>
      <c r="K74" s="178">
        <v>1.22</v>
      </c>
      <c r="L74" s="178">
        <v>1.22</v>
      </c>
      <c r="M74" s="178">
        <v>1.22</v>
      </c>
      <c r="N74" s="178">
        <v>1.23</v>
      </c>
    </row>
    <row r="75" spans="1:14" ht="13.05" customHeight="1" x14ac:dyDescent="0.15">
      <c r="A75" s="119" t="s">
        <v>38</v>
      </c>
      <c r="B75" s="178">
        <v>1.33</v>
      </c>
      <c r="C75" s="178">
        <v>1.34</v>
      </c>
      <c r="D75" s="178">
        <v>1.34</v>
      </c>
      <c r="E75" s="178">
        <v>1.34</v>
      </c>
      <c r="F75" s="178">
        <v>1.34</v>
      </c>
      <c r="G75" s="178">
        <v>1.34</v>
      </c>
      <c r="H75" s="178">
        <v>1.34</v>
      </c>
      <c r="I75" s="178">
        <v>1.32</v>
      </c>
      <c r="J75" s="178">
        <v>1.32</v>
      </c>
      <c r="K75" s="178">
        <v>1.32</v>
      </c>
      <c r="L75" s="178">
        <v>1.32</v>
      </c>
      <c r="M75" s="178">
        <v>1.32</v>
      </c>
      <c r="N75" s="178">
        <v>1.32</v>
      </c>
    </row>
    <row r="76" spans="1:14" ht="13.05" customHeight="1" x14ac:dyDescent="0.15">
      <c r="A76" s="119" t="s">
        <v>39</v>
      </c>
      <c r="B76" s="178">
        <v>1.22</v>
      </c>
      <c r="C76" s="178">
        <v>1.19</v>
      </c>
      <c r="D76" s="178">
        <v>1.19</v>
      </c>
      <c r="E76" s="178">
        <v>1.21</v>
      </c>
      <c r="F76" s="178">
        <v>1.21</v>
      </c>
      <c r="G76" s="178">
        <v>1.21</v>
      </c>
      <c r="H76" s="178">
        <v>1.21</v>
      </c>
      <c r="I76" s="178">
        <v>1.21</v>
      </c>
      <c r="J76" s="178">
        <v>1.22</v>
      </c>
      <c r="K76" s="178">
        <v>1.21</v>
      </c>
      <c r="L76" s="178">
        <v>1.23</v>
      </c>
      <c r="M76" s="178">
        <v>1.23</v>
      </c>
      <c r="N76" s="178">
        <v>1.24</v>
      </c>
    </row>
    <row r="77" spans="1:14" ht="13.05" customHeight="1" x14ac:dyDescent="0.15">
      <c r="A77" s="119" t="s">
        <v>40</v>
      </c>
      <c r="B77" s="178">
        <v>1.51</v>
      </c>
      <c r="C77" s="178">
        <v>1.5</v>
      </c>
      <c r="D77" s="178">
        <v>1.5</v>
      </c>
      <c r="E77" s="178">
        <v>1.5</v>
      </c>
      <c r="F77" s="178">
        <v>1.51</v>
      </c>
      <c r="G77" s="178">
        <v>1.51</v>
      </c>
      <c r="H77" s="178">
        <v>1.51</v>
      </c>
      <c r="I77" s="178">
        <v>1.52</v>
      </c>
      <c r="J77" s="178">
        <v>1.51</v>
      </c>
      <c r="K77" s="178">
        <v>1.51</v>
      </c>
      <c r="L77" s="178">
        <v>1.52</v>
      </c>
      <c r="M77" s="178">
        <v>1.52</v>
      </c>
      <c r="N77" s="178">
        <v>1.53</v>
      </c>
    </row>
    <row r="78" spans="1:14" ht="13.05" customHeight="1" x14ac:dyDescent="0.15">
      <c r="A78" s="119" t="s">
        <v>41</v>
      </c>
      <c r="B78" s="178">
        <v>1.33</v>
      </c>
      <c r="C78" s="177">
        <v>1.33</v>
      </c>
      <c r="D78" s="177">
        <v>1.33</v>
      </c>
      <c r="E78" s="177">
        <v>1.33</v>
      </c>
      <c r="F78" s="177">
        <v>1.33</v>
      </c>
      <c r="G78" s="177">
        <v>1.33</v>
      </c>
      <c r="H78" s="177">
        <v>1.33</v>
      </c>
      <c r="I78" s="177">
        <v>1.33</v>
      </c>
      <c r="J78" s="177">
        <v>1.33</v>
      </c>
      <c r="K78" s="177">
        <v>1.33</v>
      </c>
      <c r="L78" s="177">
        <v>1.33</v>
      </c>
      <c r="M78" s="177">
        <v>1.33</v>
      </c>
      <c r="N78" s="177">
        <v>1.32</v>
      </c>
    </row>
    <row r="79" spans="1:14" ht="13.05" customHeight="1" x14ac:dyDescent="0.15">
      <c r="A79" s="119" t="s">
        <v>110</v>
      </c>
      <c r="B79" s="178">
        <v>1.33</v>
      </c>
      <c r="C79" s="178">
        <v>1.33</v>
      </c>
      <c r="D79" s="178">
        <v>1.33</v>
      </c>
      <c r="E79" s="178">
        <v>1.33</v>
      </c>
      <c r="F79" s="178">
        <v>1.33</v>
      </c>
      <c r="G79" s="178">
        <v>1.33</v>
      </c>
      <c r="H79" s="178">
        <v>1.33</v>
      </c>
      <c r="I79" s="178">
        <v>1.33</v>
      </c>
      <c r="J79" s="178">
        <v>1.33</v>
      </c>
      <c r="K79" s="178">
        <v>1.33</v>
      </c>
      <c r="L79" s="178">
        <v>1.33</v>
      </c>
      <c r="M79" s="178">
        <v>1.33</v>
      </c>
      <c r="N79" s="178">
        <v>1.33</v>
      </c>
    </row>
    <row r="80" spans="1:14" ht="13.05" customHeight="1" x14ac:dyDescent="0.15">
      <c r="A80" s="119" t="s">
        <v>111</v>
      </c>
      <c r="B80" s="178">
        <v>1.32</v>
      </c>
      <c r="C80" s="178">
        <v>1.32</v>
      </c>
      <c r="D80" s="178">
        <v>1.32</v>
      </c>
      <c r="E80" s="178">
        <v>1.32</v>
      </c>
      <c r="F80" s="178">
        <v>1.32</v>
      </c>
      <c r="G80" s="178">
        <v>1.32</v>
      </c>
      <c r="H80" s="178">
        <v>1.32</v>
      </c>
      <c r="I80" s="178">
        <v>1.32</v>
      </c>
      <c r="J80" s="178">
        <v>1.32</v>
      </c>
      <c r="K80" s="178">
        <v>1.32</v>
      </c>
      <c r="L80" s="178">
        <v>1.32</v>
      </c>
      <c r="M80" s="178">
        <v>1.32</v>
      </c>
      <c r="N80" s="178">
        <v>1.32</v>
      </c>
    </row>
    <row r="81" spans="1:14" ht="13.05" customHeight="1" x14ac:dyDescent="0.15">
      <c r="A81" s="119" t="s">
        <v>44</v>
      </c>
      <c r="B81" s="178">
        <v>1.35</v>
      </c>
      <c r="C81" s="178">
        <v>1.36</v>
      </c>
      <c r="D81" s="178">
        <v>1.36</v>
      </c>
      <c r="E81" s="178">
        <v>1.36</v>
      </c>
      <c r="F81" s="178">
        <v>1.34</v>
      </c>
      <c r="G81" s="178">
        <v>1.34</v>
      </c>
      <c r="H81" s="178">
        <v>1.34</v>
      </c>
      <c r="I81" s="178">
        <v>1.34</v>
      </c>
      <c r="J81" s="178">
        <v>1.34</v>
      </c>
      <c r="K81" s="178">
        <v>1.35</v>
      </c>
      <c r="L81" s="178">
        <v>1.37</v>
      </c>
      <c r="M81" s="178">
        <v>1.37</v>
      </c>
      <c r="N81" s="178">
        <v>1.37</v>
      </c>
    </row>
    <row r="82" spans="1:14" ht="13.05" customHeight="1" x14ac:dyDescent="0.15">
      <c r="A82" s="119" t="s">
        <v>45</v>
      </c>
      <c r="B82" s="178">
        <v>1.2</v>
      </c>
      <c r="C82" s="178">
        <v>1.17</v>
      </c>
      <c r="D82" s="178">
        <v>1.17</v>
      </c>
      <c r="E82" s="178">
        <v>1.17</v>
      </c>
      <c r="F82" s="178">
        <v>1.17</v>
      </c>
      <c r="G82" s="178">
        <v>1.23</v>
      </c>
      <c r="H82" s="178">
        <v>1.23</v>
      </c>
      <c r="I82" s="178">
        <v>1.23</v>
      </c>
      <c r="J82" s="178">
        <v>1.23</v>
      </c>
      <c r="K82" s="178">
        <v>1.23</v>
      </c>
      <c r="L82" s="178">
        <v>1.23</v>
      </c>
      <c r="M82" s="178">
        <v>1.23</v>
      </c>
      <c r="N82" s="178">
        <v>1.24</v>
      </c>
    </row>
    <row r="83" spans="1:14" ht="13.05" customHeight="1" x14ac:dyDescent="0.15">
      <c r="A83" s="119" t="s">
        <v>46</v>
      </c>
      <c r="B83" s="178">
        <v>1.31</v>
      </c>
      <c r="C83" s="178">
        <v>1.31</v>
      </c>
      <c r="D83" s="178">
        <v>1.31</v>
      </c>
      <c r="E83" s="178">
        <v>1.31</v>
      </c>
      <c r="F83" s="178">
        <v>1.31</v>
      </c>
      <c r="G83" s="178">
        <v>1.31</v>
      </c>
      <c r="H83" s="178">
        <v>1.31</v>
      </c>
      <c r="I83" s="178">
        <v>1.31</v>
      </c>
      <c r="J83" s="178">
        <v>1.31</v>
      </c>
      <c r="K83" s="178">
        <v>1.31</v>
      </c>
      <c r="L83" s="178">
        <v>1.31</v>
      </c>
      <c r="M83" s="178">
        <v>1.31</v>
      </c>
      <c r="N83" s="178">
        <v>1.31</v>
      </c>
    </row>
    <row r="84" spans="1:14" ht="13.05" customHeight="1" x14ac:dyDescent="0.15">
      <c r="A84" s="119" t="s">
        <v>47</v>
      </c>
      <c r="B84" s="178">
        <v>1.85</v>
      </c>
      <c r="C84" s="178">
        <v>1.84</v>
      </c>
      <c r="D84" s="178">
        <v>1.84</v>
      </c>
      <c r="E84" s="178">
        <v>1.84</v>
      </c>
      <c r="F84" s="178">
        <v>1.85</v>
      </c>
      <c r="G84" s="178">
        <v>1.85</v>
      </c>
      <c r="H84" s="178">
        <v>1.85</v>
      </c>
      <c r="I84" s="178">
        <v>1.85</v>
      </c>
      <c r="J84" s="178">
        <v>1.85</v>
      </c>
      <c r="K84" s="178">
        <v>1.85</v>
      </c>
      <c r="L84" s="178">
        <v>1.85</v>
      </c>
      <c r="M84" s="178">
        <v>1.85</v>
      </c>
      <c r="N84" s="178">
        <v>1.85</v>
      </c>
    </row>
    <row r="85" spans="1:14" ht="13.05" customHeight="1" x14ac:dyDescent="0.15">
      <c r="A85" s="119" t="s">
        <v>48</v>
      </c>
      <c r="B85" s="178">
        <v>1.53</v>
      </c>
      <c r="C85" s="178">
        <v>1.53</v>
      </c>
      <c r="D85" s="178">
        <v>1.53</v>
      </c>
      <c r="E85" s="178">
        <v>1.53</v>
      </c>
      <c r="F85" s="178">
        <v>1.53</v>
      </c>
      <c r="G85" s="178">
        <v>1.53</v>
      </c>
      <c r="H85" s="178">
        <v>1.53</v>
      </c>
      <c r="I85" s="178">
        <v>1.53</v>
      </c>
      <c r="J85" s="178">
        <v>1.53</v>
      </c>
      <c r="K85" s="178">
        <v>1.53</v>
      </c>
      <c r="L85" s="178">
        <v>1.53</v>
      </c>
      <c r="M85" s="178">
        <v>1.54</v>
      </c>
      <c r="N85" s="178">
        <v>1.53</v>
      </c>
    </row>
    <row r="86" spans="1:14" ht="13.05" customHeight="1" thickBot="1" x14ac:dyDescent="0.2">
      <c r="A86" s="179" t="s">
        <v>49</v>
      </c>
      <c r="B86" s="184">
        <v>1.54</v>
      </c>
      <c r="C86" s="180">
        <v>1.53</v>
      </c>
      <c r="D86" s="180">
        <v>1.53</v>
      </c>
      <c r="E86" s="180">
        <v>1.54</v>
      </c>
      <c r="F86" s="180">
        <v>1.55</v>
      </c>
      <c r="G86" s="180">
        <v>1.55</v>
      </c>
      <c r="H86" s="180">
        <v>1.55</v>
      </c>
      <c r="I86" s="180">
        <v>1.55</v>
      </c>
      <c r="J86" s="180">
        <v>1.55</v>
      </c>
      <c r="K86" s="180">
        <v>1.55</v>
      </c>
      <c r="L86" s="180">
        <v>1.58</v>
      </c>
      <c r="M86" s="180">
        <v>1.49</v>
      </c>
      <c r="N86" s="184">
        <v>1.49</v>
      </c>
    </row>
    <row r="87" spans="1:14" ht="13.05" customHeight="1" x14ac:dyDescent="0.15">
      <c r="A87" s="10" t="s">
        <v>429</v>
      </c>
      <c r="B87" s="181"/>
      <c r="C87" s="166"/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6"/>
    </row>
    <row r="88" spans="1:14" ht="13.05" customHeight="1" x14ac:dyDescent="0.15">
      <c r="A88" s="10" t="s">
        <v>428</v>
      </c>
      <c r="B88" s="166"/>
      <c r="C88" s="166"/>
      <c r="D88" s="166"/>
      <c r="E88" s="166"/>
      <c r="F88" s="166"/>
      <c r="G88" s="166"/>
      <c r="H88" s="166"/>
      <c r="I88" s="166"/>
      <c r="J88" s="166"/>
      <c r="K88" s="166"/>
      <c r="L88" s="166"/>
      <c r="M88" s="185"/>
      <c r="N88" s="185"/>
    </row>
    <row r="89" spans="1:14" ht="13.05" customHeight="1" x14ac:dyDescent="0.15">
      <c r="A89" s="12" t="s">
        <v>427</v>
      </c>
    </row>
    <row r="90" spans="1:14" ht="13.05" customHeight="1" x14ac:dyDescent="0.15">
      <c r="A90" s="31"/>
    </row>
  </sheetData>
  <printOptions horizontalCentered="1" verticalCentered="1" gridLinesSet="0"/>
  <pageMargins left="0" right="0" top="0" bottom="0" header="0" footer="0"/>
  <pageSetup paperSize="9" orientation="landscape" horizontalDpi="240" verticalDpi="144"/>
  <headerFooter scaleWithDoc="0" alignWithMargins="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1">
    <tabColor theme="9" tint="0.59999389629810485"/>
  </sheetPr>
  <dimension ref="A1:N91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1.25" style="119" customWidth="1"/>
    <col min="2" max="14" width="8.375" style="119" customWidth="1"/>
    <col min="15" max="16384" width="7" style="119"/>
  </cols>
  <sheetData>
    <row r="1" spans="1:14" ht="16.95" customHeight="1" x14ac:dyDescent="0.3">
      <c r="A1" s="666" t="s">
        <v>531</v>
      </c>
      <c r="B1" s="666"/>
      <c r="C1" s="667"/>
      <c r="D1" s="667"/>
      <c r="E1" s="667"/>
      <c r="F1" s="667"/>
      <c r="G1" s="667"/>
      <c r="H1" s="667"/>
      <c r="I1" s="667"/>
      <c r="J1" s="667"/>
      <c r="K1" s="667"/>
      <c r="L1" s="667"/>
      <c r="M1" s="667"/>
      <c r="N1" s="667"/>
    </row>
    <row r="2" spans="1:14" ht="13.05" customHeight="1" x14ac:dyDescent="0.15">
      <c r="A2" s="722" t="s">
        <v>383</v>
      </c>
      <c r="B2" s="416"/>
      <c r="C2" s="166"/>
      <c r="D2" s="166"/>
      <c r="E2" s="166"/>
      <c r="F2" s="166"/>
      <c r="G2" s="170"/>
      <c r="H2" s="169"/>
      <c r="I2" s="166"/>
      <c r="J2" s="166"/>
      <c r="K2" s="166"/>
      <c r="L2" s="166"/>
      <c r="M2" s="166"/>
      <c r="N2" s="166"/>
    </row>
    <row r="3" spans="1:14" ht="4.05" customHeight="1" thickBot="1" x14ac:dyDescent="0.2">
      <c r="A3" s="169"/>
      <c r="B3" s="166"/>
      <c r="C3" s="166"/>
      <c r="D3" s="166"/>
      <c r="E3" s="166"/>
      <c r="F3" s="166"/>
      <c r="G3" s="170"/>
      <c r="H3" s="169"/>
      <c r="I3" s="166"/>
      <c r="J3" s="166"/>
      <c r="K3" s="166"/>
      <c r="L3" s="166"/>
      <c r="M3" s="166"/>
      <c r="N3" s="166"/>
    </row>
    <row r="4" spans="1:14" ht="15" customHeight="1" x14ac:dyDescent="0.15">
      <c r="A4" s="826" t="s">
        <v>141</v>
      </c>
      <c r="B4" s="826" t="s">
        <v>56</v>
      </c>
      <c r="C4" s="826" t="s">
        <v>57</v>
      </c>
      <c r="D4" s="826" t="s">
        <v>58</v>
      </c>
      <c r="E4" s="826" t="s">
        <v>59</v>
      </c>
      <c r="F4" s="826" t="s">
        <v>60</v>
      </c>
      <c r="G4" s="826" t="s">
        <v>61</v>
      </c>
      <c r="H4" s="826" t="s">
        <v>62</v>
      </c>
      <c r="I4" s="826" t="s">
        <v>63</v>
      </c>
      <c r="J4" s="826" t="s">
        <v>64</v>
      </c>
      <c r="K4" s="826" t="s">
        <v>65</v>
      </c>
      <c r="L4" s="826" t="s">
        <v>66</v>
      </c>
      <c r="M4" s="826" t="s">
        <v>67</v>
      </c>
      <c r="N4" s="826" t="s">
        <v>68</v>
      </c>
    </row>
    <row r="5" spans="1:14" ht="15" customHeight="1" x14ac:dyDescent="0.15">
      <c r="A5" s="1003" t="s">
        <v>113</v>
      </c>
      <c r="B5" s="1005">
        <v>6.1639588617737999</v>
      </c>
      <c r="C5" s="1005">
        <v>6.29065358650944</v>
      </c>
      <c r="D5" s="1005">
        <v>6.1874021849592253</v>
      </c>
      <c r="E5" s="1005">
        <v>6.1516200829571694</v>
      </c>
      <c r="F5" s="1005">
        <v>5.9370979993538251</v>
      </c>
      <c r="G5" s="1005">
        <v>6.2761382646419115</v>
      </c>
      <c r="H5" s="1005">
        <v>6.4566156094089058</v>
      </c>
      <c r="I5" s="1005">
        <v>6.1758395323525299</v>
      </c>
      <c r="J5" s="1005">
        <v>6.0696356131024842</v>
      </c>
      <c r="K5" s="1005">
        <v>6.0349619133037686</v>
      </c>
      <c r="L5" s="1005">
        <v>6.2302946016454994</v>
      </c>
      <c r="M5" s="1005">
        <v>6.0769265700479007</v>
      </c>
      <c r="N5" s="1005">
        <v>6.2682381984937603</v>
      </c>
    </row>
    <row r="6" spans="1:14" ht="12" customHeight="1" x14ac:dyDescent="0.15">
      <c r="A6" s="119" t="s">
        <v>21</v>
      </c>
      <c r="B6" s="842">
        <v>0</v>
      </c>
      <c r="C6" s="658">
        <v>0</v>
      </c>
      <c r="D6" s="658">
        <v>0</v>
      </c>
      <c r="E6" s="658">
        <v>0</v>
      </c>
      <c r="F6" s="658">
        <v>0</v>
      </c>
      <c r="G6" s="658">
        <v>0</v>
      </c>
      <c r="H6" s="658">
        <v>0</v>
      </c>
      <c r="I6" s="658">
        <v>0</v>
      </c>
      <c r="J6" s="658">
        <v>0</v>
      </c>
      <c r="K6" s="658">
        <v>0</v>
      </c>
      <c r="L6" s="658">
        <v>0</v>
      </c>
      <c r="M6" s="658">
        <v>0</v>
      </c>
      <c r="N6" s="658">
        <v>0</v>
      </c>
    </row>
    <row r="7" spans="1:14" ht="12" customHeight="1" x14ac:dyDescent="0.15">
      <c r="A7" s="119" t="s">
        <v>22</v>
      </c>
      <c r="B7" s="842">
        <v>1.9723633094249231</v>
      </c>
      <c r="C7" s="658">
        <v>0</v>
      </c>
      <c r="D7" s="658">
        <v>0</v>
      </c>
      <c r="E7" s="658">
        <v>0</v>
      </c>
      <c r="F7" s="658">
        <v>0</v>
      </c>
      <c r="G7" s="658">
        <v>5.75</v>
      </c>
      <c r="H7" s="658">
        <v>0</v>
      </c>
      <c r="I7" s="658">
        <v>0</v>
      </c>
      <c r="J7" s="658">
        <v>0</v>
      </c>
      <c r="K7" s="658">
        <v>0</v>
      </c>
      <c r="L7" s="658">
        <v>0</v>
      </c>
      <c r="M7" s="658">
        <v>0</v>
      </c>
      <c r="N7" s="658">
        <v>0</v>
      </c>
    </row>
    <row r="8" spans="1:14" ht="12" customHeight="1" x14ac:dyDescent="0.15">
      <c r="A8" s="119" t="s">
        <v>23</v>
      </c>
      <c r="B8" s="842">
        <v>0</v>
      </c>
      <c r="C8" s="658">
        <v>0</v>
      </c>
      <c r="D8" s="658">
        <v>0</v>
      </c>
      <c r="E8" s="658">
        <v>0</v>
      </c>
      <c r="F8" s="658">
        <v>0</v>
      </c>
      <c r="G8" s="658">
        <v>0</v>
      </c>
      <c r="H8" s="658">
        <v>0</v>
      </c>
      <c r="I8" s="658">
        <v>0</v>
      </c>
      <c r="J8" s="658">
        <v>0</v>
      </c>
      <c r="K8" s="658">
        <v>0</v>
      </c>
      <c r="L8" s="658">
        <v>0</v>
      </c>
      <c r="M8" s="658">
        <v>0</v>
      </c>
      <c r="N8" s="658">
        <v>0</v>
      </c>
    </row>
    <row r="9" spans="1:14" ht="12" customHeight="1" x14ac:dyDescent="0.15">
      <c r="A9" s="119" t="s">
        <v>24</v>
      </c>
      <c r="B9" s="842">
        <v>5.9682203599520705</v>
      </c>
      <c r="C9" s="658">
        <v>0</v>
      </c>
      <c r="D9" s="658">
        <v>0</v>
      </c>
      <c r="E9" s="658">
        <v>0</v>
      </c>
      <c r="F9" s="658">
        <v>0</v>
      </c>
      <c r="G9" s="662">
        <v>6.0499999999999989</v>
      </c>
      <c r="H9" s="662">
        <v>6.0419999999999998</v>
      </c>
      <c r="I9" s="662">
        <v>6.0520000000000005</v>
      </c>
      <c r="J9" s="662">
        <v>6.04</v>
      </c>
      <c r="K9" s="658">
        <v>0</v>
      </c>
      <c r="L9" s="662">
        <v>6.0000000000000009</v>
      </c>
      <c r="M9" s="662">
        <v>6.0629999999999997</v>
      </c>
      <c r="N9" s="662">
        <v>6.07</v>
      </c>
    </row>
    <row r="10" spans="1:14" ht="12" customHeight="1" x14ac:dyDescent="0.15">
      <c r="A10" s="119" t="s">
        <v>25</v>
      </c>
      <c r="B10" s="842">
        <v>0</v>
      </c>
      <c r="C10" s="658">
        <v>0</v>
      </c>
      <c r="D10" s="658">
        <v>0</v>
      </c>
      <c r="E10" s="658">
        <v>0</v>
      </c>
      <c r="F10" s="658">
        <v>0</v>
      </c>
      <c r="G10" s="658">
        <v>0</v>
      </c>
      <c r="H10" s="658">
        <v>0</v>
      </c>
      <c r="I10" s="658">
        <v>0</v>
      </c>
      <c r="J10" s="658">
        <v>0</v>
      </c>
      <c r="K10" s="658">
        <v>0</v>
      </c>
      <c r="L10" s="658">
        <v>0</v>
      </c>
      <c r="M10" s="658">
        <v>0</v>
      </c>
      <c r="N10" s="658">
        <v>0</v>
      </c>
    </row>
    <row r="11" spans="1:14" ht="12" customHeight="1" x14ac:dyDescent="0.15">
      <c r="A11" s="119" t="s">
        <v>107</v>
      </c>
      <c r="B11" s="842">
        <v>0</v>
      </c>
      <c r="C11" s="658">
        <v>0</v>
      </c>
      <c r="D11" s="658">
        <v>0</v>
      </c>
      <c r="E11" s="658">
        <v>0</v>
      </c>
      <c r="F11" s="658">
        <v>0</v>
      </c>
      <c r="G11" s="658">
        <v>0</v>
      </c>
      <c r="H11" s="658">
        <v>0</v>
      </c>
      <c r="I11" s="658">
        <v>0</v>
      </c>
      <c r="J11" s="658">
        <v>0</v>
      </c>
      <c r="K11" s="658">
        <v>0</v>
      </c>
      <c r="L11" s="658">
        <v>0</v>
      </c>
      <c r="M11" s="658">
        <v>0</v>
      </c>
      <c r="N11" s="658">
        <v>0</v>
      </c>
    </row>
    <row r="12" spans="1:14" ht="12" customHeight="1" x14ac:dyDescent="0.15">
      <c r="A12" s="119" t="s">
        <v>108</v>
      </c>
      <c r="B12" s="842">
        <v>0</v>
      </c>
      <c r="C12" s="658">
        <v>0</v>
      </c>
      <c r="D12" s="658">
        <v>0</v>
      </c>
      <c r="E12" s="658">
        <v>0</v>
      </c>
      <c r="F12" s="658">
        <v>0</v>
      </c>
      <c r="G12" s="658">
        <v>0</v>
      </c>
      <c r="H12" s="658">
        <v>0</v>
      </c>
      <c r="I12" s="658">
        <v>0</v>
      </c>
      <c r="J12" s="658">
        <v>0</v>
      </c>
      <c r="K12" s="658">
        <v>0</v>
      </c>
      <c r="L12" s="658">
        <v>0</v>
      </c>
      <c r="M12" s="658">
        <v>0</v>
      </c>
      <c r="N12" s="658">
        <v>0</v>
      </c>
    </row>
    <row r="13" spans="1:14" ht="12" customHeight="1" x14ac:dyDescent="0.15">
      <c r="A13" s="119" t="s">
        <v>138</v>
      </c>
      <c r="B13" s="842">
        <v>0</v>
      </c>
      <c r="C13" s="658">
        <v>0</v>
      </c>
      <c r="D13" s="658">
        <v>0</v>
      </c>
      <c r="E13" s="658">
        <v>0</v>
      </c>
      <c r="F13" s="658">
        <v>0</v>
      </c>
      <c r="G13" s="658">
        <v>0</v>
      </c>
      <c r="H13" s="658">
        <v>0</v>
      </c>
      <c r="I13" s="658">
        <v>0</v>
      </c>
      <c r="J13" s="658">
        <v>0</v>
      </c>
      <c r="K13" s="658">
        <v>0</v>
      </c>
      <c r="L13" s="658">
        <v>0</v>
      </c>
      <c r="M13" s="658">
        <v>0</v>
      </c>
      <c r="N13" s="658">
        <v>0</v>
      </c>
    </row>
    <row r="14" spans="1:14" ht="12" customHeight="1" x14ac:dyDescent="0.15">
      <c r="A14" s="119" t="s">
        <v>29</v>
      </c>
      <c r="B14" s="842">
        <v>0</v>
      </c>
      <c r="C14" s="658">
        <v>0</v>
      </c>
      <c r="D14" s="658">
        <v>0</v>
      </c>
      <c r="E14" s="658">
        <v>0</v>
      </c>
      <c r="F14" s="658">
        <v>0</v>
      </c>
      <c r="G14" s="658">
        <v>0</v>
      </c>
      <c r="H14" s="658">
        <v>0</v>
      </c>
      <c r="I14" s="658">
        <v>0</v>
      </c>
      <c r="J14" s="658">
        <v>0</v>
      </c>
      <c r="K14" s="658">
        <v>0</v>
      </c>
      <c r="L14" s="658">
        <v>0</v>
      </c>
      <c r="M14" s="658">
        <v>0</v>
      </c>
      <c r="N14" s="658">
        <v>0</v>
      </c>
    </row>
    <row r="15" spans="1:14" ht="12" customHeight="1" x14ac:dyDescent="0.15">
      <c r="A15" s="119" t="s">
        <v>30</v>
      </c>
      <c r="B15" s="842">
        <v>0</v>
      </c>
      <c r="C15" s="658">
        <v>0</v>
      </c>
      <c r="D15" s="658">
        <v>0</v>
      </c>
      <c r="E15" s="658">
        <v>0</v>
      </c>
      <c r="F15" s="658">
        <v>0</v>
      </c>
      <c r="G15" s="658">
        <v>0</v>
      </c>
      <c r="H15" s="658">
        <v>0</v>
      </c>
      <c r="I15" s="658">
        <v>0</v>
      </c>
      <c r="J15" s="658">
        <v>0</v>
      </c>
      <c r="K15" s="658">
        <v>0</v>
      </c>
      <c r="L15" s="658">
        <v>0</v>
      </c>
      <c r="M15" s="658">
        <v>0</v>
      </c>
      <c r="N15" s="658">
        <v>0</v>
      </c>
    </row>
    <row r="16" spans="1:14" ht="12" customHeight="1" x14ac:dyDescent="0.15">
      <c r="A16" s="119" t="s">
        <v>31</v>
      </c>
      <c r="B16" s="842">
        <v>6.3404948975186919</v>
      </c>
      <c r="C16" s="658">
        <v>0</v>
      </c>
      <c r="D16" s="658">
        <v>0</v>
      </c>
      <c r="E16" s="658">
        <v>0</v>
      </c>
      <c r="F16" s="658">
        <v>6.1500000000000012</v>
      </c>
      <c r="G16" s="658">
        <v>6.4309999999999992</v>
      </c>
      <c r="H16" s="658">
        <v>6.4200000000000008</v>
      </c>
      <c r="I16" s="658">
        <v>6.4119999999999999</v>
      </c>
      <c r="J16" s="658">
        <v>0</v>
      </c>
      <c r="K16" s="658">
        <v>0</v>
      </c>
      <c r="L16" s="658">
        <v>0</v>
      </c>
      <c r="M16" s="658">
        <v>0</v>
      </c>
      <c r="N16" s="658">
        <v>0</v>
      </c>
    </row>
    <row r="17" spans="1:14" ht="12" customHeight="1" x14ac:dyDescent="0.15">
      <c r="A17" s="119" t="s">
        <v>32</v>
      </c>
      <c r="B17" s="842">
        <v>0</v>
      </c>
      <c r="C17" s="658">
        <v>0</v>
      </c>
      <c r="D17" s="658">
        <v>0</v>
      </c>
      <c r="E17" s="658">
        <v>0</v>
      </c>
      <c r="F17" s="658">
        <v>0</v>
      </c>
      <c r="G17" s="658">
        <v>0</v>
      </c>
      <c r="H17" s="658">
        <v>0</v>
      </c>
      <c r="I17" s="658">
        <v>0</v>
      </c>
      <c r="J17" s="658">
        <v>0</v>
      </c>
      <c r="K17" s="658">
        <v>0</v>
      </c>
      <c r="L17" s="658">
        <v>0</v>
      </c>
      <c r="M17" s="658">
        <v>0</v>
      </c>
      <c r="N17" s="658">
        <v>0</v>
      </c>
    </row>
    <row r="18" spans="1:14" ht="12" customHeight="1" x14ac:dyDescent="0.15">
      <c r="A18" s="119" t="s">
        <v>33</v>
      </c>
      <c r="B18" s="842">
        <v>6.046168465855696</v>
      </c>
      <c r="C18" s="658">
        <v>5.8</v>
      </c>
      <c r="D18" s="658">
        <v>5.831999999999999</v>
      </c>
      <c r="E18" s="658">
        <v>5.8220000000000001</v>
      </c>
      <c r="F18" s="658">
        <v>5.95</v>
      </c>
      <c r="G18" s="658">
        <v>6.12</v>
      </c>
      <c r="H18" s="658">
        <v>6.1020000000000003</v>
      </c>
      <c r="I18" s="658">
        <v>6.0880000000000001</v>
      </c>
      <c r="J18" s="658">
        <v>6.0799999999999992</v>
      </c>
      <c r="K18" s="658">
        <v>6.1000000000000005</v>
      </c>
      <c r="L18" s="658">
        <v>6.089999999999999</v>
      </c>
      <c r="M18" s="658">
        <v>6.1039999999999992</v>
      </c>
      <c r="N18" s="658">
        <v>6.1200000000000019</v>
      </c>
    </row>
    <row r="19" spans="1:14" ht="12" customHeight="1" x14ac:dyDescent="0.15">
      <c r="A19" s="119" t="s">
        <v>34</v>
      </c>
      <c r="B19" s="842">
        <v>6.0546483219224854</v>
      </c>
      <c r="C19" s="658">
        <v>0</v>
      </c>
      <c r="D19" s="658">
        <v>0</v>
      </c>
      <c r="E19" s="658">
        <v>0</v>
      </c>
      <c r="F19" s="658">
        <v>0</v>
      </c>
      <c r="G19" s="658">
        <v>0</v>
      </c>
      <c r="H19" s="658">
        <v>0</v>
      </c>
      <c r="I19" s="658">
        <v>0</v>
      </c>
      <c r="J19" s="658">
        <v>0</v>
      </c>
      <c r="K19" s="658">
        <v>0</v>
      </c>
      <c r="L19" s="658">
        <v>6.05</v>
      </c>
      <c r="M19" s="658">
        <v>6.0530000000000008</v>
      </c>
      <c r="N19" s="658">
        <v>6.0600000000000005</v>
      </c>
    </row>
    <row r="20" spans="1:14" ht="12" customHeight="1" x14ac:dyDescent="0.15">
      <c r="A20" s="119" t="s">
        <v>35</v>
      </c>
      <c r="B20" s="842">
        <v>6.1348985075152438</v>
      </c>
      <c r="C20" s="658">
        <v>0</v>
      </c>
      <c r="D20" s="658">
        <v>0</v>
      </c>
      <c r="E20" s="658">
        <v>0</v>
      </c>
      <c r="F20" s="658">
        <v>0</v>
      </c>
      <c r="G20" s="658">
        <v>0</v>
      </c>
      <c r="H20" s="658">
        <v>0</v>
      </c>
      <c r="I20" s="658">
        <v>0</v>
      </c>
      <c r="J20" s="658">
        <v>0</v>
      </c>
      <c r="K20" s="658">
        <v>0</v>
      </c>
      <c r="L20" s="658">
        <v>6.12</v>
      </c>
      <c r="M20" s="658">
        <v>6.1500000000000012</v>
      </c>
      <c r="N20" s="658">
        <v>6.1340000000000003</v>
      </c>
    </row>
    <row r="21" spans="1:14" ht="12" customHeight="1" x14ac:dyDescent="0.15">
      <c r="A21" s="119" t="s">
        <v>36</v>
      </c>
      <c r="B21" s="842">
        <v>6.3652023769317108</v>
      </c>
      <c r="C21" s="658">
        <v>0</v>
      </c>
      <c r="D21" s="658">
        <v>5.9999999999999991</v>
      </c>
      <c r="E21" s="658">
        <v>6.01</v>
      </c>
      <c r="F21" s="658">
        <v>6.1199999999999992</v>
      </c>
      <c r="G21" s="658">
        <v>6.5199999999999978</v>
      </c>
      <c r="H21" s="658">
        <v>6.5119999999999996</v>
      </c>
      <c r="I21" s="658">
        <v>0</v>
      </c>
      <c r="J21" s="658">
        <v>0</v>
      </c>
      <c r="K21" s="658">
        <v>6.5000000000000009</v>
      </c>
      <c r="L21" s="658">
        <v>6.35</v>
      </c>
      <c r="M21" s="658">
        <v>6.3340000000000005</v>
      </c>
      <c r="N21" s="658">
        <v>6.331999999999999</v>
      </c>
    </row>
    <row r="22" spans="1:14" ht="12" customHeight="1" x14ac:dyDescent="0.15">
      <c r="A22" s="119" t="s">
        <v>37</v>
      </c>
      <c r="B22" s="842">
        <v>6.3251598573215073</v>
      </c>
      <c r="C22" s="658">
        <v>6.2520000000000007</v>
      </c>
      <c r="D22" s="658">
        <v>6.2499999999999991</v>
      </c>
      <c r="E22" s="658">
        <v>6.2999999999999989</v>
      </c>
      <c r="F22" s="658">
        <v>0</v>
      </c>
      <c r="G22" s="658">
        <v>0</v>
      </c>
      <c r="H22" s="658">
        <v>0</v>
      </c>
      <c r="I22" s="658">
        <v>0</v>
      </c>
      <c r="J22" s="658">
        <v>0</v>
      </c>
      <c r="K22" s="658">
        <v>0</v>
      </c>
      <c r="L22" s="658">
        <v>0</v>
      </c>
      <c r="M22" s="658">
        <v>0</v>
      </c>
      <c r="N22" s="658">
        <v>6.6000000000000005</v>
      </c>
    </row>
    <row r="23" spans="1:14" ht="12" customHeight="1" x14ac:dyDescent="0.15">
      <c r="A23" s="119" t="s">
        <v>38</v>
      </c>
      <c r="B23" s="842">
        <v>6.6261936411844067</v>
      </c>
      <c r="C23" s="658">
        <v>6.4</v>
      </c>
      <c r="D23" s="658">
        <v>6.4799999999999995</v>
      </c>
      <c r="E23" s="658">
        <v>6.5</v>
      </c>
      <c r="F23" s="658">
        <v>6.5799999999999992</v>
      </c>
      <c r="G23" s="658">
        <v>0</v>
      </c>
      <c r="H23" s="658">
        <v>0</v>
      </c>
      <c r="I23" s="658">
        <v>0</v>
      </c>
      <c r="J23" s="658">
        <v>0</v>
      </c>
      <c r="K23" s="658">
        <v>6.6</v>
      </c>
      <c r="L23" s="658">
        <v>6.660000000000001</v>
      </c>
      <c r="M23" s="658">
        <v>6.6400000000000006</v>
      </c>
      <c r="N23" s="658">
        <v>6.6520000000000001</v>
      </c>
    </row>
    <row r="24" spans="1:14" ht="12" customHeight="1" x14ac:dyDescent="0.15">
      <c r="A24" s="119" t="s">
        <v>39</v>
      </c>
      <c r="B24" s="842">
        <v>6.5879023822160425</v>
      </c>
      <c r="C24" s="658">
        <v>0</v>
      </c>
      <c r="D24" s="658">
        <v>0</v>
      </c>
      <c r="E24" s="658">
        <v>0</v>
      </c>
      <c r="F24" s="658">
        <v>0</v>
      </c>
      <c r="G24" s="658">
        <v>0</v>
      </c>
      <c r="H24" s="658">
        <v>0</v>
      </c>
      <c r="I24" s="658">
        <v>0</v>
      </c>
      <c r="J24" s="658">
        <v>0</v>
      </c>
      <c r="K24" s="658">
        <v>0</v>
      </c>
      <c r="L24" s="658">
        <v>6.4999999999999991</v>
      </c>
      <c r="M24" s="658">
        <v>6.6599999999999993</v>
      </c>
      <c r="N24" s="658">
        <v>0</v>
      </c>
    </row>
    <row r="25" spans="1:14" ht="12" customHeight="1" x14ac:dyDescent="0.15">
      <c r="A25" s="119" t="s">
        <v>40</v>
      </c>
      <c r="B25" s="842">
        <v>5.8639005025446638</v>
      </c>
      <c r="C25" s="658">
        <v>5.89</v>
      </c>
      <c r="D25" s="658">
        <v>5.86</v>
      </c>
      <c r="E25" s="658">
        <v>5.85</v>
      </c>
      <c r="F25" s="658">
        <v>5.8510000000000009</v>
      </c>
      <c r="G25" s="658">
        <v>5.9000000000000012</v>
      </c>
      <c r="H25" s="658">
        <v>5.8820000000000006</v>
      </c>
      <c r="I25" s="658">
        <v>0</v>
      </c>
      <c r="J25" s="658">
        <v>0</v>
      </c>
      <c r="K25" s="658">
        <v>5.88</v>
      </c>
      <c r="L25" s="658">
        <v>5.8499999999999988</v>
      </c>
      <c r="M25" s="658">
        <v>5.8639999999999999</v>
      </c>
      <c r="N25" s="658">
        <v>5.8520000000000003</v>
      </c>
    </row>
    <row r="26" spans="1:14" ht="12" customHeight="1" x14ac:dyDescent="0.15">
      <c r="A26" s="119" t="s">
        <v>41</v>
      </c>
      <c r="B26" s="842">
        <v>5.8432159672380655</v>
      </c>
      <c r="C26" s="658">
        <v>5.8603678597169884</v>
      </c>
      <c r="D26" s="658">
        <v>5.8441904687377724</v>
      </c>
      <c r="E26" s="658">
        <v>5.8456230417015416</v>
      </c>
      <c r="F26" s="658">
        <v>5.8335961349244405</v>
      </c>
      <c r="G26" s="658">
        <v>5.89</v>
      </c>
      <c r="H26" s="658">
        <v>0</v>
      </c>
      <c r="I26" s="658">
        <v>0</v>
      </c>
      <c r="J26" s="658">
        <v>0</v>
      </c>
      <c r="K26" s="658">
        <v>0</v>
      </c>
      <c r="L26" s="658">
        <v>0</v>
      </c>
      <c r="M26" s="658">
        <v>5.843</v>
      </c>
      <c r="N26" s="658">
        <v>5.83</v>
      </c>
    </row>
    <row r="27" spans="1:14" ht="12" customHeight="1" x14ac:dyDescent="0.15">
      <c r="A27" s="119" t="s">
        <v>110</v>
      </c>
      <c r="B27" s="842">
        <v>5.8383205824338997</v>
      </c>
      <c r="C27" s="658">
        <v>5.85</v>
      </c>
      <c r="D27" s="658">
        <v>5.84</v>
      </c>
      <c r="E27" s="658">
        <v>5.8429999999999991</v>
      </c>
      <c r="F27" s="658">
        <v>5.830000000000001</v>
      </c>
      <c r="G27" s="658">
        <v>0</v>
      </c>
      <c r="H27" s="658">
        <v>0</v>
      </c>
      <c r="I27" s="658">
        <v>0</v>
      </c>
      <c r="J27" s="658">
        <v>0</v>
      </c>
      <c r="K27" s="658">
        <v>0</v>
      </c>
      <c r="L27" s="658">
        <v>0</v>
      </c>
      <c r="M27" s="658">
        <v>5.843</v>
      </c>
      <c r="N27" s="658">
        <v>5.83</v>
      </c>
    </row>
    <row r="28" spans="1:14" ht="12" customHeight="1" x14ac:dyDescent="0.15">
      <c r="A28" s="119" t="s">
        <v>111</v>
      </c>
      <c r="B28" s="842">
        <v>5.8634247888614395</v>
      </c>
      <c r="C28" s="658">
        <v>5.87</v>
      </c>
      <c r="D28" s="658">
        <v>5.8609999999999998</v>
      </c>
      <c r="E28" s="658">
        <v>5.8559999999999999</v>
      </c>
      <c r="F28" s="658">
        <v>5.8499999999999988</v>
      </c>
      <c r="G28" s="658">
        <v>5.89</v>
      </c>
      <c r="H28" s="658">
        <v>0</v>
      </c>
      <c r="I28" s="658">
        <v>0</v>
      </c>
      <c r="J28" s="658">
        <v>0</v>
      </c>
      <c r="K28" s="658">
        <v>0</v>
      </c>
      <c r="L28" s="658">
        <v>0</v>
      </c>
      <c r="M28" s="658">
        <v>0</v>
      </c>
      <c r="N28" s="658">
        <v>0</v>
      </c>
    </row>
    <row r="29" spans="1:14" ht="12" customHeight="1" x14ac:dyDescent="0.15">
      <c r="A29" s="119" t="s">
        <v>44</v>
      </c>
      <c r="B29" s="842">
        <v>6.5103329632276141</v>
      </c>
      <c r="C29" s="658">
        <v>6.3999999999999995</v>
      </c>
      <c r="D29" s="658">
        <v>6.5009999999999986</v>
      </c>
      <c r="E29" s="658">
        <v>6.68</v>
      </c>
      <c r="F29" s="658">
        <v>0</v>
      </c>
      <c r="G29" s="658">
        <v>0</v>
      </c>
      <c r="H29" s="658">
        <v>0</v>
      </c>
      <c r="I29" s="658">
        <v>0</v>
      </c>
      <c r="J29" s="658">
        <v>0</v>
      </c>
      <c r="K29" s="658">
        <v>0</v>
      </c>
      <c r="L29" s="658">
        <v>0</v>
      </c>
      <c r="M29" s="658">
        <v>6.52</v>
      </c>
      <c r="N29" s="658">
        <v>6.5230000000000006</v>
      </c>
    </row>
    <row r="30" spans="1:14" ht="12" customHeight="1" x14ac:dyDescent="0.15">
      <c r="A30" s="119" t="s">
        <v>45</v>
      </c>
      <c r="B30" s="842">
        <v>6.077322083812966</v>
      </c>
      <c r="C30" s="657">
        <v>6.2955699999999997</v>
      </c>
      <c r="D30" s="662">
        <v>6.1687300000000009</v>
      </c>
      <c r="E30" s="662">
        <v>6.1425700000000001</v>
      </c>
      <c r="F30" s="658">
        <v>0</v>
      </c>
      <c r="G30" s="658">
        <v>0</v>
      </c>
      <c r="H30" s="658">
        <v>0</v>
      </c>
      <c r="I30" s="658">
        <v>0</v>
      </c>
      <c r="J30" s="658">
        <v>0</v>
      </c>
      <c r="K30" s="658">
        <v>0</v>
      </c>
      <c r="L30" s="658">
        <v>0</v>
      </c>
      <c r="M30" s="662">
        <v>6.010180000000001</v>
      </c>
      <c r="N30" s="662">
        <v>6.0101800000000001</v>
      </c>
    </row>
    <row r="31" spans="1:14" ht="12" customHeight="1" x14ac:dyDescent="0.15">
      <c r="A31" s="119" t="s">
        <v>46</v>
      </c>
      <c r="B31" s="843">
        <v>0</v>
      </c>
      <c r="C31" s="657">
        <v>0</v>
      </c>
      <c r="D31" s="657">
        <v>0</v>
      </c>
      <c r="E31" s="657">
        <v>0</v>
      </c>
      <c r="F31" s="657">
        <v>0</v>
      </c>
      <c r="G31" s="657">
        <v>0</v>
      </c>
      <c r="H31" s="657">
        <v>0</v>
      </c>
      <c r="I31" s="657">
        <v>0</v>
      </c>
      <c r="J31" s="657">
        <v>0</v>
      </c>
      <c r="K31" s="657">
        <v>0</v>
      </c>
      <c r="L31" s="657">
        <v>0</v>
      </c>
      <c r="M31" s="657">
        <v>0</v>
      </c>
      <c r="N31" s="657">
        <v>0</v>
      </c>
    </row>
    <row r="32" spans="1:14" ht="12" customHeight="1" x14ac:dyDescent="0.15">
      <c r="A32" s="119" t="s">
        <v>47</v>
      </c>
      <c r="B32" s="843">
        <v>0</v>
      </c>
      <c r="C32" s="657">
        <v>0</v>
      </c>
      <c r="D32" s="657">
        <v>0</v>
      </c>
      <c r="E32" s="657">
        <v>0</v>
      </c>
      <c r="F32" s="657">
        <v>0</v>
      </c>
      <c r="G32" s="657">
        <v>0</v>
      </c>
      <c r="H32" s="657">
        <v>0</v>
      </c>
      <c r="I32" s="657">
        <v>0</v>
      </c>
      <c r="J32" s="657">
        <v>0</v>
      </c>
      <c r="K32" s="657">
        <v>0</v>
      </c>
      <c r="L32" s="657">
        <v>0</v>
      </c>
      <c r="M32" s="657">
        <v>0</v>
      </c>
      <c r="N32" s="657">
        <v>0</v>
      </c>
    </row>
    <row r="33" spans="1:14" ht="12" customHeight="1" x14ac:dyDescent="0.15">
      <c r="A33" s="119" t="s">
        <v>48</v>
      </c>
      <c r="B33" s="843">
        <v>0</v>
      </c>
      <c r="C33" s="657">
        <v>0</v>
      </c>
      <c r="D33" s="657">
        <v>0</v>
      </c>
      <c r="E33" s="657">
        <v>0</v>
      </c>
      <c r="F33" s="657">
        <v>0</v>
      </c>
      <c r="G33" s="657">
        <v>0</v>
      </c>
      <c r="H33" s="657">
        <v>0</v>
      </c>
      <c r="I33" s="657">
        <v>0</v>
      </c>
      <c r="J33" s="657">
        <v>0</v>
      </c>
      <c r="K33" s="657">
        <v>0</v>
      </c>
      <c r="L33" s="657">
        <v>0</v>
      </c>
      <c r="M33" s="657">
        <v>0</v>
      </c>
      <c r="N33" s="657">
        <v>0</v>
      </c>
    </row>
    <row r="34" spans="1:14" ht="12" customHeight="1" thickBot="1" x14ac:dyDescent="0.2">
      <c r="A34" s="179" t="s">
        <v>49</v>
      </c>
      <c r="B34" s="1006">
        <v>0</v>
      </c>
      <c r="C34" s="659">
        <v>0</v>
      </c>
      <c r="D34" s="659">
        <v>0</v>
      </c>
      <c r="E34" s="659">
        <v>0</v>
      </c>
      <c r="F34" s="659">
        <v>0</v>
      </c>
      <c r="G34" s="659">
        <v>0</v>
      </c>
      <c r="H34" s="659">
        <v>0</v>
      </c>
      <c r="I34" s="659">
        <v>0</v>
      </c>
      <c r="J34" s="659">
        <v>0</v>
      </c>
      <c r="K34" s="659">
        <v>0</v>
      </c>
      <c r="L34" s="659">
        <v>0</v>
      </c>
      <c r="M34" s="659">
        <v>0</v>
      </c>
      <c r="N34" s="659">
        <v>0</v>
      </c>
    </row>
    <row r="35" spans="1:14" ht="9" customHeight="1" x14ac:dyDescent="0.15">
      <c r="A35" s="28" t="s">
        <v>544</v>
      </c>
      <c r="B35" s="663"/>
      <c r="C35" s="664"/>
      <c r="D35" s="664"/>
      <c r="E35" s="664"/>
      <c r="F35" s="664"/>
      <c r="G35" s="664"/>
      <c r="H35" s="664"/>
      <c r="I35" s="664"/>
      <c r="J35" s="664"/>
      <c r="K35" s="664"/>
      <c r="L35" s="664"/>
      <c r="M35" s="664"/>
      <c r="N35" s="664"/>
    </row>
    <row r="36" spans="1:14" ht="9" customHeight="1" x14ac:dyDescent="0.15">
      <c r="A36" s="28" t="s">
        <v>428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</row>
    <row r="37" spans="1:14" ht="9" customHeight="1" x14ac:dyDescent="0.15">
      <c r="A37" s="40" t="s">
        <v>427</v>
      </c>
      <c r="B37" s="317"/>
      <c r="C37" s="317"/>
      <c r="D37" s="317"/>
      <c r="E37" s="317"/>
      <c r="F37" s="317"/>
      <c r="G37" s="317"/>
      <c r="H37" s="317"/>
      <c r="I37" s="317"/>
      <c r="J37" s="317"/>
      <c r="K37" s="317"/>
      <c r="L37" s="317"/>
      <c r="M37" s="317"/>
      <c r="N37" s="317"/>
    </row>
    <row r="38" spans="1:14" ht="13.05" customHeight="1" x14ac:dyDescent="0.15">
      <c r="A38" s="31"/>
    </row>
    <row r="39" spans="1:14" ht="13.05" customHeight="1" x14ac:dyDescent="0.15">
      <c r="A39" s="31"/>
    </row>
    <row r="55" spans="1:14" ht="13.05" customHeight="1" x14ac:dyDescent="0.15">
      <c r="A55" s="119" t="s">
        <v>415</v>
      </c>
    </row>
    <row r="56" spans="1:14" ht="13.05" customHeight="1" x14ac:dyDescent="0.15">
      <c r="A56" s="119" t="s">
        <v>384</v>
      </c>
    </row>
    <row r="58" spans="1:14" ht="13.05" customHeight="1" x14ac:dyDescent="0.15">
      <c r="A58" s="119" t="s">
        <v>141</v>
      </c>
      <c r="B58" s="119" t="s">
        <v>139</v>
      </c>
      <c r="C58" s="119" t="s">
        <v>88</v>
      </c>
      <c r="D58" s="119" t="s">
        <v>89</v>
      </c>
      <c r="E58" s="119" t="s">
        <v>90</v>
      </c>
      <c r="F58" s="119" t="s">
        <v>91</v>
      </c>
      <c r="G58" s="119" t="s">
        <v>92</v>
      </c>
      <c r="H58" s="119" t="s">
        <v>93</v>
      </c>
      <c r="I58" s="119" t="s">
        <v>94</v>
      </c>
      <c r="J58" s="119" t="s">
        <v>95</v>
      </c>
      <c r="K58" s="119" t="s">
        <v>96</v>
      </c>
      <c r="L58" s="119" t="s">
        <v>97</v>
      </c>
      <c r="M58" s="119" t="s">
        <v>98</v>
      </c>
      <c r="N58" s="119" t="s">
        <v>99</v>
      </c>
    </row>
    <row r="59" spans="1:14" ht="13.05" customHeight="1" x14ac:dyDescent="0.15">
      <c r="A59" s="119" t="s">
        <v>113</v>
      </c>
      <c r="B59" s="119">
        <v>14.631479363308744</v>
      </c>
      <c r="C59" s="119">
        <v>14.704315126500443</v>
      </c>
      <c r="D59" s="119">
        <v>14.585047290351097</v>
      </c>
      <c r="E59" s="119">
        <v>14.552576159526204</v>
      </c>
      <c r="F59" s="119">
        <v>13.410162814063051</v>
      </c>
      <c r="G59" s="119">
        <v>14.372282742194335</v>
      </c>
      <c r="H59" s="119">
        <v>15.386853710593817</v>
      </c>
      <c r="I59" s="119">
        <v>13.766868280922154</v>
      </c>
      <c r="J59" s="119">
        <v>13.430421679742638</v>
      </c>
      <c r="K59" s="119">
        <v>14.208895674523099</v>
      </c>
      <c r="L59" s="119">
        <v>15.05991129013969</v>
      </c>
      <c r="M59" s="119">
        <v>14.730440765961383</v>
      </c>
      <c r="N59" s="119">
        <v>14.500973084043888</v>
      </c>
    </row>
    <row r="60" spans="1:14" ht="13.05" customHeight="1" x14ac:dyDescent="0.15">
      <c r="A60" s="119" t="s">
        <v>21</v>
      </c>
      <c r="B60" s="119">
        <v>0</v>
      </c>
      <c r="C60" s="119">
        <v>0</v>
      </c>
      <c r="D60" s="119">
        <v>0</v>
      </c>
      <c r="E60" s="119">
        <v>0</v>
      </c>
      <c r="F60" s="119">
        <v>0</v>
      </c>
      <c r="G60" s="119">
        <v>0</v>
      </c>
      <c r="H60" s="119">
        <v>0</v>
      </c>
      <c r="I60" s="119">
        <v>0</v>
      </c>
      <c r="J60" s="119">
        <v>0</v>
      </c>
      <c r="K60" s="119">
        <v>0</v>
      </c>
      <c r="L60" s="119">
        <v>0</v>
      </c>
      <c r="M60" s="119">
        <v>0</v>
      </c>
      <c r="N60" s="119">
        <v>0</v>
      </c>
    </row>
    <row r="61" spans="1:14" ht="13.05" customHeight="1" x14ac:dyDescent="0.15">
      <c r="A61" s="119" t="s">
        <v>22</v>
      </c>
      <c r="B61" s="119">
        <v>12.84126716414794</v>
      </c>
      <c r="C61" s="119">
        <v>0</v>
      </c>
      <c r="D61" s="119">
        <v>0</v>
      </c>
      <c r="E61" s="119">
        <v>0</v>
      </c>
      <c r="F61" s="119">
        <v>12.803532008830024</v>
      </c>
      <c r="G61" s="119">
        <v>12.913907284768209</v>
      </c>
      <c r="H61" s="119">
        <v>0</v>
      </c>
      <c r="I61" s="119">
        <v>0</v>
      </c>
      <c r="J61" s="119">
        <v>0</v>
      </c>
      <c r="K61" s="119">
        <v>0</v>
      </c>
      <c r="L61" s="119">
        <v>0</v>
      </c>
      <c r="M61" s="119">
        <v>0</v>
      </c>
      <c r="N61" s="119">
        <v>0</v>
      </c>
    </row>
    <row r="62" spans="1:14" ht="13.05" customHeight="1" x14ac:dyDescent="0.15">
      <c r="A62" s="119" t="s">
        <v>23</v>
      </c>
      <c r="B62" s="119">
        <v>0</v>
      </c>
      <c r="C62" s="119">
        <v>0</v>
      </c>
      <c r="D62" s="119">
        <v>0</v>
      </c>
      <c r="E62" s="119">
        <v>0</v>
      </c>
      <c r="F62" s="119">
        <v>0</v>
      </c>
      <c r="G62" s="119">
        <v>0</v>
      </c>
      <c r="H62" s="119">
        <v>0</v>
      </c>
      <c r="I62" s="119">
        <v>0</v>
      </c>
      <c r="J62" s="119">
        <v>0</v>
      </c>
      <c r="K62" s="119">
        <v>0</v>
      </c>
      <c r="L62" s="119">
        <v>0</v>
      </c>
      <c r="M62" s="119">
        <v>0</v>
      </c>
      <c r="N62" s="119">
        <v>0</v>
      </c>
    </row>
    <row r="63" spans="1:14" ht="13.05" customHeight="1" x14ac:dyDescent="0.15">
      <c r="A63" s="119" t="s">
        <v>24</v>
      </c>
      <c r="B63" s="119">
        <v>13.16091511204734</v>
      </c>
      <c r="C63" s="119">
        <v>0</v>
      </c>
      <c r="D63" s="119">
        <v>0</v>
      </c>
      <c r="E63" s="119">
        <v>0</v>
      </c>
      <c r="F63" s="119">
        <v>13.24503311258278</v>
      </c>
      <c r="G63" s="119">
        <v>13.200883002207505</v>
      </c>
      <c r="H63" s="119">
        <v>13.178807947019868</v>
      </c>
      <c r="I63" s="119">
        <v>13.203532008830022</v>
      </c>
      <c r="J63" s="119">
        <v>13.178807947019864</v>
      </c>
      <c r="K63" s="119">
        <v>0</v>
      </c>
      <c r="L63" s="119">
        <v>13.156732891832229</v>
      </c>
      <c r="M63" s="119">
        <v>13.134657836644591</v>
      </c>
      <c r="N63" s="119">
        <v>13.112582781456954</v>
      </c>
    </row>
    <row r="64" spans="1:14" ht="13.05" customHeight="1" x14ac:dyDescent="0.15">
      <c r="A64" s="119" t="s">
        <v>25</v>
      </c>
      <c r="B64" s="119">
        <v>0</v>
      </c>
      <c r="C64" s="119">
        <v>0</v>
      </c>
      <c r="D64" s="119">
        <v>0</v>
      </c>
      <c r="E64" s="119">
        <v>0</v>
      </c>
      <c r="F64" s="119">
        <v>0</v>
      </c>
      <c r="G64" s="119">
        <v>0</v>
      </c>
      <c r="H64" s="119">
        <v>0</v>
      </c>
      <c r="I64" s="119">
        <v>0</v>
      </c>
      <c r="J64" s="119">
        <v>0</v>
      </c>
      <c r="K64" s="119">
        <v>0</v>
      </c>
      <c r="L64" s="119">
        <v>0</v>
      </c>
      <c r="M64" s="119">
        <v>0</v>
      </c>
      <c r="N64" s="119">
        <v>0</v>
      </c>
    </row>
    <row r="65" spans="1:14" ht="13.05" customHeight="1" x14ac:dyDescent="0.15">
      <c r="A65" s="119" t="s">
        <v>107</v>
      </c>
      <c r="B65" s="119">
        <v>0</v>
      </c>
      <c r="C65" s="119">
        <v>0</v>
      </c>
      <c r="D65" s="119">
        <v>0</v>
      </c>
      <c r="E65" s="119">
        <v>0</v>
      </c>
      <c r="F65" s="119">
        <v>0</v>
      </c>
      <c r="G65" s="119">
        <v>0</v>
      </c>
      <c r="H65" s="119">
        <v>0</v>
      </c>
      <c r="I65" s="119">
        <v>0</v>
      </c>
      <c r="J65" s="119">
        <v>0</v>
      </c>
      <c r="K65" s="119">
        <v>0</v>
      </c>
      <c r="L65" s="119">
        <v>0</v>
      </c>
      <c r="M65" s="119">
        <v>0</v>
      </c>
      <c r="N65" s="119">
        <v>0</v>
      </c>
    </row>
    <row r="66" spans="1:14" ht="13.05" customHeight="1" x14ac:dyDescent="0.15">
      <c r="A66" s="119" t="s">
        <v>108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4" ht="13.05" customHeight="1" x14ac:dyDescent="0.15">
      <c r="A67" s="119" t="s">
        <v>138</v>
      </c>
      <c r="B67" s="119">
        <v>0</v>
      </c>
      <c r="C67" s="119">
        <v>0</v>
      </c>
      <c r="D67" s="119">
        <v>0</v>
      </c>
      <c r="E67" s="119">
        <v>0</v>
      </c>
      <c r="F67" s="119">
        <v>0</v>
      </c>
      <c r="G67" s="119">
        <v>0</v>
      </c>
      <c r="H67" s="119">
        <v>0</v>
      </c>
      <c r="I67" s="119">
        <v>0</v>
      </c>
      <c r="J67" s="119">
        <v>0</v>
      </c>
      <c r="K67" s="119">
        <v>0</v>
      </c>
      <c r="L67" s="119">
        <v>0</v>
      </c>
      <c r="M67" s="119">
        <v>0</v>
      </c>
      <c r="N67" s="119">
        <v>0</v>
      </c>
    </row>
    <row r="68" spans="1:14" ht="13.05" customHeight="1" x14ac:dyDescent="0.15">
      <c r="A68" s="119" t="s">
        <v>29</v>
      </c>
      <c r="B68" s="119">
        <v>0</v>
      </c>
      <c r="C68" s="119">
        <v>0</v>
      </c>
      <c r="D68" s="119">
        <v>0</v>
      </c>
      <c r="E68" s="119">
        <v>0</v>
      </c>
      <c r="F68" s="119">
        <v>0</v>
      </c>
      <c r="G68" s="119">
        <v>0</v>
      </c>
      <c r="H68" s="119">
        <v>0</v>
      </c>
      <c r="I68" s="119">
        <v>0</v>
      </c>
      <c r="J68" s="119">
        <v>0</v>
      </c>
      <c r="K68" s="119">
        <v>0</v>
      </c>
      <c r="L68" s="119">
        <v>0</v>
      </c>
      <c r="M68" s="119">
        <v>0</v>
      </c>
      <c r="N68" s="119">
        <v>0</v>
      </c>
    </row>
    <row r="69" spans="1:14" ht="13.05" customHeight="1" x14ac:dyDescent="0.15">
      <c r="A69" s="119" t="s">
        <v>30</v>
      </c>
      <c r="B69" s="119">
        <v>0</v>
      </c>
      <c r="C69" s="119">
        <v>0</v>
      </c>
      <c r="D69" s="119">
        <v>0</v>
      </c>
      <c r="E69" s="119">
        <v>0</v>
      </c>
      <c r="F69" s="119">
        <v>0</v>
      </c>
      <c r="G69" s="119">
        <v>0</v>
      </c>
      <c r="H69" s="119">
        <v>0</v>
      </c>
      <c r="I69" s="119">
        <v>0</v>
      </c>
      <c r="J69" s="119">
        <v>0</v>
      </c>
      <c r="K69" s="119">
        <v>0</v>
      </c>
      <c r="L69" s="119">
        <v>0</v>
      </c>
      <c r="M69" s="119">
        <v>0</v>
      </c>
      <c r="N69" s="119">
        <v>0</v>
      </c>
    </row>
    <row r="70" spans="1:14" ht="13.05" customHeight="1" x14ac:dyDescent="0.15">
      <c r="A70" s="119" t="s">
        <v>31</v>
      </c>
      <c r="B70" s="119">
        <v>14.063357323296762</v>
      </c>
      <c r="C70" s="119">
        <v>0</v>
      </c>
      <c r="D70" s="119">
        <v>13.907284768211918</v>
      </c>
      <c r="E70" s="119">
        <v>0</v>
      </c>
      <c r="F70" s="119">
        <v>14.017660044150107</v>
      </c>
      <c r="G70" s="119">
        <v>14.083885209713026</v>
      </c>
      <c r="H70" s="119">
        <v>14.105960264900663</v>
      </c>
      <c r="I70" s="119">
        <v>14.150110375275938</v>
      </c>
      <c r="J70" s="119">
        <v>0</v>
      </c>
      <c r="K70" s="119">
        <v>0</v>
      </c>
      <c r="L70" s="119">
        <v>0</v>
      </c>
      <c r="M70" s="119">
        <v>0</v>
      </c>
      <c r="N70" s="119">
        <v>0</v>
      </c>
    </row>
    <row r="71" spans="1:14" ht="13.05" customHeight="1" x14ac:dyDescent="0.15">
      <c r="A71" s="119" t="s">
        <v>32</v>
      </c>
      <c r="B71" s="119">
        <v>0</v>
      </c>
      <c r="C71" s="119">
        <v>0</v>
      </c>
      <c r="D71" s="119">
        <v>0</v>
      </c>
      <c r="E71" s="119">
        <v>0</v>
      </c>
      <c r="F71" s="119">
        <v>0</v>
      </c>
      <c r="G71" s="119">
        <v>0</v>
      </c>
      <c r="H71" s="119">
        <v>0</v>
      </c>
      <c r="I71" s="119">
        <v>0</v>
      </c>
      <c r="J71" s="119">
        <v>0</v>
      </c>
      <c r="K71" s="119">
        <v>0</v>
      </c>
      <c r="L71" s="119">
        <v>0</v>
      </c>
      <c r="M71" s="119">
        <v>0</v>
      </c>
      <c r="N71" s="119">
        <v>0</v>
      </c>
    </row>
    <row r="72" spans="1:14" ht="13.05" customHeight="1" x14ac:dyDescent="0.15">
      <c r="A72" s="119" t="s">
        <v>33</v>
      </c>
      <c r="B72" s="119">
        <v>12.686453621744029</v>
      </c>
      <c r="C72" s="119">
        <v>9.0949227373068435</v>
      </c>
      <c r="D72" s="119">
        <v>13.642384105960264</v>
      </c>
      <c r="E72" s="119">
        <v>13.620309050772628</v>
      </c>
      <c r="F72" s="119">
        <v>13.752759381898453</v>
      </c>
      <c r="G72" s="119">
        <v>13.620309050772626</v>
      </c>
      <c r="H72" s="119">
        <v>13.68653421633554</v>
      </c>
      <c r="I72" s="119">
        <v>13.730684326710817</v>
      </c>
      <c r="J72" s="119">
        <v>13.708609271523176</v>
      </c>
      <c r="K72" s="119">
        <v>13.730684326710817</v>
      </c>
      <c r="L72" s="119">
        <v>13.752759381898455</v>
      </c>
      <c r="M72" s="119">
        <v>13.708609271523178</v>
      </c>
      <c r="N72" s="119">
        <v>13.730684326710815</v>
      </c>
    </row>
    <row r="73" spans="1:14" ht="13.05" customHeight="1" x14ac:dyDescent="0.15">
      <c r="A73" s="119" t="s">
        <v>34</v>
      </c>
      <c r="B73" s="119">
        <v>13.503220907610405</v>
      </c>
      <c r="C73" s="119">
        <v>0</v>
      </c>
      <c r="D73" s="119">
        <v>0</v>
      </c>
      <c r="E73" s="119">
        <v>0</v>
      </c>
      <c r="F73" s="119">
        <v>0</v>
      </c>
      <c r="G73" s="119">
        <v>0</v>
      </c>
      <c r="H73" s="119">
        <v>0</v>
      </c>
      <c r="I73" s="119">
        <v>0</v>
      </c>
      <c r="J73" s="119">
        <v>0</v>
      </c>
      <c r="K73" s="119">
        <v>0</v>
      </c>
      <c r="L73" s="119">
        <v>12.913907284768213</v>
      </c>
      <c r="M73" s="119">
        <v>13.642384105960264</v>
      </c>
      <c r="N73" s="119">
        <v>13.620309050772624</v>
      </c>
    </row>
    <row r="74" spans="1:14" ht="13.05" customHeight="1" x14ac:dyDescent="0.15">
      <c r="A74" s="119" t="s">
        <v>35</v>
      </c>
      <c r="B74" s="119">
        <v>15.311655857170331</v>
      </c>
      <c r="C74" s="119">
        <v>0</v>
      </c>
      <c r="D74" s="119">
        <v>0</v>
      </c>
      <c r="E74" s="119">
        <v>0</v>
      </c>
      <c r="F74" s="119">
        <v>0</v>
      </c>
      <c r="G74" s="119">
        <v>0</v>
      </c>
      <c r="H74" s="119">
        <v>0</v>
      </c>
      <c r="I74" s="119">
        <v>0</v>
      </c>
      <c r="J74" s="119">
        <v>0</v>
      </c>
      <c r="K74" s="119">
        <v>0</v>
      </c>
      <c r="L74" s="119">
        <v>15.540838852097126</v>
      </c>
      <c r="M74" s="119">
        <v>15.56291390728477</v>
      </c>
      <c r="N74" s="119">
        <v>11.147902869757173</v>
      </c>
    </row>
    <row r="75" spans="1:14" ht="13.05" customHeight="1" x14ac:dyDescent="0.15">
      <c r="A75" s="119" t="s">
        <v>36</v>
      </c>
      <c r="B75" s="119">
        <v>15.782211655557033</v>
      </c>
      <c r="C75" s="119">
        <v>0</v>
      </c>
      <c r="D75" s="119">
        <v>15.783664459161146</v>
      </c>
      <c r="E75" s="119">
        <v>15.805739514348785</v>
      </c>
      <c r="F75" s="119">
        <v>15.78366445916115</v>
      </c>
      <c r="G75" s="119">
        <v>15.739514348785875</v>
      </c>
      <c r="H75" s="119">
        <v>15.78366445916115</v>
      </c>
      <c r="I75" s="119">
        <v>0</v>
      </c>
      <c r="J75" s="119">
        <v>0</v>
      </c>
      <c r="K75" s="119">
        <v>15.805739514348785</v>
      </c>
      <c r="L75" s="119">
        <v>15.827814569536423</v>
      </c>
      <c r="M75" s="119">
        <v>15.849889624724064</v>
      </c>
      <c r="N75" s="119">
        <v>15.83664459161148</v>
      </c>
    </row>
    <row r="76" spans="1:14" ht="13.05" customHeight="1" x14ac:dyDescent="0.15">
      <c r="A76" s="119" t="s">
        <v>37</v>
      </c>
      <c r="B76" s="119">
        <v>17.02312124368456</v>
      </c>
      <c r="C76" s="119">
        <v>17.019867549668874</v>
      </c>
      <c r="D76" s="119">
        <v>16.997792494481235</v>
      </c>
      <c r="E76" s="119">
        <v>17.041942604856509</v>
      </c>
      <c r="F76" s="119">
        <v>0</v>
      </c>
      <c r="G76" s="119">
        <v>0</v>
      </c>
      <c r="H76" s="119">
        <v>0</v>
      </c>
      <c r="I76" s="119">
        <v>0</v>
      </c>
      <c r="J76" s="119">
        <v>0</v>
      </c>
      <c r="K76" s="119">
        <v>0</v>
      </c>
      <c r="L76" s="119">
        <v>0</v>
      </c>
      <c r="M76" s="119">
        <v>0</v>
      </c>
      <c r="N76" s="119">
        <v>17.041942604856512</v>
      </c>
    </row>
    <row r="77" spans="1:14" ht="13.05" customHeight="1" x14ac:dyDescent="0.15">
      <c r="A77" s="119" t="s">
        <v>38</v>
      </c>
      <c r="B77" s="119">
        <v>15.060566608810296</v>
      </c>
      <c r="C77" s="119">
        <v>14.67991169977925</v>
      </c>
      <c r="D77" s="119">
        <v>15.011037527593817</v>
      </c>
      <c r="E77" s="119">
        <v>15.055187637969095</v>
      </c>
      <c r="F77" s="119">
        <v>15.099337748344368</v>
      </c>
      <c r="G77" s="119">
        <v>0</v>
      </c>
      <c r="H77" s="119">
        <v>0</v>
      </c>
      <c r="I77" s="119">
        <v>0</v>
      </c>
      <c r="J77" s="119">
        <v>15.121412803532007</v>
      </c>
      <c r="K77" s="119">
        <v>15.18763796909492</v>
      </c>
      <c r="L77" s="119">
        <v>15.121412803532007</v>
      </c>
      <c r="M77" s="119">
        <v>15.099337748344368</v>
      </c>
      <c r="N77" s="119">
        <v>14.856512141280353</v>
      </c>
    </row>
    <row r="78" spans="1:14" ht="13.05" customHeight="1" x14ac:dyDescent="0.15">
      <c r="A78" s="119" t="s">
        <v>39</v>
      </c>
      <c r="B78" s="119">
        <v>15.429763390753056</v>
      </c>
      <c r="C78" s="119">
        <v>0</v>
      </c>
      <c r="D78" s="119">
        <v>0</v>
      </c>
      <c r="E78" s="119">
        <v>0</v>
      </c>
      <c r="F78" s="119">
        <v>0</v>
      </c>
      <c r="G78" s="119">
        <v>0</v>
      </c>
      <c r="H78" s="119">
        <v>0</v>
      </c>
      <c r="I78" s="119">
        <v>0</v>
      </c>
      <c r="J78" s="119">
        <v>0</v>
      </c>
      <c r="K78" s="119">
        <v>0</v>
      </c>
      <c r="L78" s="119">
        <v>15.894039735099337</v>
      </c>
      <c r="M78" s="119">
        <v>15.011037527593817</v>
      </c>
      <c r="N78" s="119">
        <v>0</v>
      </c>
    </row>
    <row r="79" spans="1:14" ht="13.05" customHeight="1" x14ac:dyDescent="0.15">
      <c r="A79" s="119" t="s">
        <v>40</v>
      </c>
      <c r="B79" s="119">
        <v>13.004055454780735</v>
      </c>
      <c r="C79" s="119">
        <v>12.913907284768209</v>
      </c>
      <c r="D79" s="119">
        <v>12.935982339955851</v>
      </c>
      <c r="E79" s="119">
        <v>12.958057395143488</v>
      </c>
      <c r="F79" s="119">
        <v>13.024282560706403</v>
      </c>
      <c r="G79" s="119">
        <v>12.980132450331126</v>
      </c>
      <c r="H79" s="119">
        <v>13.024282560706402</v>
      </c>
      <c r="I79" s="119">
        <v>0</v>
      </c>
      <c r="J79" s="119">
        <v>13.046357615894038</v>
      </c>
      <c r="K79" s="119">
        <v>13.090507726269315</v>
      </c>
      <c r="L79" s="119">
        <v>13.134657836644591</v>
      </c>
      <c r="M79" s="119">
        <v>13.090507726269315</v>
      </c>
      <c r="N79" s="119">
        <v>13.068432671081675</v>
      </c>
    </row>
    <row r="80" spans="1:14" ht="13.05" customHeight="1" x14ac:dyDescent="0.15">
      <c r="A80" s="119" t="s">
        <v>41</v>
      </c>
      <c r="B80" s="119">
        <v>12.553090088009814</v>
      </c>
      <c r="C80" s="119">
        <v>12.338858774977533</v>
      </c>
      <c r="D80" s="119">
        <v>12.397840876853147</v>
      </c>
      <c r="E80" s="119">
        <v>12.445889354488886</v>
      </c>
      <c r="F80" s="119">
        <v>12.43639210224635</v>
      </c>
      <c r="G80" s="119">
        <v>12.494481236203089</v>
      </c>
      <c r="H80" s="119">
        <v>0</v>
      </c>
      <c r="I80" s="119">
        <v>0</v>
      </c>
      <c r="J80" s="119">
        <v>0</v>
      </c>
      <c r="K80" s="119">
        <v>0</v>
      </c>
      <c r="L80" s="119">
        <v>0</v>
      </c>
      <c r="M80" s="119">
        <v>13.046357615894038</v>
      </c>
      <c r="N80" s="119">
        <v>13.024282560706403</v>
      </c>
    </row>
    <row r="81" spans="1:14" ht="13.05" customHeight="1" x14ac:dyDescent="0.15">
      <c r="A81" s="119" t="s">
        <v>110</v>
      </c>
      <c r="B81" s="119">
        <v>12.595529379004882</v>
      </c>
      <c r="C81" s="119">
        <v>12.362030905077262</v>
      </c>
      <c r="D81" s="119">
        <v>12.406181015452537</v>
      </c>
      <c r="E81" s="119">
        <v>12.450331125827816</v>
      </c>
      <c r="F81" s="119">
        <v>12.428256070640174</v>
      </c>
      <c r="G81" s="119">
        <v>0</v>
      </c>
      <c r="H81" s="119">
        <v>0</v>
      </c>
      <c r="I81" s="119">
        <v>0</v>
      </c>
      <c r="J81" s="119">
        <v>0</v>
      </c>
      <c r="K81" s="119">
        <v>0</v>
      </c>
      <c r="L81" s="119">
        <v>0</v>
      </c>
      <c r="M81" s="119">
        <v>13.046357615894038</v>
      </c>
      <c r="N81" s="119">
        <v>13.024282560706403</v>
      </c>
    </row>
    <row r="82" spans="1:14" ht="13.05" customHeight="1" x14ac:dyDescent="0.15">
      <c r="A82" s="119" t="s">
        <v>111</v>
      </c>
      <c r="B82" s="119">
        <v>12.377227550640423</v>
      </c>
      <c r="C82" s="119">
        <v>12.317880794701988</v>
      </c>
      <c r="D82" s="119">
        <v>12.362030905077262</v>
      </c>
      <c r="E82" s="119">
        <v>12.428256070640176</v>
      </c>
      <c r="F82" s="119">
        <v>12.472406181015453</v>
      </c>
      <c r="G82" s="119">
        <v>12.494481236203089</v>
      </c>
      <c r="H82" s="119">
        <v>0</v>
      </c>
      <c r="I82" s="119">
        <v>0</v>
      </c>
      <c r="J82" s="119">
        <v>0</v>
      </c>
      <c r="K82" s="119">
        <v>0</v>
      </c>
      <c r="L82" s="119">
        <v>0</v>
      </c>
      <c r="M82" s="119">
        <v>0</v>
      </c>
      <c r="N82" s="119">
        <v>0</v>
      </c>
    </row>
    <row r="83" spans="1:14" ht="13.05" customHeight="1" x14ac:dyDescent="0.15">
      <c r="A83" s="119" t="s">
        <v>44</v>
      </c>
      <c r="B83" s="119">
        <v>14.4426319650981</v>
      </c>
      <c r="C83" s="119">
        <v>14.569536423841058</v>
      </c>
      <c r="D83" s="119">
        <v>14.525386313465786</v>
      </c>
      <c r="E83" s="119">
        <v>14.569536423841061</v>
      </c>
      <c r="F83" s="119">
        <v>0</v>
      </c>
      <c r="G83" s="119">
        <v>0</v>
      </c>
      <c r="H83" s="119">
        <v>0</v>
      </c>
      <c r="I83" s="119">
        <v>0</v>
      </c>
      <c r="J83" s="119">
        <v>0</v>
      </c>
      <c r="K83" s="119">
        <v>0</v>
      </c>
      <c r="L83" s="119">
        <v>0</v>
      </c>
      <c r="M83" s="119">
        <v>14.348785871964681</v>
      </c>
      <c r="N83" s="119">
        <v>14.392935982339955</v>
      </c>
    </row>
    <row r="84" spans="1:14" ht="13.05" customHeight="1" x14ac:dyDescent="0.15">
      <c r="A84" s="119" t="s">
        <v>45</v>
      </c>
      <c r="B84" s="119">
        <v>14.678794355596526</v>
      </c>
      <c r="C84" s="119">
        <v>14.419072847682118</v>
      </c>
      <c r="D84" s="119">
        <v>14.470975717439295</v>
      </c>
      <c r="E84" s="119">
        <v>14.531055187637969</v>
      </c>
      <c r="F84" s="119">
        <v>0</v>
      </c>
      <c r="G84" s="119">
        <v>0</v>
      </c>
      <c r="H84" s="119">
        <v>0</v>
      </c>
      <c r="I84" s="119">
        <v>0</v>
      </c>
      <c r="J84" s="119">
        <v>0</v>
      </c>
      <c r="K84" s="119">
        <v>0</v>
      </c>
      <c r="L84" s="119">
        <v>0</v>
      </c>
      <c r="M84" s="119">
        <v>14.803249448123619</v>
      </c>
      <c r="N84" s="119">
        <v>14.826030905077262</v>
      </c>
    </row>
    <row r="85" spans="1:14" ht="13.05" customHeight="1" x14ac:dyDescent="0.15">
      <c r="A85" s="119" t="s">
        <v>46</v>
      </c>
      <c r="B85" s="119">
        <v>0</v>
      </c>
      <c r="C85" s="119">
        <v>0</v>
      </c>
      <c r="D85" s="119">
        <v>0</v>
      </c>
      <c r="E85" s="119">
        <v>0</v>
      </c>
      <c r="F85" s="119">
        <v>0</v>
      </c>
      <c r="G85" s="119">
        <v>0</v>
      </c>
      <c r="H85" s="119">
        <v>0</v>
      </c>
      <c r="I85" s="119">
        <v>0</v>
      </c>
      <c r="J85" s="119">
        <v>0</v>
      </c>
      <c r="K85" s="119">
        <v>0</v>
      </c>
      <c r="L85" s="119">
        <v>0</v>
      </c>
      <c r="M85" s="119">
        <v>0</v>
      </c>
      <c r="N85" s="119">
        <v>0</v>
      </c>
    </row>
    <row r="86" spans="1:14" ht="13.05" customHeight="1" x14ac:dyDescent="0.15">
      <c r="A86" s="119" t="s">
        <v>47</v>
      </c>
      <c r="B86" s="119">
        <v>0</v>
      </c>
      <c r="C86" s="119">
        <v>0</v>
      </c>
      <c r="D86" s="119">
        <v>0</v>
      </c>
      <c r="E86" s="119">
        <v>0</v>
      </c>
      <c r="F86" s="119">
        <v>0</v>
      </c>
      <c r="G86" s="119">
        <v>0</v>
      </c>
      <c r="H86" s="119">
        <v>0</v>
      </c>
      <c r="I86" s="119">
        <v>0</v>
      </c>
      <c r="J86" s="119">
        <v>0</v>
      </c>
      <c r="K86" s="119">
        <v>0</v>
      </c>
      <c r="L86" s="119">
        <v>0</v>
      </c>
      <c r="M86" s="119">
        <v>0</v>
      </c>
      <c r="N86" s="119">
        <v>0</v>
      </c>
    </row>
    <row r="87" spans="1:14" ht="13.05" customHeight="1" x14ac:dyDescent="0.15">
      <c r="A87" s="119" t="s">
        <v>48</v>
      </c>
      <c r="B87" s="119">
        <v>0</v>
      </c>
      <c r="C87" s="119">
        <v>0</v>
      </c>
      <c r="D87" s="119">
        <v>0</v>
      </c>
      <c r="E87" s="119">
        <v>0</v>
      </c>
      <c r="F87" s="119">
        <v>0</v>
      </c>
      <c r="G87" s="119">
        <v>0</v>
      </c>
      <c r="H87" s="119">
        <v>0</v>
      </c>
      <c r="I87" s="119">
        <v>0</v>
      </c>
      <c r="J87" s="119">
        <v>0</v>
      </c>
      <c r="K87" s="119">
        <v>0</v>
      </c>
      <c r="L87" s="119">
        <v>0</v>
      </c>
      <c r="M87" s="119">
        <v>0</v>
      </c>
      <c r="N87" s="119">
        <v>0</v>
      </c>
    </row>
    <row r="88" spans="1:14" ht="13.05" customHeight="1" x14ac:dyDescent="0.15">
      <c r="A88" s="119" t="s">
        <v>49</v>
      </c>
      <c r="B88" s="119">
        <v>0</v>
      </c>
      <c r="C88" s="119">
        <v>0</v>
      </c>
      <c r="D88" s="119">
        <v>0</v>
      </c>
      <c r="E88" s="119">
        <v>0</v>
      </c>
      <c r="F88" s="119">
        <v>0</v>
      </c>
      <c r="G88" s="119">
        <v>0</v>
      </c>
      <c r="H88" s="119">
        <v>0</v>
      </c>
      <c r="I88" s="119">
        <v>0</v>
      </c>
      <c r="J88" s="119">
        <v>0</v>
      </c>
      <c r="K88" s="119">
        <v>0</v>
      </c>
      <c r="L88" s="119">
        <v>0</v>
      </c>
      <c r="M88" s="119">
        <v>0</v>
      </c>
      <c r="N88" s="119">
        <v>0</v>
      </c>
    </row>
    <row r="89" spans="1:14" ht="13.05" customHeight="1" x14ac:dyDescent="0.15">
      <c r="A89" s="119" t="s">
        <v>429</v>
      </c>
    </row>
    <row r="90" spans="1:14" ht="13.05" customHeight="1" x14ac:dyDescent="0.15">
      <c r="A90" s="119" t="s">
        <v>428</v>
      </c>
    </row>
    <row r="91" spans="1:14" ht="13.05" customHeight="1" x14ac:dyDescent="0.15">
      <c r="A91" s="119" t="s">
        <v>412</v>
      </c>
    </row>
  </sheetData>
  <printOptions horizontalCentered="1" verticalCentered="1" gridLinesSet="0"/>
  <pageMargins left="0" right="0" top="0" bottom="0" header="0" footer="0"/>
  <pageSetup paperSize="9" orientation="landscape" horizontalDpi="180" verticalDpi="180"/>
  <headerFooter scaleWithDoc="0"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2">
    <tabColor theme="9" tint="0.59999389629810485"/>
  </sheetPr>
  <dimension ref="A1:N92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1.25" style="119" customWidth="1"/>
    <col min="2" max="14" width="8.375" style="119" customWidth="1"/>
    <col min="15" max="16384" width="7" style="119"/>
  </cols>
  <sheetData>
    <row r="1" spans="1:14" ht="16.95" customHeight="1" x14ac:dyDescent="0.3">
      <c r="A1" s="666" t="s">
        <v>532</v>
      </c>
      <c r="B1" s="666"/>
      <c r="C1" s="667"/>
      <c r="D1" s="667"/>
      <c r="E1" s="667"/>
      <c r="F1" s="667"/>
      <c r="G1" s="667"/>
      <c r="H1" s="667"/>
      <c r="I1" s="667"/>
      <c r="J1" s="667"/>
      <c r="K1" s="667"/>
      <c r="L1" s="667"/>
      <c r="M1" s="667"/>
      <c r="N1" s="667"/>
    </row>
    <row r="2" spans="1:14" ht="13.05" customHeight="1" x14ac:dyDescent="0.15">
      <c r="A2" s="722" t="s">
        <v>381</v>
      </c>
      <c r="B2" s="416"/>
      <c r="C2" s="166"/>
      <c r="D2" s="166"/>
      <c r="E2" s="166"/>
      <c r="F2" s="166"/>
      <c r="G2" s="170"/>
      <c r="H2" s="169"/>
      <c r="I2" s="166"/>
      <c r="J2" s="166"/>
      <c r="K2" s="166"/>
      <c r="L2" s="166"/>
      <c r="M2" s="166"/>
      <c r="N2" s="166"/>
    </row>
    <row r="3" spans="1:14" ht="4.05" customHeight="1" thickBot="1" x14ac:dyDescent="0.2">
      <c r="A3" s="170"/>
      <c r="B3" s="171"/>
      <c r="C3" s="172"/>
      <c r="D3" s="171"/>
      <c r="E3" s="171"/>
      <c r="F3" s="171"/>
      <c r="G3" s="171"/>
      <c r="H3" s="171"/>
      <c r="I3" s="171"/>
      <c r="J3" s="169"/>
      <c r="K3" s="169"/>
      <c r="L3" s="169"/>
      <c r="M3" s="169"/>
      <c r="N3" s="169"/>
    </row>
    <row r="4" spans="1:14" ht="15" customHeight="1" x14ac:dyDescent="0.15">
      <c r="A4" s="868" t="s">
        <v>18</v>
      </c>
      <c r="B4" s="826" t="s">
        <v>56</v>
      </c>
      <c r="C4" s="826" t="s">
        <v>57</v>
      </c>
      <c r="D4" s="826" t="s">
        <v>58</v>
      </c>
      <c r="E4" s="826" t="s">
        <v>59</v>
      </c>
      <c r="F4" s="826" t="s">
        <v>60</v>
      </c>
      <c r="G4" s="826" t="s">
        <v>61</v>
      </c>
      <c r="H4" s="826" t="s">
        <v>62</v>
      </c>
      <c r="I4" s="826" t="s">
        <v>63</v>
      </c>
      <c r="J4" s="826" t="s">
        <v>64</v>
      </c>
      <c r="K4" s="826" t="s">
        <v>65</v>
      </c>
      <c r="L4" s="826" t="s">
        <v>66</v>
      </c>
      <c r="M4" s="826" t="s">
        <v>67</v>
      </c>
      <c r="N4" s="826" t="s">
        <v>68</v>
      </c>
    </row>
    <row r="5" spans="1:14" ht="15" customHeight="1" x14ac:dyDescent="0.15">
      <c r="A5" s="1003" t="s">
        <v>113</v>
      </c>
      <c r="B5" s="1005">
        <v>3.1817849916928487</v>
      </c>
      <c r="C5" s="1005">
        <v>3.0720350493160558</v>
      </c>
      <c r="D5" s="1005">
        <v>3.610705111538866</v>
      </c>
      <c r="E5" s="1005">
        <v>3.542714278262713</v>
      </c>
      <c r="F5" s="1005">
        <v>2.7090659311464953</v>
      </c>
      <c r="G5" s="1005">
        <v>2.8114805560612641</v>
      </c>
      <c r="H5" s="1005">
        <v>2.9615662373172231</v>
      </c>
      <c r="I5" s="1005">
        <v>3.0987</v>
      </c>
      <c r="J5" s="1004">
        <v>0</v>
      </c>
      <c r="K5" s="1004">
        <v>3.1499999999999995</v>
      </c>
      <c r="L5" s="1005">
        <v>3.1771393193900761</v>
      </c>
      <c r="M5" s="1005">
        <v>2.9442226314127078</v>
      </c>
      <c r="N5" s="1005">
        <v>3.0167469205891795</v>
      </c>
    </row>
    <row r="6" spans="1:14" ht="12" customHeight="1" x14ac:dyDescent="0.15">
      <c r="A6" s="119" t="s">
        <v>21</v>
      </c>
      <c r="B6" s="842">
        <v>0</v>
      </c>
      <c r="C6" s="658">
        <v>0</v>
      </c>
      <c r="D6" s="658">
        <v>0</v>
      </c>
      <c r="E6" s="658">
        <v>0</v>
      </c>
      <c r="F6" s="658">
        <v>0</v>
      </c>
      <c r="G6" s="658">
        <v>0</v>
      </c>
      <c r="H6" s="658">
        <v>0</v>
      </c>
      <c r="I6" s="658">
        <v>0</v>
      </c>
      <c r="J6" s="658">
        <v>0</v>
      </c>
      <c r="K6" s="658">
        <v>0</v>
      </c>
      <c r="L6" s="658">
        <v>0</v>
      </c>
      <c r="M6" s="658">
        <v>0</v>
      </c>
      <c r="N6" s="658">
        <v>0</v>
      </c>
    </row>
    <row r="7" spans="1:14" ht="12" customHeight="1" x14ac:dyDescent="0.15">
      <c r="A7" s="119" t="s">
        <v>22</v>
      </c>
      <c r="B7" s="842">
        <v>0</v>
      </c>
      <c r="C7" s="658">
        <v>0</v>
      </c>
      <c r="D7" s="658">
        <v>0</v>
      </c>
      <c r="E7" s="658">
        <v>0</v>
      </c>
      <c r="F7" s="658">
        <v>0</v>
      </c>
      <c r="G7" s="658">
        <v>0</v>
      </c>
      <c r="H7" s="658">
        <v>0</v>
      </c>
      <c r="I7" s="658">
        <v>0</v>
      </c>
      <c r="J7" s="658">
        <v>0</v>
      </c>
      <c r="K7" s="658">
        <v>0</v>
      </c>
      <c r="L7" s="658">
        <v>0</v>
      </c>
      <c r="M7" s="658">
        <v>0</v>
      </c>
      <c r="N7" s="658">
        <v>0</v>
      </c>
    </row>
    <row r="8" spans="1:14" ht="12" customHeight="1" x14ac:dyDescent="0.15">
      <c r="A8" s="119" t="s">
        <v>23</v>
      </c>
      <c r="B8" s="842">
        <v>0</v>
      </c>
      <c r="C8" s="658">
        <v>0</v>
      </c>
      <c r="D8" s="658">
        <v>0</v>
      </c>
      <c r="E8" s="658">
        <v>0</v>
      </c>
      <c r="F8" s="658">
        <v>0</v>
      </c>
      <c r="G8" s="658">
        <v>0</v>
      </c>
      <c r="H8" s="658">
        <v>0</v>
      </c>
      <c r="I8" s="658">
        <v>0</v>
      </c>
      <c r="J8" s="658">
        <v>0</v>
      </c>
      <c r="K8" s="658">
        <v>0</v>
      </c>
      <c r="L8" s="658">
        <v>0</v>
      </c>
      <c r="M8" s="658">
        <v>0</v>
      </c>
      <c r="N8" s="658">
        <v>0</v>
      </c>
    </row>
    <row r="9" spans="1:14" ht="12" customHeight="1" x14ac:dyDescent="0.15">
      <c r="A9" s="119" t="s">
        <v>24</v>
      </c>
      <c r="B9" s="842">
        <v>0</v>
      </c>
      <c r="C9" s="658">
        <v>0</v>
      </c>
      <c r="D9" s="658">
        <v>0</v>
      </c>
      <c r="E9" s="658">
        <v>0</v>
      </c>
      <c r="F9" s="658">
        <v>0</v>
      </c>
      <c r="G9" s="658">
        <v>0</v>
      </c>
      <c r="H9" s="658">
        <v>0</v>
      </c>
      <c r="I9" s="658">
        <v>0</v>
      </c>
      <c r="J9" s="658">
        <v>0</v>
      </c>
      <c r="K9" s="658">
        <v>0</v>
      </c>
      <c r="L9" s="658">
        <v>0</v>
      </c>
      <c r="M9" s="658">
        <v>0</v>
      </c>
      <c r="N9" s="658">
        <v>0</v>
      </c>
    </row>
    <row r="10" spans="1:14" ht="12" customHeight="1" x14ac:dyDescent="0.15">
      <c r="A10" s="119" t="s">
        <v>25</v>
      </c>
      <c r="B10" s="842">
        <v>0</v>
      </c>
      <c r="C10" s="658">
        <v>0</v>
      </c>
      <c r="D10" s="658">
        <v>0</v>
      </c>
      <c r="E10" s="658">
        <v>0</v>
      </c>
      <c r="F10" s="658">
        <v>0</v>
      </c>
      <c r="G10" s="658">
        <v>0</v>
      </c>
      <c r="H10" s="658">
        <v>0</v>
      </c>
      <c r="I10" s="658">
        <v>0</v>
      </c>
      <c r="J10" s="658">
        <v>0</v>
      </c>
      <c r="K10" s="658">
        <v>0</v>
      </c>
      <c r="L10" s="658">
        <v>0</v>
      </c>
      <c r="M10" s="658">
        <v>0</v>
      </c>
      <c r="N10" s="658">
        <v>0</v>
      </c>
    </row>
    <row r="11" spans="1:14" ht="12" customHeight="1" x14ac:dyDescent="0.15">
      <c r="A11" s="119" t="s">
        <v>107</v>
      </c>
      <c r="B11" s="842">
        <v>0</v>
      </c>
      <c r="C11" s="658">
        <v>0</v>
      </c>
      <c r="D11" s="658">
        <v>0</v>
      </c>
      <c r="E11" s="658">
        <v>0</v>
      </c>
      <c r="F11" s="658">
        <v>0</v>
      </c>
      <c r="G11" s="658">
        <v>0</v>
      </c>
      <c r="H11" s="658">
        <v>0</v>
      </c>
      <c r="I11" s="658">
        <v>0</v>
      </c>
      <c r="J11" s="658">
        <v>0</v>
      </c>
      <c r="K11" s="658">
        <v>0</v>
      </c>
      <c r="L11" s="658">
        <v>0</v>
      </c>
      <c r="M11" s="658">
        <v>0</v>
      </c>
      <c r="N11" s="658">
        <v>0</v>
      </c>
    </row>
    <row r="12" spans="1:14" ht="12" customHeight="1" x14ac:dyDescent="0.15">
      <c r="A12" s="119" t="s">
        <v>108</v>
      </c>
      <c r="B12" s="842">
        <v>0</v>
      </c>
      <c r="C12" s="658">
        <v>0</v>
      </c>
      <c r="D12" s="658">
        <v>0</v>
      </c>
      <c r="E12" s="658">
        <v>0</v>
      </c>
      <c r="F12" s="658">
        <v>0</v>
      </c>
      <c r="G12" s="658">
        <v>0</v>
      </c>
      <c r="H12" s="658">
        <v>0</v>
      </c>
      <c r="I12" s="658">
        <v>0</v>
      </c>
      <c r="J12" s="658">
        <v>0</v>
      </c>
      <c r="K12" s="658">
        <v>0</v>
      </c>
      <c r="L12" s="658">
        <v>0</v>
      </c>
      <c r="M12" s="658">
        <v>0</v>
      </c>
      <c r="N12" s="658">
        <v>0</v>
      </c>
    </row>
    <row r="13" spans="1:14" ht="12" customHeight="1" x14ac:dyDescent="0.15">
      <c r="A13" s="119" t="s">
        <v>138</v>
      </c>
      <c r="B13" s="842">
        <v>0</v>
      </c>
      <c r="C13" s="658">
        <v>0</v>
      </c>
      <c r="D13" s="658">
        <v>0</v>
      </c>
      <c r="E13" s="658">
        <v>0</v>
      </c>
      <c r="F13" s="658">
        <v>0</v>
      </c>
      <c r="G13" s="658">
        <v>0</v>
      </c>
      <c r="H13" s="658">
        <v>0</v>
      </c>
      <c r="I13" s="658">
        <v>0</v>
      </c>
      <c r="J13" s="658">
        <v>0</v>
      </c>
      <c r="K13" s="658">
        <v>0</v>
      </c>
      <c r="L13" s="658">
        <v>0</v>
      </c>
      <c r="M13" s="658">
        <v>0</v>
      </c>
      <c r="N13" s="658">
        <v>0</v>
      </c>
    </row>
    <row r="14" spans="1:14" ht="12" customHeight="1" x14ac:dyDescent="0.15">
      <c r="A14" s="119" t="s">
        <v>29</v>
      </c>
      <c r="B14" s="842">
        <v>0</v>
      </c>
      <c r="C14" s="658">
        <v>0</v>
      </c>
      <c r="D14" s="658">
        <v>0</v>
      </c>
      <c r="E14" s="658">
        <v>0</v>
      </c>
      <c r="F14" s="658">
        <v>0</v>
      </c>
      <c r="G14" s="658">
        <v>0</v>
      </c>
      <c r="H14" s="658">
        <v>0</v>
      </c>
      <c r="I14" s="658">
        <v>0</v>
      </c>
      <c r="J14" s="658">
        <v>0</v>
      </c>
      <c r="K14" s="658">
        <v>0</v>
      </c>
      <c r="L14" s="658">
        <v>0</v>
      </c>
      <c r="M14" s="658">
        <v>0</v>
      </c>
      <c r="N14" s="658">
        <v>0</v>
      </c>
    </row>
    <row r="15" spans="1:14" ht="12" customHeight="1" x14ac:dyDescent="0.15">
      <c r="A15" s="119" t="s">
        <v>30</v>
      </c>
      <c r="B15" s="842">
        <v>0</v>
      </c>
      <c r="C15" s="658">
        <v>0</v>
      </c>
      <c r="D15" s="658">
        <v>0</v>
      </c>
      <c r="E15" s="658">
        <v>0</v>
      </c>
      <c r="F15" s="658">
        <v>0</v>
      </c>
      <c r="G15" s="658">
        <v>0</v>
      </c>
      <c r="H15" s="658">
        <v>0</v>
      </c>
      <c r="I15" s="658">
        <v>0</v>
      </c>
      <c r="J15" s="658">
        <v>0</v>
      </c>
      <c r="K15" s="658">
        <v>0</v>
      </c>
      <c r="L15" s="658">
        <v>0</v>
      </c>
      <c r="M15" s="658">
        <v>0</v>
      </c>
      <c r="N15" s="658">
        <v>0</v>
      </c>
    </row>
    <row r="16" spans="1:14" ht="12" customHeight="1" x14ac:dyDescent="0.15">
      <c r="A16" s="119" t="s">
        <v>31</v>
      </c>
      <c r="B16" s="842">
        <v>2.5348227335652473</v>
      </c>
      <c r="C16" s="658">
        <v>0</v>
      </c>
      <c r="D16" s="658">
        <v>0</v>
      </c>
      <c r="E16" s="658">
        <v>0</v>
      </c>
      <c r="F16" s="658">
        <v>3.1499999999999995</v>
      </c>
      <c r="G16" s="658">
        <v>3.0999999999999996</v>
      </c>
      <c r="H16" s="658">
        <v>3.1220000000000003</v>
      </c>
      <c r="I16" s="658">
        <v>3.0987</v>
      </c>
      <c r="J16" s="658">
        <v>0</v>
      </c>
      <c r="K16" s="658">
        <v>0</v>
      </c>
      <c r="L16" s="658">
        <v>0</v>
      </c>
      <c r="M16" s="658">
        <v>0</v>
      </c>
      <c r="N16" s="658">
        <v>0</v>
      </c>
    </row>
    <row r="17" spans="1:14" ht="12" customHeight="1" x14ac:dyDescent="0.15">
      <c r="A17" s="119" t="s">
        <v>32</v>
      </c>
      <c r="B17" s="842">
        <v>0</v>
      </c>
      <c r="C17" s="658">
        <v>0</v>
      </c>
      <c r="D17" s="658">
        <v>0</v>
      </c>
      <c r="E17" s="658">
        <v>0</v>
      </c>
      <c r="F17" s="658">
        <v>0</v>
      </c>
      <c r="G17" s="658">
        <v>0</v>
      </c>
      <c r="H17" s="658">
        <v>0</v>
      </c>
      <c r="I17" s="658">
        <v>0</v>
      </c>
      <c r="J17" s="658">
        <v>0</v>
      </c>
      <c r="K17" s="658">
        <v>0</v>
      </c>
      <c r="L17" s="658">
        <v>0</v>
      </c>
      <c r="M17" s="658">
        <v>0</v>
      </c>
      <c r="N17" s="658">
        <v>0</v>
      </c>
    </row>
    <row r="18" spans="1:14" ht="12" customHeight="1" x14ac:dyDescent="0.15">
      <c r="A18" s="119" t="s">
        <v>33</v>
      </c>
      <c r="B18" s="842">
        <v>0</v>
      </c>
      <c r="C18" s="658">
        <v>0</v>
      </c>
      <c r="D18" s="658">
        <v>0</v>
      </c>
      <c r="E18" s="658">
        <v>0</v>
      </c>
      <c r="F18" s="658">
        <v>0</v>
      </c>
      <c r="G18" s="658">
        <v>0</v>
      </c>
      <c r="H18" s="658">
        <v>0</v>
      </c>
      <c r="I18" s="658">
        <v>0</v>
      </c>
      <c r="J18" s="658">
        <v>0</v>
      </c>
      <c r="K18" s="658">
        <v>0</v>
      </c>
      <c r="L18" s="658">
        <v>0</v>
      </c>
      <c r="M18" s="658">
        <v>0</v>
      </c>
      <c r="N18" s="658">
        <v>0</v>
      </c>
    </row>
    <row r="19" spans="1:14" ht="12" customHeight="1" x14ac:dyDescent="0.15">
      <c r="A19" s="119" t="s">
        <v>34</v>
      </c>
      <c r="B19" s="842">
        <v>2.9696685930985867</v>
      </c>
      <c r="C19" s="658">
        <v>0</v>
      </c>
      <c r="D19" s="658">
        <v>0</v>
      </c>
      <c r="E19" s="658">
        <v>0</v>
      </c>
      <c r="F19" s="658">
        <v>0</v>
      </c>
      <c r="G19" s="658">
        <v>0</v>
      </c>
      <c r="H19" s="658">
        <v>0</v>
      </c>
      <c r="I19" s="658">
        <v>0</v>
      </c>
      <c r="J19" s="658">
        <v>0</v>
      </c>
      <c r="K19" s="658">
        <v>0</v>
      </c>
      <c r="L19" s="658">
        <v>2.9540000000000002</v>
      </c>
      <c r="M19" s="658">
        <v>2.98</v>
      </c>
      <c r="N19" s="658">
        <v>2.9740000000000002</v>
      </c>
    </row>
    <row r="20" spans="1:14" ht="12" customHeight="1" x14ac:dyDescent="0.15">
      <c r="A20" s="119" t="s">
        <v>35</v>
      </c>
      <c r="B20" s="842">
        <v>3.1916526895680555</v>
      </c>
      <c r="C20" s="658">
        <v>0</v>
      </c>
      <c r="D20" s="658">
        <v>0</v>
      </c>
      <c r="E20" s="658">
        <v>0</v>
      </c>
      <c r="F20" s="658">
        <v>0</v>
      </c>
      <c r="G20" s="658">
        <v>0</v>
      </c>
      <c r="H20" s="658">
        <v>0</v>
      </c>
      <c r="I20" s="658">
        <v>0</v>
      </c>
      <c r="J20" s="658">
        <v>0</v>
      </c>
      <c r="K20" s="658">
        <v>0</v>
      </c>
      <c r="L20" s="658">
        <v>3.1999999999999997</v>
      </c>
      <c r="M20" s="658">
        <v>3.1799999999999997</v>
      </c>
      <c r="N20" s="658">
        <v>3.2100000000000004</v>
      </c>
    </row>
    <row r="21" spans="1:14" ht="12" customHeight="1" x14ac:dyDescent="0.15">
      <c r="A21" s="119" t="s">
        <v>36</v>
      </c>
      <c r="B21" s="842">
        <v>3.1319475885786119</v>
      </c>
      <c r="C21" s="658">
        <v>0</v>
      </c>
      <c r="D21" s="658">
        <v>3.2300000000000004</v>
      </c>
      <c r="E21" s="658">
        <v>3.2010000000000001</v>
      </c>
      <c r="F21" s="658">
        <v>3.1939999999999995</v>
      </c>
      <c r="G21" s="658">
        <v>2.98</v>
      </c>
      <c r="H21" s="658">
        <v>2.9719999999999995</v>
      </c>
      <c r="I21" s="658">
        <v>0</v>
      </c>
      <c r="J21" s="658">
        <v>0</v>
      </c>
      <c r="K21" s="658">
        <v>0</v>
      </c>
      <c r="L21" s="658">
        <v>0</v>
      </c>
      <c r="M21" s="658">
        <v>3.02</v>
      </c>
      <c r="N21" s="658">
        <v>3.0219999999999998</v>
      </c>
    </row>
    <row r="22" spans="1:14" ht="12" customHeight="1" x14ac:dyDescent="0.15">
      <c r="A22" s="119" t="s">
        <v>37</v>
      </c>
      <c r="B22" s="842">
        <v>3.3382707619584546</v>
      </c>
      <c r="C22" s="658">
        <v>3.33</v>
      </c>
      <c r="D22" s="658">
        <v>3.34</v>
      </c>
      <c r="E22" s="658">
        <v>3.3340000000000001</v>
      </c>
      <c r="F22" s="658">
        <v>0</v>
      </c>
      <c r="G22" s="658">
        <v>0</v>
      </c>
      <c r="H22" s="658">
        <v>0</v>
      </c>
      <c r="I22" s="658">
        <v>0</v>
      </c>
      <c r="J22" s="658">
        <v>0</v>
      </c>
      <c r="K22" s="658">
        <v>0</v>
      </c>
      <c r="L22" s="658">
        <v>0</v>
      </c>
      <c r="M22" s="658">
        <v>0</v>
      </c>
      <c r="N22" s="658">
        <v>3.3539999999999996</v>
      </c>
    </row>
    <row r="23" spans="1:14" ht="12" customHeight="1" x14ac:dyDescent="0.15">
      <c r="A23" s="119" t="s">
        <v>38</v>
      </c>
      <c r="B23" s="842">
        <v>3.1615036926317446</v>
      </c>
      <c r="C23" s="658">
        <v>0</v>
      </c>
      <c r="D23" s="658">
        <v>0</v>
      </c>
      <c r="E23" s="658">
        <v>0</v>
      </c>
      <c r="F23" s="658">
        <v>0</v>
      </c>
      <c r="G23" s="658">
        <v>0</v>
      </c>
      <c r="H23" s="658">
        <v>0</v>
      </c>
      <c r="I23" s="658">
        <v>0</v>
      </c>
      <c r="J23" s="658">
        <v>0</v>
      </c>
      <c r="K23" s="658">
        <v>3.1499999999999995</v>
      </c>
      <c r="L23" s="658">
        <v>3.18</v>
      </c>
      <c r="M23" s="658">
        <v>3.1529999999999996</v>
      </c>
      <c r="N23" s="658">
        <v>3.16</v>
      </c>
    </row>
    <row r="24" spans="1:14" ht="12" customHeight="1" x14ac:dyDescent="0.15">
      <c r="A24" s="119" t="s">
        <v>39</v>
      </c>
      <c r="B24" s="842">
        <v>0</v>
      </c>
      <c r="C24" s="658">
        <v>0</v>
      </c>
      <c r="D24" s="658">
        <v>0</v>
      </c>
      <c r="E24" s="658">
        <v>0</v>
      </c>
      <c r="F24" s="658">
        <v>0</v>
      </c>
      <c r="G24" s="658">
        <v>0</v>
      </c>
      <c r="H24" s="658">
        <v>0</v>
      </c>
      <c r="I24" s="658">
        <v>0</v>
      </c>
      <c r="J24" s="658">
        <v>0</v>
      </c>
      <c r="K24" s="658">
        <v>0</v>
      </c>
      <c r="L24" s="658">
        <v>0</v>
      </c>
      <c r="M24" s="658">
        <v>0</v>
      </c>
      <c r="N24" s="658">
        <v>0</v>
      </c>
    </row>
    <row r="25" spans="1:14" ht="12" customHeight="1" x14ac:dyDescent="0.15">
      <c r="A25" s="119" t="s">
        <v>40</v>
      </c>
      <c r="B25" s="842">
        <v>2.6420469433241349</v>
      </c>
      <c r="C25" s="658">
        <v>2.6300000000000003</v>
      </c>
      <c r="D25" s="658">
        <v>2.6219999999999999</v>
      </c>
      <c r="E25" s="658">
        <v>2.621</v>
      </c>
      <c r="F25" s="658">
        <v>2.6399999999999997</v>
      </c>
      <c r="G25" s="658">
        <v>2.6540000000000004</v>
      </c>
      <c r="H25" s="658">
        <v>2.6441999999999997</v>
      </c>
      <c r="I25" s="658">
        <v>0</v>
      </c>
      <c r="J25" s="658">
        <v>0</v>
      </c>
      <c r="K25" s="658">
        <v>0</v>
      </c>
      <c r="L25" s="658">
        <v>0</v>
      </c>
      <c r="M25" s="658">
        <v>2.6600000000000006</v>
      </c>
      <c r="N25" s="658">
        <v>2.68</v>
      </c>
    </row>
    <row r="26" spans="1:14" ht="12" customHeight="1" x14ac:dyDescent="0.15">
      <c r="A26" s="119" t="s">
        <v>41</v>
      </c>
      <c r="B26" s="842">
        <v>2.6788172173761557</v>
      </c>
      <c r="C26" s="658">
        <v>2.6809965695792872</v>
      </c>
      <c r="D26" s="658">
        <v>2.6848310065788872</v>
      </c>
      <c r="E26" s="658">
        <v>2.677881607291742</v>
      </c>
      <c r="F26" s="658">
        <v>2.6736600415679179</v>
      </c>
      <c r="G26" s="658">
        <v>2.684555913033384</v>
      </c>
      <c r="H26" s="658">
        <v>0</v>
      </c>
      <c r="I26" s="658">
        <v>0</v>
      </c>
      <c r="J26" s="658">
        <v>0</v>
      </c>
      <c r="K26" s="658">
        <v>0</v>
      </c>
      <c r="L26" s="658">
        <v>0</v>
      </c>
      <c r="M26" s="658">
        <v>2.67</v>
      </c>
      <c r="N26" s="658">
        <v>2.6630000000000003</v>
      </c>
    </row>
    <row r="27" spans="1:14" ht="12" customHeight="1" x14ac:dyDescent="0.15">
      <c r="A27" s="119" t="s">
        <v>110</v>
      </c>
      <c r="B27" s="842">
        <v>2.6738468416450747</v>
      </c>
      <c r="C27" s="658">
        <v>2.67</v>
      </c>
      <c r="D27" s="658">
        <v>2.68</v>
      </c>
      <c r="E27" s="658">
        <v>2.6749999999999998</v>
      </c>
      <c r="F27" s="658">
        <v>2.673</v>
      </c>
      <c r="G27" s="658">
        <v>2.6829999999999994</v>
      </c>
      <c r="H27" s="658">
        <v>0</v>
      </c>
      <c r="I27" s="658">
        <v>0</v>
      </c>
      <c r="J27" s="658">
        <v>0</v>
      </c>
      <c r="K27" s="658">
        <v>0</v>
      </c>
      <c r="L27" s="658">
        <v>0</v>
      </c>
      <c r="M27" s="658">
        <v>2.67</v>
      </c>
      <c r="N27" s="658">
        <v>2.6630000000000003</v>
      </c>
    </row>
    <row r="28" spans="1:14" ht="12" customHeight="1" x14ac:dyDescent="0.15">
      <c r="A28" s="119" t="s">
        <v>111</v>
      </c>
      <c r="B28" s="842">
        <v>2.6861054142609118</v>
      </c>
      <c r="C28" s="658">
        <v>2.6840000000000002</v>
      </c>
      <c r="D28" s="658">
        <v>2.69</v>
      </c>
      <c r="E28" s="658">
        <v>2.6819999999999999</v>
      </c>
      <c r="F28" s="658">
        <v>2.6809999999999996</v>
      </c>
      <c r="G28" s="658">
        <v>2.6850000000000001</v>
      </c>
      <c r="H28" s="658">
        <v>0</v>
      </c>
      <c r="I28" s="658">
        <v>0</v>
      </c>
      <c r="J28" s="658">
        <v>0</v>
      </c>
      <c r="K28" s="658">
        <v>0</v>
      </c>
      <c r="L28" s="658">
        <v>0</v>
      </c>
      <c r="M28" s="658">
        <v>0</v>
      </c>
      <c r="N28" s="658">
        <v>0</v>
      </c>
    </row>
    <row r="29" spans="1:14" ht="12" customHeight="1" x14ac:dyDescent="0.15">
      <c r="A29" s="119" t="s">
        <v>44</v>
      </c>
      <c r="B29" s="842">
        <v>3.0438126031012862</v>
      </c>
      <c r="C29" s="658">
        <v>3.0400000000000005</v>
      </c>
      <c r="D29" s="658">
        <v>3.0500000000000003</v>
      </c>
      <c r="E29" s="658">
        <v>3.0420000000000003</v>
      </c>
      <c r="F29" s="658">
        <v>0</v>
      </c>
      <c r="G29" s="658">
        <v>0</v>
      </c>
      <c r="H29" s="658">
        <v>0</v>
      </c>
      <c r="I29" s="658">
        <v>0</v>
      </c>
      <c r="J29" s="658">
        <v>0</v>
      </c>
      <c r="K29" s="658">
        <v>0</v>
      </c>
      <c r="L29" s="658">
        <v>0</v>
      </c>
      <c r="M29" s="658">
        <v>0</v>
      </c>
      <c r="N29" s="658">
        <v>3.0640000000000001</v>
      </c>
    </row>
    <row r="30" spans="1:14" ht="12" customHeight="1" x14ac:dyDescent="0.15">
      <c r="A30" s="119" t="s">
        <v>45</v>
      </c>
      <c r="B30" s="842">
        <v>3.2309235814923998</v>
      </c>
      <c r="C30" s="658">
        <v>0</v>
      </c>
      <c r="D30" s="658">
        <v>3.8600000000000008</v>
      </c>
      <c r="E30" s="658">
        <v>3.7100000000000004</v>
      </c>
      <c r="F30" s="658">
        <v>0</v>
      </c>
      <c r="G30" s="658">
        <v>0</v>
      </c>
      <c r="H30" s="658">
        <v>0</v>
      </c>
      <c r="I30" s="658">
        <v>0</v>
      </c>
      <c r="J30" s="658">
        <v>0</v>
      </c>
      <c r="K30" s="658">
        <v>0</v>
      </c>
      <c r="L30" s="658">
        <v>0</v>
      </c>
      <c r="M30" s="658">
        <v>2.91</v>
      </c>
      <c r="N30" s="658">
        <v>2.9500000000000006</v>
      </c>
    </row>
    <row r="31" spans="1:14" ht="12" customHeight="1" x14ac:dyDescent="0.15">
      <c r="A31" s="119" t="s">
        <v>46</v>
      </c>
      <c r="B31" s="842">
        <v>0</v>
      </c>
      <c r="C31" s="658">
        <v>0</v>
      </c>
      <c r="D31" s="658">
        <v>0</v>
      </c>
      <c r="E31" s="658">
        <v>0</v>
      </c>
      <c r="F31" s="658">
        <v>0</v>
      </c>
      <c r="G31" s="658">
        <v>0</v>
      </c>
      <c r="H31" s="658">
        <v>0</v>
      </c>
      <c r="I31" s="658">
        <v>0</v>
      </c>
      <c r="J31" s="658">
        <v>0</v>
      </c>
      <c r="K31" s="658">
        <v>0</v>
      </c>
      <c r="L31" s="658">
        <v>0</v>
      </c>
      <c r="M31" s="658">
        <v>0</v>
      </c>
      <c r="N31" s="658">
        <v>0</v>
      </c>
    </row>
    <row r="32" spans="1:14" ht="12" customHeight="1" x14ac:dyDescent="0.15">
      <c r="A32" s="119" t="s">
        <v>47</v>
      </c>
      <c r="B32" s="843">
        <v>0</v>
      </c>
      <c r="C32" s="657">
        <v>0</v>
      </c>
      <c r="D32" s="657">
        <v>0</v>
      </c>
      <c r="E32" s="657">
        <v>0</v>
      </c>
      <c r="F32" s="657">
        <v>0</v>
      </c>
      <c r="G32" s="657">
        <v>0</v>
      </c>
      <c r="H32" s="657">
        <v>0</v>
      </c>
      <c r="I32" s="657">
        <v>0</v>
      </c>
      <c r="J32" s="657">
        <v>0</v>
      </c>
      <c r="K32" s="657">
        <v>0</v>
      </c>
      <c r="L32" s="657">
        <v>0</v>
      </c>
      <c r="M32" s="657">
        <v>0</v>
      </c>
      <c r="N32" s="657">
        <v>0</v>
      </c>
    </row>
    <row r="33" spans="1:14" ht="12" customHeight="1" x14ac:dyDescent="0.15">
      <c r="A33" s="119" t="s">
        <v>48</v>
      </c>
      <c r="B33" s="843">
        <v>0</v>
      </c>
      <c r="C33" s="657">
        <v>0</v>
      </c>
      <c r="D33" s="657">
        <v>0</v>
      </c>
      <c r="E33" s="657">
        <v>0</v>
      </c>
      <c r="F33" s="657">
        <v>0</v>
      </c>
      <c r="G33" s="657">
        <v>0</v>
      </c>
      <c r="H33" s="657">
        <v>0</v>
      </c>
      <c r="I33" s="657">
        <v>0</v>
      </c>
      <c r="J33" s="657">
        <v>0</v>
      </c>
      <c r="K33" s="657">
        <v>0</v>
      </c>
      <c r="L33" s="657">
        <v>0</v>
      </c>
      <c r="M33" s="657">
        <v>0</v>
      </c>
      <c r="N33" s="657">
        <v>0</v>
      </c>
    </row>
    <row r="34" spans="1:14" ht="12" customHeight="1" thickBot="1" x14ac:dyDescent="0.2">
      <c r="A34" s="179" t="s">
        <v>49</v>
      </c>
      <c r="B34" s="1006">
        <v>0</v>
      </c>
      <c r="C34" s="659">
        <v>0</v>
      </c>
      <c r="D34" s="659">
        <v>0</v>
      </c>
      <c r="E34" s="659">
        <v>0</v>
      </c>
      <c r="F34" s="659">
        <v>0</v>
      </c>
      <c r="G34" s="659">
        <v>0</v>
      </c>
      <c r="H34" s="659">
        <v>0</v>
      </c>
      <c r="I34" s="659">
        <v>0</v>
      </c>
      <c r="J34" s="659">
        <v>0</v>
      </c>
      <c r="K34" s="659">
        <v>0</v>
      </c>
      <c r="L34" s="659">
        <v>0</v>
      </c>
      <c r="M34" s="659">
        <v>0</v>
      </c>
      <c r="N34" s="659">
        <v>0</v>
      </c>
    </row>
    <row r="35" spans="1:14" ht="9" customHeight="1" x14ac:dyDescent="0.15">
      <c r="A35" s="28" t="s">
        <v>544</v>
      </c>
      <c r="B35" s="663"/>
      <c r="C35" s="664"/>
      <c r="D35" s="664"/>
      <c r="E35" s="664"/>
      <c r="F35" s="664"/>
      <c r="G35" s="664"/>
      <c r="H35" s="664"/>
      <c r="I35" s="664"/>
      <c r="J35" s="664"/>
      <c r="K35" s="664"/>
      <c r="L35" s="664"/>
      <c r="M35" s="664"/>
      <c r="N35" s="664"/>
    </row>
    <row r="36" spans="1:14" ht="9" customHeight="1" x14ac:dyDescent="0.15">
      <c r="A36" s="28" t="s">
        <v>428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</row>
    <row r="37" spans="1:14" ht="9" customHeight="1" x14ac:dyDescent="0.15">
      <c r="A37" s="40" t="s">
        <v>427</v>
      </c>
      <c r="B37" s="317"/>
      <c r="C37" s="317"/>
      <c r="D37" s="317"/>
      <c r="E37" s="317"/>
      <c r="F37" s="317"/>
      <c r="G37" s="317"/>
      <c r="H37" s="317"/>
      <c r="I37" s="317"/>
      <c r="J37" s="317"/>
      <c r="K37" s="317"/>
      <c r="L37" s="317"/>
      <c r="M37" s="317"/>
      <c r="N37" s="317"/>
    </row>
    <row r="38" spans="1:14" ht="13.05" customHeight="1" x14ac:dyDescent="0.15">
      <c r="A38" s="31"/>
    </row>
    <row r="39" spans="1:14" ht="13.05" customHeight="1" x14ac:dyDescent="0.15">
      <c r="A39" s="31"/>
    </row>
    <row r="55" spans="1:14" ht="13.05" customHeight="1" x14ac:dyDescent="0.15">
      <c r="A55" s="164" t="s">
        <v>416</v>
      </c>
      <c r="B55" s="169"/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</row>
    <row r="56" spans="1:14" ht="13.05" customHeight="1" x14ac:dyDescent="0.15">
      <c r="A56" s="164" t="s">
        <v>382</v>
      </c>
      <c r="B56" s="166"/>
      <c r="C56" s="166"/>
      <c r="D56" s="166"/>
      <c r="E56" s="166"/>
      <c r="F56" s="166"/>
      <c r="G56" s="170"/>
      <c r="H56" s="169"/>
      <c r="I56" s="166"/>
      <c r="J56" s="166"/>
      <c r="K56" s="166"/>
      <c r="L56" s="166"/>
      <c r="M56" s="166"/>
      <c r="N56" s="166"/>
    </row>
    <row r="57" spans="1:14" ht="13.05" customHeight="1" thickBot="1" x14ac:dyDescent="0.2">
      <c r="A57" s="170"/>
      <c r="B57" s="171"/>
      <c r="C57" s="172"/>
      <c r="D57" s="171"/>
      <c r="E57" s="171"/>
      <c r="F57" s="171"/>
      <c r="G57" s="171"/>
      <c r="H57" s="171"/>
      <c r="I57" s="171"/>
      <c r="J57" s="169"/>
      <c r="K57" s="169"/>
      <c r="L57" s="169"/>
      <c r="M57" s="169"/>
      <c r="N57" s="169"/>
    </row>
    <row r="58" spans="1:14" ht="13.05" customHeight="1" x14ac:dyDescent="0.15">
      <c r="A58" s="173" t="s">
        <v>18</v>
      </c>
      <c r="B58" s="121" t="s">
        <v>139</v>
      </c>
      <c r="C58" s="174" t="s">
        <v>88</v>
      </c>
      <c r="D58" s="174" t="s">
        <v>89</v>
      </c>
      <c r="E58" s="174" t="s">
        <v>90</v>
      </c>
      <c r="F58" s="174" t="s">
        <v>91</v>
      </c>
      <c r="G58" s="174" t="s">
        <v>92</v>
      </c>
      <c r="H58" s="174" t="s">
        <v>93</v>
      </c>
      <c r="I58" s="174" t="s">
        <v>94</v>
      </c>
      <c r="J58" s="174" t="s">
        <v>95</v>
      </c>
      <c r="K58" s="174" t="s">
        <v>96</v>
      </c>
      <c r="L58" s="174" t="s">
        <v>97</v>
      </c>
      <c r="M58" s="174" t="s">
        <v>98</v>
      </c>
      <c r="N58" s="174" t="s">
        <v>99</v>
      </c>
    </row>
    <row r="59" spans="1:14" ht="13.05" customHeight="1" x14ac:dyDescent="0.15">
      <c r="A59" s="175" t="s">
        <v>113</v>
      </c>
      <c r="B59" s="176">
        <v>6.9</v>
      </c>
      <c r="C59" s="176">
        <v>6.6</v>
      </c>
      <c r="D59" s="176">
        <v>6.88</v>
      </c>
      <c r="E59" s="176">
        <v>7.02</v>
      </c>
      <c r="F59" s="176">
        <v>5.91</v>
      </c>
      <c r="G59" s="176">
        <v>5.84</v>
      </c>
      <c r="H59" s="176">
        <v>5.82</v>
      </c>
      <c r="I59" s="176">
        <v>6.25</v>
      </c>
      <c r="J59" s="182">
        <v>0</v>
      </c>
      <c r="K59" s="182">
        <v>7.06</v>
      </c>
      <c r="L59" s="176">
        <v>5.94</v>
      </c>
      <c r="M59" s="176">
        <v>7.07</v>
      </c>
      <c r="N59" s="176">
        <v>7.05</v>
      </c>
    </row>
    <row r="60" spans="1:14" ht="13.05" customHeight="1" x14ac:dyDescent="0.15">
      <c r="A60" s="119" t="s">
        <v>21</v>
      </c>
      <c r="B60" s="177">
        <v>0</v>
      </c>
      <c r="C60" s="177">
        <v>0</v>
      </c>
      <c r="D60" s="177">
        <v>0</v>
      </c>
      <c r="E60" s="177">
        <v>0</v>
      </c>
      <c r="F60" s="177">
        <v>0</v>
      </c>
      <c r="G60" s="177">
        <v>0</v>
      </c>
      <c r="H60" s="177">
        <v>0</v>
      </c>
      <c r="I60" s="177">
        <v>0</v>
      </c>
      <c r="J60" s="177">
        <v>0</v>
      </c>
      <c r="K60" s="177">
        <v>0</v>
      </c>
      <c r="L60" s="177">
        <v>0</v>
      </c>
      <c r="M60" s="177">
        <v>0</v>
      </c>
      <c r="N60" s="177">
        <v>0</v>
      </c>
    </row>
    <row r="61" spans="1:14" ht="13.05" customHeight="1" x14ac:dyDescent="0.15">
      <c r="A61" s="119" t="s">
        <v>22</v>
      </c>
      <c r="B61" s="177">
        <v>0</v>
      </c>
      <c r="C61" s="177">
        <v>0</v>
      </c>
      <c r="D61" s="177">
        <v>0</v>
      </c>
      <c r="E61" s="177">
        <v>0</v>
      </c>
      <c r="F61" s="177">
        <v>0</v>
      </c>
      <c r="G61" s="177">
        <v>0</v>
      </c>
      <c r="H61" s="177">
        <v>0</v>
      </c>
      <c r="I61" s="177">
        <v>0</v>
      </c>
      <c r="J61" s="177">
        <v>0</v>
      </c>
      <c r="K61" s="177">
        <v>0</v>
      </c>
      <c r="L61" s="177">
        <v>0</v>
      </c>
      <c r="M61" s="177">
        <v>0</v>
      </c>
      <c r="N61" s="177">
        <v>0</v>
      </c>
    </row>
    <row r="62" spans="1:14" ht="13.05" customHeight="1" x14ac:dyDescent="0.15">
      <c r="A62" s="119" t="s">
        <v>23</v>
      </c>
      <c r="B62" s="177">
        <v>0</v>
      </c>
      <c r="C62" s="177">
        <v>0</v>
      </c>
      <c r="D62" s="177">
        <v>0</v>
      </c>
      <c r="E62" s="177">
        <v>0</v>
      </c>
      <c r="F62" s="177">
        <v>0</v>
      </c>
      <c r="G62" s="177">
        <v>0</v>
      </c>
      <c r="H62" s="177">
        <v>0</v>
      </c>
      <c r="I62" s="177">
        <v>0</v>
      </c>
      <c r="J62" s="177">
        <v>0</v>
      </c>
      <c r="K62" s="177">
        <v>0</v>
      </c>
      <c r="L62" s="177">
        <v>0</v>
      </c>
      <c r="M62" s="177">
        <v>0</v>
      </c>
      <c r="N62" s="177">
        <v>0</v>
      </c>
    </row>
    <row r="63" spans="1:14" ht="13.05" customHeight="1" x14ac:dyDescent="0.15">
      <c r="A63" s="119" t="s">
        <v>24</v>
      </c>
      <c r="B63" s="177">
        <v>0</v>
      </c>
      <c r="C63" s="177">
        <v>0</v>
      </c>
      <c r="D63" s="177">
        <v>0</v>
      </c>
      <c r="E63" s="177">
        <v>0</v>
      </c>
      <c r="F63" s="177">
        <v>0</v>
      </c>
      <c r="G63" s="177">
        <v>0</v>
      </c>
      <c r="H63" s="177">
        <v>0</v>
      </c>
      <c r="I63" s="177">
        <v>0</v>
      </c>
      <c r="J63" s="177">
        <v>0</v>
      </c>
      <c r="K63" s="177">
        <v>0</v>
      </c>
      <c r="L63" s="177">
        <v>0</v>
      </c>
      <c r="M63" s="177">
        <v>0</v>
      </c>
      <c r="N63" s="177">
        <v>0</v>
      </c>
    </row>
    <row r="64" spans="1:14" ht="13.05" customHeight="1" x14ac:dyDescent="0.15">
      <c r="A64" s="119" t="s">
        <v>25</v>
      </c>
      <c r="B64" s="177">
        <v>0</v>
      </c>
      <c r="C64" s="177">
        <v>0</v>
      </c>
      <c r="D64" s="177">
        <v>0</v>
      </c>
      <c r="E64" s="177">
        <v>0</v>
      </c>
      <c r="F64" s="177">
        <v>0</v>
      </c>
      <c r="G64" s="177">
        <v>0</v>
      </c>
      <c r="H64" s="177">
        <v>0</v>
      </c>
      <c r="I64" s="177">
        <v>0</v>
      </c>
      <c r="J64" s="177">
        <v>0</v>
      </c>
      <c r="K64" s="177">
        <v>0</v>
      </c>
      <c r="L64" s="177">
        <v>0</v>
      </c>
      <c r="M64" s="177">
        <v>0</v>
      </c>
      <c r="N64" s="177">
        <v>0</v>
      </c>
    </row>
    <row r="65" spans="1:14" ht="13.05" customHeight="1" x14ac:dyDescent="0.15">
      <c r="A65" s="119" t="s">
        <v>107</v>
      </c>
      <c r="B65" s="177">
        <v>0</v>
      </c>
      <c r="C65" s="177">
        <v>0</v>
      </c>
      <c r="D65" s="177">
        <v>0</v>
      </c>
      <c r="E65" s="177">
        <v>0</v>
      </c>
      <c r="F65" s="177">
        <v>0</v>
      </c>
      <c r="G65" s="177">
        <v>0</v>
      </c>
      <c r="H65" s="177">
        <v>0</v>
      </c>
      <c r="I65" s="177">
        <v>0</v>
      </c>
      <c r="J65" s="177">
        <v>0</v>
      </c>
      <c r="K65" s="177">
        <v>0</v>
      </c>
      <c r="L65" s="177">
        <v>0</v>
      </c>
      <c r="M65" s="177">
        <v>0</v>
      </c>
      <c r="N65" s="177">
        <v>0</v>
      </c>
    </row>
    <row r="66" spans="1:14" ht="13.05" customHeight="1" x14ac:dyDescent="0.15">
      <c r="A66" s="119" t="s">
        <v>108</v>
      </c>
      <c r="B66" s="177">
        <v>0</v>
      </c>
      <c r="C66" s="177">
        <v>0</v>
      </c>
      <c r="D66" s="177">
        <v>0</v>
      </c>
      <c r="E66" s="177">
        <v>0</v>
      </c>
      <c r="F66" s="177">
        <v>0</v>
      </c>
      <c r="G66" s="177">
        <v>0</v>
      </c>
      <c r="H66" s="177">
        <v>0</v>
      </c>
      <c r="I66" s="177">
        <v>0</v>
      </c>
      <c r="J66" s="177">
        <v>0</v>
      </c>
      <c r="K66" s="177">
        <v>0</v>
      </c>
      <c r="L66" s="177">
        <v>0</v>
      </c>
      <c r="M66" s="177">
        <v>0</v>
      </c>
      <c r="N66" s="177">
        <v>0</v>
      </c>
    </row>
    <row r="67" spans="1:14" ht="13.05" customHeight="1" x14ac:dyDescent="0.15">
      <c r="A67" s="119" t="s">
        <v>138</v>
      </c>
      <c r="B67" s="177">
        <v>0</v>
      </c>
      <c r="C67" s="177">
        <v>0</v>
      </c>
      <c r="D67" s="177">
        <v>0</v>
      </c>
      <c r="E67" s="177">
        <v>0</v>
      </c>
      <c r="F67" s="177">
        <v>0</v>
      </c>
      <c r="G67" s="177">
        <v>0</v>
      </c>
      <c r="H67" s="177">
        <v>0</v>
      </c>
      <c r="I67" s="177">
        <v>0</v>
      </c>
      <c r="J67" s="177">
        <v>0</v>
      </c>
      <c r="K67" s="177">
        <v>0</v>
      </c>
      <c r="L67" s="177">
        <v>0</v>
      </c>
      <c r="M67" s="177">
        <v>0</v>
      </c>
      <c r="N67" s="177">
        <v>0</v>
      </c>
    </row>
    <row r="68" spans="1:14" ht="13.05" customHeight="1" x14ac:dyDescent="0.15">
      <c r="A68" s="119" t="s">
        <v>29</v>
      </c>
      <c r="B68" s="177">
        <v>0</v>
      </c>
      <c r="C68" s="177">
        <v>0</v>
      </c>
      <c r="D68" s="177">
        <v>0</v>
      </c>
      <c r="E68" s="177">
        <v>0</v>
      </c>
      <c r="F68" s="177">
        <v>0</v>
      </c>
      <c r="G68" s="177">
        <v>0</v>
      </c>
      <c r="H68" s="177">
        <v>0</v>
      </c>
      <c r="I68" s="177">
        <v>0</v>
      </c>
      <c r="J68" s="177">
        <v>0</v>
      </c>
      <c r="K68" s="177">
        <v>0</v>
      </c>
      <c r="L68" s="177">
        <v>0</v>
      </c>
      <c r="M68" s="177">
        <v>0</v>
      </c>
      <c r="N68" s="177">
        <v>0</v>
      </c>
    </row>
    <row r="69" spans="1:14" ht="13.05" customHeight="1" x14ac:dyDescent="0.15">
      <c r="A69" s="119" t="s">
        <v>30</v>
      </c>
      <c r="B69" s="177">
        <v>0</v>
      </c>
      <c r="C69" s="177">
        <v>0</v>
      </c>
      <c r="D69" s="177">
        <v>0</v>
      </c>
      <c r="E69" s="177">
        <v>0</v>
      </c>
      <c r="F69" s="177">
        <v>0</v>
      </c>
      <c r="G69" s="177">
        <v>0</v>
      </c>
      <c r="H69" s="177">
        <v>0</v>
      </c>
      <c r="I69" s="177">
        <v>0</v>
      </c>
      <c r="J69" s="177">
        <v>0</v>
      </c>
      <c r="K69" s="177">
        <v>0</v>
      </c>
      <c r="L69" s="177">
        <v>0</v>
      </c>
      <c r="M69" s="177">
        <v>0</v>
      </c>
      <c r="N69" s="177">
        <v>0</v>
      </c>
    </row>
    <row r="70" spans="1:14" ht="13.05" customHeight="1" x14ac:dyDescent="0.15">
      <c r="A70" s="119" t="s">
        <v>31</v>
      </c>
      <c r="B70" s="178">
        <v>6.24</v>
      </c>
      <c r="C70" s="177">
        <v>0</v>
      </c>
      <c r="D70" s="177">
        <v>0</v>
      </c>
      <c r="E70" s="177">
        <v>0</v>
      </c>
      <c r="F70" s="177">
        <v>6.23</v>
      </c>
      <c r="G70" s="177">
        <v>6.25</v>
      </c>
      <c r="H70" s="177">
        <v>6.26</v>
      </c>
      <c r="I70" s="177">
        <v>6.25</v>
      </c>
      <c r="J70" s="177">
        <v>0</v>
      </c>
      <c r="K70" s="177">
        <v>0</v>
      </c>
      <c r="L70" s="177">
        <v>0</v>
      </c>
      <c r="M70" s="177">
        <v>0</v>
      </c>
      <c r="N70" s="177">
        <v>0</v>
      </c>
    </row>
    <row r="71" spans="1:14" ht="13.05" customHeight="1" x14ac:dyDescent="0.15">
      <c r="A71" s="119" t="s">
        <v>32</v>
      </c>
      <c r="B71" s="177">
        <v>0</v>
      </c>
      <c r="C71" s="177">
        <v>0</v>
      </c>
      <c r="D71" s="177">
        <v>0</v>
      </c>
      <c r="E71" s="177">
        <v>0</v>
      </c>
      <c r="F71" s="177">
        <v>0</v>
      </c>
      <c r="G71" s="177">
        <v>0</v>
      </c>
      <c r="H71" s="177">
        <v>0</v>
      </c>
      <c r="I71" s="177">
        <v>0</v>
      </c>
      <c r="J71" s="177">
        <v>0</v>
      </c>
      <c r="K71" s="177">
        <v>0</v>
      </c>
      <c r="L71" s="177">
        <v>0</v>
      </c>
      <c r="M71" s="177">
        <v>0</v>
      </c>
      <c r="N71" s="177">
        <v>0</v>
      </c>
    </row>
    <row r="72" spans="1:14" ht="13.05" customHeight="1" x14ac:dyDescent="0.15">
      <c r="A72" s="119" t="s">
        <v>33</v>
      </c>
      <c r="B72" s="177">
        <v>0</v>
      </c>
      <c r="C72" s="177">
        <v>0</v>
      </c>
      <c r="D72" s="177">
        <v>0</v>
      </c>
      <c r="E72" s="177">
        <v>0</v>
      </c>
      <c r="F72" s="177">
        <v>0</v>
      </c>
      <c r="G72" s="177">
        <v>0</v>
      </c>
      <c r="H72" s="177">
        <v>0</v>
      </c>
      <c r="I72" s="177">
        <v>0</v>
      </c>
      <c r="J72" s="177">
        <v>0</v>
      </c>
      <c r="K72" s="177">
        <v>0</v>
      </c>
      <c r="L72" s="177">
        <v>0</v>
      </c>
      <c r="M72" s="177">
        <v>0</v>
      </c>
      <c r="N72" s="177">
        <v>0</v>
      </c>
    </row>
    <row r="73" spans="1:14" ht="13.05" customHeight="1" x14ac:dyDescent="0.15">
      <c r="A73" s="119" t="s">
        <v>34</v>
      </c>
      <c r="B73" s="178">
        <v>5.76</v>
      </c>
      <c r="C73" s="177">
        <v>0</v>
      </c>
      <c r="D73" s="177">
        <v>0</v>
      </c>
      <c r="E73" s="177">
        <v>0</v>
      </c>
      <c r="F73" s="177">
        <v>0</v>
      </c>
      <c r="G73" s="177">
        <v>0</v>
      </c>
      <c r="H73" s="177">
        <v>0</v>
      </c>
      <c r="I73" s="177">
        <v>0</v>
      </c>
      <c r="J73" s="177">
        <v>0</v>
      </c>
      <c r="K73" s="177">
        <v>0</v>
      </c>
      <c r="L73" s="177">
        <v>5.74</v>
      </c>
      <c r="M73" s="177">
        <v>5.78</v>
      </c>
      <c r="N73" s="177">
        <v>5.74</v>
      </c>
    </row>
    <row r="74" spans="1:14" ht="13.05" customHeight="1" x14ac:dyDescent="0.15">
      <c r="A74" s="119" t="s">
        <v>35</v>
      </c>
      <c r="B74" s="178">
        <v>6.27</v>
      </c>
      <c r="C74" s="177">
        <v>0</v>
      </c>
      <c r="D74" s="177">
        <v>0</v>
      </c>
      <c r="E74" s="177">
        <v>0</v>
      </c>
      <c r="F74" s="177">
        <v>0</v>
      </c>
      <c r="G74" s="177">
        <v>0</v>
      </c>
      <c r="H74" s="177">
        <v>0</v>
      </c>
      <c r="I74" s="177">
        <v>0</v>
      </c>
      <c r="J74" s="177">
        <v>0</v>
      </c>
      <c r="K74" s="177">
        <v>0</v>
      </c>
      <c r="L74" s="177">
        <v>5.92</v>
      </c>
      <c r="M74" s="177">
        <v>6.62</v>
      </c>
      <c r="N74" s="177">
        <v>6.64</v>
      </c>
    </row>
    <row r="75" spans="1:14" ht="13.05" customHeight="1" x14ac:dyDescent="0.15">
      <c r="A75" s="119" t="s">
        <v>36</v>
      </c>
      <c r="B75" s="178">
        <v>5.74</v>
      </c>
      <c r="C75" s="178">
        <v>0</v>
      </c>
      <c r="D75" s="178">
        <v>5.65</v>
      </c>
      <c r="E75" s="178">
        <v>5.65</v>
      </c>
      <c r="F75" s="177">
        <v>5.67</v>
      </c>
      <c r="G75" s="177">
        <v>5.7</v>
      </c>
      <c r="H75" s="178">
        <v>5.74</v>
      </c>
      <c r="I75" s="177">
        <v>0</v>
      </c>
      <c r="J75" s="177">
        <v>0</v>
      </c>
      <c r="K75" s="177">
        <v>0</v>
      </c>
      <c r="L75" s="177">
        <v>0</v>
      </c>
      <c r="M75" s="177">
        <v>6.64</v>
      </c>
      <c r="N75" s="177">
        <v>6.62</v>
      </c>
    </row>
    <row r="76" spans="1:14" ht="13.05" customHeight="1" x14ac:dyDescent="0.15">
      <c r="A76" s="119" t="s">
        <v>37</v>
      </c>
      <c r="B76" s="178">
        <v>7.15</v>
      </c>
      <c r="C76" s="178">
        <v>7.11</v>
      </c>
      <c r="D76" s="178">
        <v>7.06</v>
      </c>
      <c r="E76" s="178">
        <v>7.11</v>
      </c>
      <c r="F76" s="177">
        <v>0</v>
      </c>
      <c r="G76" s="177">
        <v>0</v>
      </c>
      <c r="H76" s="177">
        <v>0</v>
      </c>
      <c r="I76" s="177">
        <v>0</v>
      </c>
      <c r="J76" s="177">
        <v>0</v>
      </c>
      <c r="K76" s="177">
        <v>0</v>
      </c>
      <c r="L76" s="177">
        <v>0</v>
      </c>
      <c r="M76" s="177">
        <v>0</v>
      </c>
      <c r="N76" s="178">
        <v>7.4</v>
      </c>
    </row>
    <row r="77" spans="1:14" ht="13.05" customHeight="1" x14ac:dyDescent="0.15">
      <c r="A77" s="119" t="s">
        <v>38</v>
      </c>
      <c r="B77" s="178">
        <v>6.94</v>
      </c>
      <c r="C77" s="177">
        <v>0</v>
      </c>
      <c r="D77" s="177">
        <v>0</v>
      </c>
      <c r="E77" s="177">
        <v>0</v>
      </c>
      <c r="F77" s="177">
        <v>0</v>
      </c>
      <c r="G77" s="177">
        <v>0</v>
      </c>
      <c r="H77" s="177">
        <v>0</v>
      </c>
      <c r="I77" s="177">
        <v>0</v>
      </c>
      <c r="J77" s="177">
        <v>0</v>
      </c>
      <c r="K77" s="177">
        <v>7.06</v>
      </c>
      <c r="L77" s="177">
        <v>6.95</v>
      </c>
      <c r="M77" s="177">
        <v>6.93</v>
      </c>
      <c r="N77" s="177">
        <v>6.91</v>
      </c>
    </row>
    <row r="78" spans="1:14" ht="13.05" customHeight="1" x14ac:dyDescent="0.15">
      <c r="A78" s="119" t="s">
        <v>39</v>
      </c>
      <c r="B78" s="177">
        <v>0</v>
      </c>
      <c r="C78" s="177">
        <v>0</v>
      </c>
      <c r="D78" s="177">
        <v>0</v>
      </c>
      <c r="E78" s="177">
        <v>0</v>
      </c>
      <c r="F78" s="177">
        <v>0</v>
      </c>
      <c r="G78" s="177">
        <v>0</v>
      </c>
      <c r="H78" s="177">
        <v>0</v>
      </c>
      <c r="I78" s="177">
        <v>0</v>
      </c>
      <c r="J78" s="177">
        <v>0</v>
      </c>
      <c r="K78" s="177">
        <v>0</v>
      </c>
      <c r="L78" s="177">
        <v>0</v>
      </c>
      <c r="M78" s="177">
        <v>0</v>
      </c>
      <c r="N78" s="177">
        <v>0</v>
      </c>
    </row>
    <row r="79" spans="1:14" ht="13.05" customHeight="1" x14ac:dyDescent="0.15">
      <c r="A79" s="119" t="s">
        <v>40</v>
      </c>
      <c r="B79" s="178">
        <v>5.84</v>
      </c>
      <c r="C79" s="178">
        <v>5.85</v>
      </c>
      <c r="D79" s="178">
        <v>5.87</v>
      </c>
      <c r="E79" s="178">
        <v>5.85</v>
      </c>
      <c r="F79" s="177">
        <v>5.83</v>
      </c>
      <c r="G79" s="178">
        <v>5.81</v>
      </c>
      <c r="H79" s="178">
        <v>5.85</v>
      </c>
      <c r="I79" s="177">
        <v>0</v>
      </c>
      <c r="J79" s="177">
        <v>0</v>
      </c>
      <c r="K79" s="177">
        <v>0</v>
      </c>
      <c r="L79" s="177">
        <v>0</v>
      </c>
      <c r="M79" s="177">
        <v>5.87</v>
      </c>
      <c r="N79" s="178">
        <v>5.85</v>
      </c>
    </row>
    <row r="80" spans="1:14" ht="13.05" customHeight="1" x14ac:dyDescent="0.15">
      <c r="A80" s="119" t="s">
        <v>41</v>
      </c>
      <c r="B80" s="177">
        <v>5.94</v>
      </c>
      <c r="C80" s="177">
        <v>6</v>
      </c>
      <c r="D80" s="177">
        <v>5.95</v>
      </c>
      <c r="E80" s="177">
        <v>5.91</v>
      </c>
      <c r="F80" s="177">
        <v>5.92</v>
      </c>
      <c r="G80" s="177">
        <v>5.96</v>
      </c>
      <c r="H80" s="177">
        <v>0</v>
      </c>
      <c r="I80" s="177">
        <v>0</v>
      </c>
      <c r="J80" s="177">
        <v>0</v>
      </c>
      <c r="K80" s="177">
        <v>0</v>
      </c>
      <c r="L80" s="177">
        <v>0</v>
      </c>
      <c r="M80" s="177">
        <v>5.92</v>
      </c>
      <c r="N80" s="177">
        <v>5.92</v>
      </c>
    </row>
    <row r="81" spans="1:14" ht="13.05" customHeight="1" x14ac:dyDescent="0.15">
      <c r="A81" s="119" t="s">
        <v>110</v>
      </c>
      <c r="B81" s="177">
        <v>5.92</v>
      </c>
      <c r="C81" s="177">
        <v>5.96</v>
      </c>
      <c r="D81" s="177">
        <v>5.94</v>
      </c>
      <c r="E81" s="177">
        <v>5.89</v>
      </c>
      <c r="F81" s="177">
        <v>5.92</v>
      </c>
      <c r="G81" s="177">
        <v>5.94</v>
      </c>
      <c r="H81" s="177">
        <v>0</v>
      </c>
      <c r="I81" s="177">
        <v>0</v>
      </c>
      <c r="J81" s="177">
        <v>0</v>
      </c>
      <c r="K81" s="177">
        <v>0</v>
      </c>
      <c r="L81" s="177">
        <v>0</v>
      </c>
      <c r="M81" s="177">
        <v>5.92</v>
      </c>
      <c r="N81" s="177">
        <v>5.92</v>
      </c>
    </row>
    <row r="82" spans="1:14" ht="13.05" customHeight="1" x14ac:dyDescent="0.15">
      <c r="A82" s="119" t="s">
        <v>111</v>
      </c>
      <c r="B82" s="178">
        <v>5.97</v>
      </c>
      <c r="C82" s="177">
        <v>6</v>
      </c>
      <c r="D82" s="177">
        <v>5.96</v>
      </c>
      <c r="E82" s="177">
        <v>5.94</v>
      </c>
      <c r="F82" s="177">
        <v>5.96</v>
      </c>
      <c r="G82" s="177">
        <v>5.96</v>
      </c>
      <c r="H82" s="177">
        <v>0</v>
      </c>
      <c r="I82" s="177">
        <v>0</v>
      </c>
      <c r="J82" s="177">
        <v>0</v>
      </c>
      <c r="K82" s="177">
        <v>0</v>
      </c>
      <c r="L82" s="177">
        <v>0</v>
      </c>
      <c r="M82" s="177">
        <v>0</v>
      </c>
      <c r="N82" s="177">
        <v>0</v>
      </c>
    </row>
    <row r="83" spans="1:14" ht="13.05" customHeight="1" x14ac:dyDescent="0.15">
      <c r="A83" s="119" t="s">
        <v>44</v>
      </c>
      <c r="B83" s="178">
        <v>6.53</v>
      </c>
      <c r="C83" s="177">
        <v>6.51</v>
      </c>
      <c r="D83" s="177">
        <v>6.53</v>
      </c>
      <c r="E83" s="177">
        <v>6.51</v>
      </c>
      <c r="F83" s="177">
        <v>0</v>
      </c>
      <c r="G83" s="177">
        <v>0</v>
      </c>
      <c r="H83" s="177">
        <v>0</v>
      </c>
      <c r="I83" s="177">
        <v>0</v>
      </c>
      <c r="J83" s="177">
        <v>0</v>
      </c>
      <c r="K83" s="177">
        <v>0</v>
      </c>
      <c r="L83" s="177">
        <v>0</v>
      </c>
      <c r="M83" s="177">
        <v>0</v>
      </c>
      <c r="N83" s="177">
        <v>6.62</v>
      </c>
    </row>
    <row r="84" spans="1:14" ht="13.05" customHeight="1" x14ac:dyDescent="0.15">
      <c r="A84" s="119" t="s">
        <v>45</v>
      </c>
      <c r="B84" s="178">
        <v>7.18</v>
      </c>
      <c r="C84" s="177">
        <v>0</v>
      </c>
      <c r="D84" s="178">
        <v>7.13</v>
      </c>
      <c r="E84" s="178">
        <v>7.17</v>
      </c>
      <c r="F84" s="177">
        <v>0</v>
      </c>
      <c r="G84" s="177">
        <v>0</v>
      </c>
      <c r="H84" s="177">
        <v>0</v>
      </c>
      <c r="I84" s="177">
        <v>0</v>
      </c>
      <c r="J84" s="177">
        <v>0</v>
      </c>
      <c r="K84" s="177">
        <v>0</v>
      </c>
      <c r="L84" s="177">
        <v>0</v>
      </c>
      <c r="M84" s="178">
        <v>7.17</v>
      </c>
      <c r="N84" s="178">
        <v>7.28</v>
      </c>
    </row>
    <row r="85" spans="1:14" ht="13.05" customHeight="1" x14ac:dyDescent="0.15">
      <c r="A85" s="119" t="s">
        <v>46</v>
      </c>
      <c r="B85" s="177">
        <v>0</v>
      </c>
      <c r="C85" s="177">
        <v>0</v>
      </c>
      <c r="D85" s="177">
        <v>0</v>
      </c>
      <c r="E85" s="177">
        <v>0</v>
      </c>
      <c r="F85" s="177">
        <v>0</v>
      </c>
      <c r="G85" s="177">
        <v>0</v>
      </c>
      <c r="H85" s="177">
        <v>0</v>
      </c>
      <c r="I85" s="177">
        <v>0</v>
      </c>
      <c r="J85" s="177">
        <v>0</v>
      </c>
      <c r="K85" s="177">
        <v>0</v>
      </c>
      <c r="L85" s="177">
        <v>0</v>
      </c>
      <c r="M85" s="177">
        <v>0</v>
      </c>
      <c r="N85" s="177">
        <v>0</v>
      </c>
    </row>
    <row r="86" spans="1:14" ht="13.05" customHeight="1" x14ac:dyDescent="0.15">
      <c r="A86" s="119" t="s">
        <v>47</v>
      </c>
      <c r="B86" s="183">
        <v>0</v>
      </c>
      <c r="C86" s="183">
        <v>0</v>
      </c>
      <c r="D86" s="183">
        <v>0</v>
      </c>
      <c r="E86" s="183">
        <v>0</v>
      </c>
      <c r="F86" s="183">
        <v>0</v>
      </c>
      <c r="G86" s="183">
        <v>0</v>
      </c>
      <c r="H86" s="183">
        <v>0</v>
      </c>
      <c r="I86" s="183">
        <v>0</v>
      </c>
      <c r="J86" s="183">
        <v>0</v>
      </c>
      <c r="K86" s="183">
        <v>0</v>
      </c>
      <c r="L86" s="183">
        <v>0</v>
      </c>
      <c r="M86" s="183">
        <v>0</v>
      </c>
      <c r="N86" s="183">
        <v>0</v>
      </c>
    </row>
    <row r="87" spans="1:14" ht="13.05" customHeight="1" x14ac:dyDescent="0.15">
      <c r="A87" s="119" t="s">
        <v>48</v>
      </c>
      <c r="B87" s="183">
        <v>0</v>
      </c>
      <c r="C87" s="183">
        <v>0</v>
      </c>
      <c r="D87" s="183">
        <v>0</v>
      </c>
      <c r="E87" s="183">
        <v>0</v>
      </c>
      <c r="F87" s="183">
        <v>0</v>
      </c>
      <c r="G87" s="183">
        <v>0</v>
      </c>
      <c r="H87" s="183">
        <v>0</v>
      </c>
      <c r="I87" s="183">
        <v>0</v>
      </c>
      <c r="J87" s="183">
        <v>0</v>
      </c>
      <c r="K87" s="183">
        <v>0</v>
      </c>
      <c r="L87" s="183">
        <v>0</v>
      </c>
      <c r="M87" s="183">
        <v>0</v>
      </c>
      <c r="N87" s="183">
        <v>0</v>
      </c>
    </row>
    <row r="88" spans="1:14" ht="13.05" customHeight="1" thickBot="1" x14ac:dyDescent="0.2">
      <c r="A88" s="179" t="s">
        <v>49</v>
      </c>
      <c r="B88" s="180">
        <v>0</v>
      </c>
      <c r="C88" s="180">
        <v>0</v>
      </c>
      <c r="D88" s="180">
        <v>0</v>
      </c>
      <c r="E88" s="180">
        <v>0</v>
      </c>
      <c r="F88" s="180">
        <v>0</v>
      </c>
      <c r="G88" s="180">
        <v>0</v>
      </c>
      <c r="H88" s="180">
        <v>0</v>
      </c>
      <c r="I88" s="180">
        <v>0</v>
      </c>
      <c r="J88" s="180">
        <v>0</v>
      </c>
      <c r="K88" s="180">
        <v>0</v>
      </c>
      <c r="L88" s="180">
        <v>0</v>
      </c>
      <c r="M88" s="180">
        <v>0</v>
      </c>
      <c r="N88" s="180">
        <v>0</v>
      </c>
    </row>
    <row r="89" spans="1:14" ht="13.05" customHeight="1" x14ac:dyDescent="0.15">
      <c r="A89" s="10" t="s">
        <v>429</v>
      </c>
      <c r="B89" s="181"/>
      <c r="C89" s="166"/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6"/>
    </row>
    <row r="90" spans="1:14" ht="13.05" customHeight="1" x14ac:dyDescent="0.15">
      <c r="A90" s="10" t="s">
        <v>428</v>
      </c>
      <c r="B90" s="166"/>
      <c r="C90" s="166"/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6"/>
    </row>
    <row r="91" spans="1:14" ht="13.05" customHeight="1" x14ac:dyDescent="0.15">
      <c r="A91" s="12" t="s">
        <v>427</v>
      </c>
    </row>
    <row r="92" spans="1:14" ht="13.05" customHeight="1" x14ac:dyDescent="0.15">
      <c r="A92" s="31"/>
    </row>
  </sheetData>
  <printOptions horizontalCentered="1" verticalCentered="1" gridLinesSet="0"/>
  <pageMargins left="0" right="0" top="0" bottom="0" header="0" footer="0"/>
  <pageSetup paperSize="9" orientation="landscape" horizontalDpi="180" verticalDpi="180"/>
  <headerFooter scaleWithDoc="0" alignWithMargins="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3">
    <tabColor theme="9" tint="0.59999389629810485"/>
  </sheetPr>
  <dimension ref="A1:N91"/>
  <sheetViews>
    <sheetView showGridLines="0" zoomScale="150" zoomScaleNormal="150" workbookViewId="0"/>
  </sheetViews>
  <sheetFormatPr baseColWidth="10" defaultColWidth="7" defaultRowHeight="13.05" customHeight="1" x14ac:dyDescent="0.15"/>
  <cols>
    <col min="1" max="1" width="11.25" style="119" customWidth="1"/>
    <col min="2" max="14" width="8.375" style="119" customWidth="1"/>
    <col min="15" max="16384" width="7" style="119"/>
  </cols>
  <sheetData>
    <row r="1" spans="1:14" ht="16.95" customHeight="1" x14ac:dyDescent="0.3">
      <c r="A1" s="666" t="s">
        <v>533</v>
      </c>
      <c r="B1" s="666"/>
      <c r="C1" s="667"/>
      <c r="D1" s="667"/>
      <c r="E1" s="667"/>
      <c r="F1" s="667"/>
      <c r="G1" s="667"/>
      <c r="H1" s="667"/>
      <c r="I1" s="667"/>
      <c r="J1" s="667"/>
      <c r="K1" s="667"/>
      <c r="L1" s="667"/>
      <c r="M1" s="667"/>
      <c r="N1" s="667"/>
    </row>
    <row r="2" spans="1:14" ht="13.05" customHeight="1" x14ac:dyDescent="0.15">
      <c r="A2" s="661" t="s">
        <v>381</v>
      </c>
      <c r="B2" s="416"/>
      <c r="C2" s="166"/>
      <c r="D2" s="166"/>
      <c r="E2" s="166"/>
      <c r="F2" s="166"/>
      <c r="G2" s="170"/>
      <c r="H2" s="169"/>
      <c r="I2" s="166"/>
      <c r="J2" s="166"/>
      <c r="K2" s="166"/>
      <c r="L2" s="166"/>
      <c r="M2" s="166"/>
      <c r="N2" s="166"/>
    </row>
    <row r="3" spans="1:14" ht="4.05" customHeight="1" thickBot="1" x14ac:dyDescent="0.2">
      <c r="A3" s="170"/>
      <c r="B3" s="171"/>
      <c r="C3" s="172"/>
      <c r="D3" s="171"/>
      <c r="E3" s="171"/>
      <c r="F3" s="171"/>
      <c r="G3" s="171"/>
      <c r="H3" s="171"/>
      <c r="I3" s="171"/>
      <c r="J3" s="169"/>
      <c r="K3" s="169"/>
      <c r="L3" s="169"/>
      <c r="M3" s="169"/>
      <c r="N3" s="169"/>
    </row>
    <row r="4" spans="1:14" ht="15" customHeight="1" x14ac:dyDescent="0.15">
      <c r="A4" s="868" t="s">
        <v>18</v>
      </c>
      <c r="B4" s="826" t="s">
        <v>56</v>
      </c>
      <c r="C4" s="826" t="s">
        <v>57</v>
      </c>
      <c r="D4" s="826" t="s">
        <v>58</v>
      </c>
      <c r="E4" s="826" t="s">
        <v>59</v>
      </c>
      <c r="F4" s="826" t="s">
        <v>60</v>
      </c>
      <c r="G4" s="826" t="s">
        <v>61</v>
      </c>
      <c r="H4" s="826" t="s">
        <v>62</v>
      </c>
      <c r="I4" s="826" t="s">
        <v>63</v>
      </c>
      <c r="J4" s="826" t="s">
        <v>64</v>
      </c>
      <c r="K4" s="826" t="s">
        <v>65</v>
      </c>
      <c r="L4" s="826" t="s">
        <v>66</v>
      </c>
      <c r="M4" s="826" t="s">
        <v>67</v>
      </c>
      <c r="N4" s="826" t="s">
        <v>68</v>
      </c>
    </row>
    <row r="5" spans="1:14" ht="15" customHeight="1" x14ac:dyDescent="0.15">
      <c r="A5" s="1003" t="s">
        <v>113</v>
      </c>
      <c r="B5" s="1005">
        <v>3.0249895096970292</v>
      </c>
      <c r="C5" s="1005">
        <v>3.1517534428200222</v>
      </c>
      <c r="D5" s="1005">
        <v>2.9549778056120437</v>
      </c>
      <c r="E5" s="1005">
        <v>2.9179293941733992</v>
      </c>
      <c r="F5" s="1005">
        <v>3.070612747196487</v>
      </c>
      <c r="G5" s="1005">
        <v>3.3979938111614261</v>
      </c>
      <c r="H5" s="1005">
        <v>3.3885292328043817</v>
      </c>
      <c r="I5" s="1005">
        <v>3.3307286155876716</v>
      </c>
      <c r="J5" s="1005">
        <v>3.35737064275932</v>
      </c>
      <c r="K5" s="1005">
        <v>3.2408362022804651</v>
      </c>
      <c r="L5" s="1005">
        <v>3.3001011428299374</v>
      </c>
      <c r="M5" s="1005">
        <v>2.8199346612572662</v>
      </c>
      <c r="N5" s="1005">
        <v>3.0056366546896389</v>
      </c>
    </row>
    <row r="6" spans="1:14" ht="12" customHeight="1" x14ac:dyDescent="0.15">
      <c r="A6" s="119" t="s">
        <v>21</v>
      </c>
      <c r="B6" s="842">
        <v>0</v>
      </c>
      <c r="C6" s="658">
        <v>0</v>
      </c>
      <c r="D6" s="658">
        <v>0</v>
      </c>
      <c r="E6" s="658">
        <v>0</v>
      </c>
      <c r="F6" s="658">
        <v>0</v>
      </c>
      <c r="G6" s="658">
        <v>0</v>
      </c>
      <c r="H6" s="658">
        <v>0</v>
      </c>
      <c r="I6" s="658">
        <v>0</v>
      </c>
      <c r="J6" s="658">
        <v>0</v>
      </c>
      <c r="K6" s="658">
        <v>0</v>
      </c>
      <c r="L6" s="658">
        <v>0</v>
      </c>
      <c r="M6" s="658">
        <v>0</v>
      </c>
      <c r="N6" s="658">
        <v>0</v>
      </c>
    </row>
    <row r="7" spans="1:14" ht="12" customHeight="1" x14ac:dyDescent="0.15">
      <c r="A7" s="119" t="s">
        <v>22</v>
      </c>
      <c r="B7" s="842">
        <v>3.1467127311597936</v>
      </c>
      <c r="C7" s="658">
        <v>0</v>
      </c>
      <c r="D7" s="658">
        <v>0</v>
      </c>
      <c r="E7" s="658">
        <v>0</v>
      </c>
      <c r="F7" s="658">
        <v>3.1400000000000006</v>
      </c>
      <c r="G7" s="658">
        <v>3.15</v>
      </c>
      <c r="H7" s="658">
        <v>0</v>
      </c>
      <c r="I7" s="658">
        <v>0</v>
      </c>
      <c r="J7" s="658">
        <v>0</v>
      </c>
      <c r="K7" s="658">
        <v>0</v>
      </c>
      <c r="L7" s="658">
        <v>0</v>
      </c>
      <c r="M7" s="658">
        <v>3.1440000000000001</v>
      </c>
      <c r="N7" s="658">
        <v>3.15</v>
      </c>
    </row>
    <row r="8" spans="1:14" ht="12" customHeight="1" x14ac:dyDescent="0.15">
      <c r="A8" s="119" t="s">
        <v>23</v>
      </c>
      <c r="B8" s="842">
        <v>0</v>
      </c>
      <c r="C8" s="658">
        <v>0</v>
      </c>
      <c r="D8" s="658">
        <v>0</v>
      </c>
      <c r="E8" s="658">
        <v>0</v>
      </c>
      <c r="F8" s="658">
        <v>0</v>
      </c>
      <c r="G8" s="658">
        <v>0</v>
      </c>
      <c r="H8" s="658">
        <v>0</v>
      </c>
      <c r="I8" s="658">
        <v>0</v>
      </c>
      <c r="J8" s="658">
        <v>0</v>
      </c>
      <c r="K8" s="658">
        <v>0</v>
      </c>
      <c r="L8" s="658">
        <v>0</v>
      </c>
      <c r="M8" s="658">
        <v>0</v>
      </c>
      <c r="N8" s="658">
        <v>0</v>
      </c>
    </row>
    <row r="9" spans="1:14" ht="12" customHeight="1" x14ac:dyDescent="0.15">
      <c r="A9" s="119" t="s">
        <v>24</v>
      </c>
      <c r="B9" s="842">
        <v>3.4728667126548074</v>
      </c>
      <c r="C9" s="658">
        <v>3.3199999999999994</v>
      </c>
      <c r="D9" s="658">
        <v>0</v>
      </c>
      <c r="E9" s="658">
        <v>0</v>
      </c>
      <c r="F9" s="658">
        <v>3.5</v>
      </c>
      <c r="G9" s="658">
        <v>3.48</v>
      </c>
      <c r="H9" s="658">
        <v>3.4699999999999998</v>
      </c>
      <c r="I9" s="658">
        <v>3.4519999999999995</v>
      </c>
      <c r="J9" s="658">
        <v>3.46</v>
      </c>
      <c r="K9" s="658">
        <v>3.48</v>
      </c>
      <c r="L9" s="658">
        <v>3.5000000000000004</v>
      </c>
      <c r="M9" s="658">
        <v>3.52</v>
      </c>
      <c r="N9" s="658">
        <v>3.5299999999999994</v>
      </c>
    </row>
    <row r="10" spans="1:14" ht="12" customHeight="1" x14ac:dyDescent="0.15">
      <c r="A10" s="119" t="s">
        <v>25</v>
      </c>
      <c r="B10" s="842">
        <v>3.2058872497172435</v>
      </c>
      <c r="C10" s="658">
        <v>3.2100000000000004</v>
      </c>
      <c r="D10" s="658">
        <v>3.2300000000000004</v>
      </c>
      <c r="E10" s="658">
        <v>3.2240000000000011</v>
      </c>
      <c r="F10" s="658">
        <v>3.2100000000000004</v>
      </c>
      <c r="G10" s="658">
        <v>3.2</v>
      </c>
      <c r="H10" s="658">
        <v>3.194</v>
      </c>
      <c r="I10" s="658">
        <v>3.1898075540645783</v>
      </c>
      <c r="J10" s="658">
        <v>3.2043364918958823</v>
      </c>
      <c r="K10" s="658">
        <v>3.222401929352174</v>
      </c>
      <c r="L10" s="658">
        <v>0</v>
      </c>
      <c r="M10" s="658">
        <v>0</v>
      </c>
      <c r="N10" s="658">
        <v>0</v>
      </c>
    </row>
    <row r="11" spans="1:14" ht="12" customHeight="1" x14ac:dyDescent="0.15">
      <c r="A11" s="119" t="s">
        <v>107</v>
      </c>
      <c r="B11" s="842">
        <v>3.2119604177418721</v>
      </c>
      <c r="C11" s="658">
        <v>3.2100000000000004</v>
      </c>
      <c r="D11" s="658">
        <v>3.2300000000000004</v>
      </c>
      <c r="E11" s="658">
        <v>3.2240000000000011</v>
      </c>
      <c r="F11" s="658">
        <v>3.2100000000000004</v>
      </c>
      <c r="G11" s="658">
        <v>3.2</v>
      </c>
      <c r="H11" s="658">
        <v>3.194</v>
      </c>
      <c r="I11" s="658">
        <v>3.198</v>
      </c>
      <c r="J11" s="658">
        <v>3.22</v>
      </c>
      <c r="K11" s="658">
        <v>3.2299999999999995</v>
      </c>
      <c r="L11" s="658">
        <v>0</v>
      </c>
      <c r="M11" s="658">
        <v>0</v>
      </c>
      <c r="N11" s="658">
        <v>0</v>
      </c>
    </row>
    <row r="12" spans="1:14" ht="12" customHeight="1" x14ac:dyDescent="0.15">
      <c r="A12" s="119" t="s">
        <v>108</v>
      </c>
      <c r="B12" s="842">
        <v>3.1811944500816236</v>
      </c>
      <c r="C12" s="658">
        <v>0</v>
      </c>
      <c r="D12" s="658">
        <v>0</v>
      </c>
      <c r="E12" s="658">
        <v>0</v>
      </c>
      <c r="F12" s="658">
        <v>0</v>
      </c>
      <c r="G12" s="658">
        <v>0</v>
      </c>
      <c r="H12" s="658">
        <v>0</v>
      </c>
      <c r="I12" s="658">
        <v>3.165</v>
      </c>
      <c r="J12" s="658">
        <v>3.1839999999999993</v>
      </c>
      <c r="K12" s="658">
        <v>3.1999999999999997</v>
      </c>
      <c r="L12" s="658">
        <v>0</v>
      </c>
      <c r="M12" s="658">
        <v>0</v>
      </c>
      <c r="N12" s="658">
        <v>0</v>
      </c>
    </row>
    <row r="13" spans="1:14" ht="12" customHeight="1" x14ac:dyDescent="0.15">
      <c r="A13" s="119" t="s">
        <v>138</v>
      </c>
      <c r="B13" s="842">
        <v>0</v>
      </c>
      <c r="C13" s="658">
        <v>0</v>
      </c>
      <c r="D13" s="658">
        <v>0</v>
      </c>
      <c r="E13" s="658">
        <v>0</v>
      </c>
      <c r="F13" s="658">
        <v>0</v>
      </c>
      <c r="G13" s="658">
        <v>0</v>
      </c>
      <c r="H13" s="658">
        <v>0</v>
      </c>
      <c r="I13" s="658">
        <v>0</v>
      </c>
      <c r="J13" s="658">
        <v>0</v>
      </c>
      <c r="K13" s="658">
        <v>0</v>
      </c>
      <c r="L13" s="658">
        <v>0</v>
      </c>
      <c r="M13" s="658">
        <v>0</v>
      </c>
      <c r="N13" s="658">
        <v>0</v>
      </c>
    </row>
    <row r="14" spans="1:14" ht="12" customHeight="1" x14ac:dyDescent="0.15">
      <c r="A14" s="119" t="s">
        <v>29</v>
      </c>
      <c r="B14" s="842">
        <v>2.6950795765433568</v>
      </c>
      <c r="C14" s="658">
        <v>0</v>
      </c>
      <c r="D14" s="658">
        <v>0</v>
      </c>
      <c r="E14" s="658">
        <v>0</v>
      </c>
      <c r="F14" s="658">
        <v>0</v>
      </c>
      <c r="G14" s="658">
        <v>3.12</v>
      </c>
      <c r="H14" s="658">
        <v>3.1230000000000007</v>
      </c>
      <c r="I14" s="658">
        <v>3.13</v>
      </c>
      <c r="J14" s="658">
        <v>3.1440000000000006</v>
      </c>
      <c r="K14" s="658">
        <v>0</v>
      </c>
      <c r="L14" s="658">
        <v>0</v>
      </c>
      <c r="M14" s="658">
        <v>0</v>
      </c>
      <c r="N14" s="658">
        <v>0</v>
      </c>
    </row>
    <row r="15" spans="1:14" ht="12" customHeight="1" x14ac:dyDescent="0.15">
      <c r="A15" s="119" t="s">
        <v>30</v>
      </c>
      <c r="B15" s="842">
        <v>3.4012228125338835</v>
      </c>
      <c r="C15" s="658">
        <v>3.4099999999999997</v>
      </c>
      <c r="D15" s="658">
        <v>3.4</v>
      </c>
      <c r="E15" s="658">
        <v>3.3940000000000001</v>
      </c>
      <c r="F15" s="658">
        <v>0</v>
      </c>
      <c r="G15" s="658">
        <v>0</v>
      </c>
      <c r="H15" s="658">
        <v>0</v>
      </c>
      <c r="I15" s="658">
        <v>0</v>
      </c>
      <c r="J15" s="658">
        <v>0</v>
      </c>
      <c r="K15" s="658">
        <v>0</v>
      </c>
      <c r="L15" s="658">
        <v>0</v>
      </c>
      <c r="M15" s="658">
        <v>0</v>
      </c>
      <c r="N15" s="658">
        <v>0</v>
      </c>
    </row>
    <row r="16" spans="1:14" ht="12" customHeight="1" x14ac:dyDescent="0.15">
      <c r="A16" s="119" t="s">
        <v>31</v>
      </c>
      <c r="B16" s="842">
        <v>3.2897983726180029</v>
      </c>
      <c r="C16" s="658">
        <v>0</v>
      </c>
      <c r="D16" s="658">
        <v>0</v>
      </c>
      <c r="E16" s="658">
        <v>3.4119999999999999</v>
      </c>
      <c r="F16" s="658">
        <v>3.4200000000000004</v>
      </c>
      <c r="G16" s="658">
        <v>3.25</v>
      </c>
      <c r="H16" s="658">
        <v>3.2550000000000003</v>
      </c>
      <c r="I16" s="658">
        <v>3.2539999999999996</v>
      </c>
      <c r="J16" s="658">
        <v>0</v>
      </c>
      <c r="K16" s="658">
        <v>0</v>
      </c>
      <c r="L16" s="658">
        <v>0</v>
      </c>
      <c r="M16" s="658">
        <v>0</v>
      </c>
      <c r="N16" s="658">
        <v>0</v>
      </c>
    </row>
    <row r="17" spans="1:14" ht="12" customHeight="1" x14ac:dyDescent="0.15">
      <c r="A17" s="119" t="s">
        <v>32</v>
      </c>
      <c r="B17" s="842">
        <v>0</v>
      </c>
      <c r="C17" s="658">
        <v>0</v>
      </c>
      <c r="D17" s="658">
        <v>0</v>
      </c>
      <c r="E17" s="658">
        <v>0</v>
      </c>
      <c r="F17" s="658">
        <v>0</v>
      </c>
      <c r="G17" s="658">
        <v>0</v>
      </c>
      <c r="H17" s="658">
        <v>0</v>
      </c>
      <c r="I17" s="658">
        <v>0</v>
      </c>
      <c r="J17" s="658">
        <v>0</v>
      </c>
      <c r="K17" s="658">
        <v>0</v>
      </c>
      <c r="L17" s="658">
        <v>0</v>
      </c>
      <c r="M17" s="658">
        <v>0</v>
      </c>
      <c r="N17" s="658">
        <v>0</v>
      </c>
    </row>
    <row r="18" spans="1:14" ht="12" customHeight="1" x14ac:dyDescent="0.15">
      <c r="A18" s="119" t="s">
        <v>33</v>
      </c>
      <c r="B18" s="842">
        <v>3.2019858945349995</v>
      </c>
      <c r="C18" s="658">
        <v>3.21</v>
      </c>
      <c r="D18" s="658">
        <v>3.2010000000000001</v>
      </c>
      <c r="E18" s="658">
        <v>3.2109999999999999</v>
      </c>
      <c r="F18" s="658">
        <v>3.2039999999999997</v>
      </c>
      <c r="G18" s="658">
        <v>3.17</v>
      </c>
      <c r="H18" s="658">
        <v>3.18</v>
      </c>
      <c r="I18" s="658">
        <v>3.1759999999999997</v>
      </c>
      <c r="J18" s="658">
        <v>3.2</v>
      </c>
      <c r="K18" s="658">
        <v>3.21</v>
      </c>
      <c r="L18" s="658">
        <v>3.23</v>
      </c>
      <c r="M18" s="658">
        <v>3.25</v>
      </c>
      <c r="N18" s="658">
        <v>3.25</v>
      </c>
    </row>
    <row r="19" spans="1:14" ht="12" customHeight="1" x14ac:dyDescent="0.15">
      <c r="A19" s="119" t="s">
        <v>34</v>
      </c>
      <c r="B19" s="842">
        <v>3.1851111462055717</v>
      </c>
      <c r="C19" s="658">
        <v>3.1899999999999995</v>
      </c>
      <c r="D19" s="658">
        <v>3.1800000000000006</v>
      </c>
      <c r="E19" s="658">
        <v>3.1739999999999999</v>
      </c>
      <c r="F19" s="658">
        <v>0</v>
      </c>
      <c r="G19" s="658">
        <v>0</v>
      </c>
      <c r="H19" s="658">
        <v>0</v>
      </c>
      <c r="I19" s="658">
        <v>0</v>
      </c>
      <c r="J19" s="658">
        <v>0</v>
      </c>
      <c r="K19" s="658">
        <v>0</v>
      </c>
      <c r="L19" s="658">
        <v>0</v>
      </c>
      <c r="M19" s="658">
        <v>0</v>
      </c>
      <c r="N19" s="658">
        <v>0</v>
      </c>
    </row>
    <row r="20" spans="1:14" ht="12" customHeight="1" x14ac:dyDescent="0.15">
      <c r="A20" s="161" t="s">
        <v>35</v>
      </c>
      <c r="B20" s="842">
        <v>3.2474339148662632</v>
      </c>
      <c r="C20" s="658">
        <v>3.24</v>
      </c>
      <c r="D20" s="658">
        <v>3.2499999999999996</v>
      </c>
      <c r="E20" s="658">
        <v>3.2429999999999999</v>
      </c>
      <c r="F20" s="658">
        <v>3.2519999999999998</v>
      </c>
      <c r="G20" s="658">
        <v>0</v>
      </c>
      <c r="H20" s="658">
        <v>0</v>
      </c>
      <c r="I20" s="658">
        <v>0</v>
      </c>
      <c r="J20" s="658">
        <v>0</v>
      </c>
      <c r="K20" s="658">
        <v>0</v>
      </c>
      <c r="L20" s="658">
        <v>0</v>
      </c>
      <c r="M20" s="658">
        <v>0</v>
      </c>
      <c r="N20" s="658">
        <v>0</v>
      </c>
    </row>
    <row r="21" spans="1:14" ht="12" customHeight="1" x14ac:dyDescent="0.15">
      <c r="A21" s="119" t="s">
        <v>36</v>
      </c>
      <c r="B21" s="842">
        <v>3.0509715106040383</v>
      </c>
      <c r="C21" s="658">
        <v>0</v>
      </c>
      <c r="D21" s="658">
        <v>3.05</v>
      </c>
      <c r="E21" s="658">
        <v>3.0600000000000005</v>
      </c>
      <c r="F21" s="658">
        <v>3.044</v>
      </c>
      <c r="G21" s="658">
        <v>0</v>
      </c>
      <c r="H21" s="658">
        <v>0</v>
      </c>
      <c r="I21" s="658">
        <v>0</v>
      </c>
      <c r="J21" s="658">
        <v>0</v>
      </c>
      <c r="K21" s="658">
        <v>0</v>
      </c>
      <c r="L21" s="658">
        <v>0</v>
      </c>
      <c r="M21" s="658">
        <v>0</v>
      </c>
      <c r="N21" s="658">
        <v>0</v>
      </c>
    </row>
    <row r="22" spans="1:14" ht="12" customHeight="1" x14ac:dyDescent="0.15">
      <c r="A22" s="119" t="s">
        <v>37</v>
      </c>
      <c r="B22" s="842">
        <v>3.2662156446958055</v>
      </c>
      <c r="C22" s="658">
        <v>3.25</v>
      </c>
      <c r="D22" s="658">
        <v>3.2700000000000005</v>
      </c>
      <c r="E22" s="658">
        <v>3.266</v>
      </c>
      <c r="F22" s="658">
        <v>0</v>
      </c>
      <c r="G22" s="658">
        <v>0</v>
      </c>
      <c r="H22" s="658">
        <v>0</v>
      </c>
      <c r="I22" s="658">
        <v>0</v>
      </c>
      <c r="J22" s="658">
        <v>0</v>
      </c>
      <c r="K22" s="658">
        <v>0</v>
      </c>
      <c r="L22" s="658">
        <v>0</v>
      </c>
      <c r="M22" s="658">
        <v>0</v>
      </c>
      <c r="N22" s="658">
        <v>3.2799999999999994</v>
      </c>
    </row>
    <row r="23" spans="1:14" ht="12" customHeight="1" x14ac:dyDescent="0.15">
      <c r="A23" s="161" t="s">
        <v>142</v>
      </c>
      <c r="B23" s="842">
        <v>2.7425902952538492</v>
      </c>
      <c r="C23" s="658">
        <v>0</v>
      </c>
      <c r="D23" s="658">
        <v>0</v>
      </c>
      <c r="E23" s="658">
        <v>0</v>
      </c>
      <c r="F23" s="658">
        <v>0</v>
      </c>
      <c r="G23" s="658">
        <v>0</v>
      </c>
      <c r="H23" s="658">
        <v>0</v>
      </c>
      <c r="I23" s="658">
        <v>0</v>
      </c>
      <c r="J23" s="658">
        <v>3.1</v>
      </c>
      <c r="K23" s="658">
        <v>3.12</v>
      </c>
      <c r="L23" s="658">
        <v>3.1240000000000006</v>
      </c>
      <c r="M23" s="658">
        <v>3.1399999999999997</v>
      </c>
      <c r="N23" s="658">
        <v>0</v>
      </c>
    </row>
    <row r="24" spans="1:14" ht="12" customHeight="1" x14ac:dyDescent="0.15">
      <c r="A24" s="119" t="s">
        <v>39</v>
      </c>
      <c r="B24" s="842">
        <v>0</v>
      </c>
      <c r="C24" s="658">
        <v>0</v>
      </c>
      <c r="D24" s="658">
        <v>0</v>
      </c>
      <c r="E24" s="658">
        <v>0</v>
      </c>
      <c r="F24" s="658">
        <v>0</v>
      </c>
      <c r="G24" s="658">
        <v>0</v>
      </c>
      <c r="H24" s="658">
        <v>0</v>
      </c>
      <c r="I24" s="658">
        <v>0</v>
      </c>
      <c r="J24" s="658">
        <v>0</v>
      </c>
      <c r="K24" s="658">
        <v>0</v>
      </c>
      <c r="L24" s="658">
        <v>0</v>
      </c>
      <c r="M24" s="658">
        <v>0</v>
      </c>
      <c r="N24" s="658">
        <v>0</v>
      </c>
    </row>
    <row r="25" spans="1:14" ht="12" customHeight="1" x14ac:dyDescent="0.15">
      <c r="A25" s="119" t="s">
        <v>40</v>
      </c>
      <c r="B25" s="842">
        <v>2.8475267822424208</v>
      </c>
      <c r="C25" s="658">
        <v>2.84</v>
      </c>
      <c r="D25" s="658">
        <v>2.8500000000000005</v>
      </c>
      <c r="E25" s="662">
        <v>2.8440000000000003</v>
      </c>
      <c r="F25" s="658">
        <v>2.8500000000000005</v>
      </c>
      <c r="G25" s="658">
        <v>2.86</v>
      </c>
      <c r="H25" s="658">
        <v>0</v>
      </c>
      <c r="I25" s="658">
        <v>0</v>
      </c>
      <c r="J25" s="658">
        <v>0</v>
      </c>
      <c r="K25" s="658">
        <v>2.9</v>
      </c>
      <c r="L25" s="658">
        <v>2.8639999999999994</v>
      </c>
      <c r="M25" s="658">
        <v>2.8839999999999999</v>
      </c>
      <c r="N25" s="658">
        <v>2.8939999999999997</v>
      </c>
    </row>
    <row r="26" spans="1:14" ht="12" customHeight="1" x14ac:dyDescent="0.15">
      <c r="A26" s="119" t="s">
        <v>41</v>
      </c>
      <c r="B26" s="842">
        <v>2.837122761271528</v>
      </c>
      <c r="C26" s="658">
        <v>2.8348849051219216</v>
      </c>
      <c r="D26" s="658">
        <v>2.8354109199995086</v>
      </c>
      <c r="E26" s="658">
        <v>2.8368011912339792</v>
      </c>
      <c r="F26" s="658">
        <v>2.8340000000000001</v>
      </c>
      <c r="G26" s="658">
        <v>2.8360000000000003</v>
      </c>
      <c r="H26" s="658">
        <v>0</v>
      </c>
      <c r="I26" s="658">
        <v>0</v>
      </c>
      <c r="J26" s="658">
        <v>0</v>
      </c>
      <c r="K26" s="658">
        <v>0</v>
      </c>
      <c r="L26" s="658">
        <v>0</v>
      </c>
      <c r="M26" s="658">
        <v>2.85</v>
      </c>
      <c r="N26" s="658">
        <v>2.8649999999999998</v>
      </c>
    </row>
    <row r="27" spans="1:14" ht="12" customHeight="1" x14ac:dyDescent="0.15">
      <c r="A27" s="119" t="s">
        <v>110</v>
      </c>
      <c r="B27" s="842">
        <v>2.8370246027839392</v>
      </c>
      <c r="C27" s="658">
        <v>2.8330000000000002</v>
      </c>
      <c r="D27" s="658">
        <v>2.8330000000000002</v>
      </c>
      <c r="E27" s="658">
        <v>2.8410000000000006</v>
      </c>
      <c r="F27" s="658">
        <v>2.8340000000000001</v>
      </c>
      <c r="G27" s="658">
        <v>2.8360000000000003</v>
      </c>
      <c r="H27" s="658">
        <v>0</v>
      </c>
      <c r="I27" s="658">
        <v>0</v>
      </c>
      <c r="J27" s="658">
        <v>0</v>
      </c>
      <c r="K27" s="658">
        <v>0</v>
      </c>
      <c r="L27" s="658">
        <v>0</v>
      </c>
      <c r="M27" s="658">
        <v>2.85</v>
      </c>
      <c r="N27" s="658">
        <v>2.8649999999999998</v>
      </c>
    </row>
    <row r="28" spans="1:14" ht="12" customHeight="1" x14ac:dyDescent="0.15">
      <c r="A28" s="119" t="s">
        <v>111</v>
      </c>
      <c r="B28" s="842">
        <v>2.837581555744372</v>
      </c>
      <c r="C28" s="658">
        <v>2.8420000000000001</v>
      </c>
      <c r="D28" s="658">
        <v>2.8440000000000007</v>
      </c>
      <c r="E28" s="658">
        <v>2.8250000000000002</v>
      </c>
      <c r="F28" s="658">
        <v>0</v>
      </c>
      <c r="G28" s="658">
        <v>0</v>
      </c>
      <c r="H28" s="658">
        <v>0</v>
      </c>
      <c r="I28" s="658">
        <v>0</v>
      </c>
      <c r="J28" s="658">
        <v>0</v>
      </c>
      <c r="K28" s="658">
        <v>0</v>
      </c>
      <c r="L28" s="658">
        <v>0</v>
      </c>
      <c r="M28" s="658">
        <v>0</v>
      </c>
      <c r="N28" s="658">
        <v>0</v>
      </c>
    </row>
    <row r="29" spans="1:14" ht="12" customHeight="1" x14ac:dyDescent="0.15">
      <c r="A29" s="119" t="s">
        <v>44</v>
      </c>
      <c r="B29" s="842">
        <v>3.052455937832788</v>
      </c>
      <c r="C29" s="658">
        <v>3.01</v>
      </c>
      <c r="D29" s="658">
        <v>3.02</v>
      </c>
      <c r="E29" s="658">
        <v>3.032</v>
      </c>
      <c r="F29" s="658">
        <v>0</v>
      </c>
      <c r="G29" s="658">
        <v>0</v>
      </c>
      <c r="H29" s="658">
        <v>0</v>
      </c>
      <c r="I29" s="658">
        <v>0</v>
      </c>
      <c r="J29" s="658">
        <v>0</v>
      </c>
      <c r="K29" s="658">
        <v>0</v>
      </c>
      <c r="L29" s="658">
        <v>0</v>
      </c>
      <c r="M29" s="658">
        <v>3.08</v>
      </c>
      <c r="N29" s="658">
        <v>3.1</v>
      </c>
    </row>
    <row r="30" spans="1:14" ht="12" customHeight="1" x14ac:dyDescent="0.15">
      <c r="A30" s="119" t="s">
        <v>45</v>
      </c>
      <c r="B30" s="842">
        <v>2.767736666868486</v>
      </c>
      <c r="C30" s="658">
        <v>0</v>
      </c>
      <c r="D30" s="658">
        <v>2.75</v>
      </c>
      <c r="E30" s="658">
        <v>2.78</v>
      </c>
      <c r="F30" s="658">
        <v>0</v>
      </c>
      <c r="G30" s="658">
        <v>0</v>
      </c>
      <c r="H30" s="658">
        <v>0</v>
      </c>
      <c r="I30" s="658">
        <v>0</v>
      </c>
      <c r="J30" s="658">
        <v>0</v>
      </c>
      <c r="K30" s="658">
        <v>0</v>
      </c>
      <c r="L30" s="658">
        <v>0</v>
      </c>
      <c r="M30" s="658">
        <v>2.7799999999999994</v>
      </c>
      <c r="N30" s="658">
        <v>2.7999999999999994</v>
      </c>
    </row>
    <row r="31" spans="1:14" ht="12" customHeight="1" x14ac:dyDescent="0.15">
      <c r="A31" s="119" t="s">
        <v>46</v>
      </c>
      <c r="B31" s="842">
        <v>0</v>
      </c>
      <c r="C31" s="658">
        <v>0</v>
      </c>
      <c r="D31" s="658">
        <v>0</v>
      </c>
      <c r="E31" s="658">
        <v>0</v>
      </c>
      <c r="F31" s="658">
        <v>0</v>
      </c>
      <c r="G31" s="658">
        <v>0</v>
      </c>
      <c r="H31" s="658">
        <v>0</v>
      </c>
      <c r="I31" s="658">
        <v>0</v>
      </c>
      <c r="J31" s="658">
        <v>0</v>
      </c>
      <c r="K31" s="658">
        <v>0</v>
      </c>
      <c r="L31" s="658">
        <v>0</v>
      </c>
      <c r="M31" s="658">
        <v>0</v>
      </c>
      <c r="N31" s="658">
        <v>0</v>
      </c>
    </row>
    <row r="32" spans="1:14" ht="12" customHeight="1" x14ac:dyDescent="0.15">
      <c r="A32" s="119" t="s">
        <v>47</v>
      </c>
      <c r="B32" s="842">
        <v>0</v>
      </c>
      <c r="C32" s="658">
        <v>0</v>
      </c>
      <c r="D32" s="658">
        <v>0</v>
      </c>
      <c r="E32" s="658">
        <v>0</v>
      </c>
      <c r="F32" s="658">
        <v>0</v>
      </c>
      <c r="G32" s="658">
        <v>0</v>
      </c>
      <c r="H32" s="658">
        <v>0</v>
      </c>
      <c r="I32" s="658">
        <v>0</v>
      </c>
      <c r="J32" s="658">
        <v>0</v>
      </c>
      <c r="K32" s="658">
        <v>0</v>
      </c>
      <c r="L32" s="658">
        <v>0</v>
      </c>
      <c r="M32" s="658">
        <v>0</v>
      </c>
      <c r="N32" s="658">
        <v>0</v>
      </c>
    </row>
    <row r="33" spans="1:14" ht="12" customHeight="1" x14ac:dyDescent="0.15">
      <c r="A33" s="119" t="s">
        <v>48</v>
      </c>
      <c r="B33" s="842">
        <v>0</v>
      </c>
      <c r="C33" s="658">
        <v>0</v>
      </c>
      <c r="D33" s="658">
        <v>0</v>
      </c>
      <c r="E33" s="658">
        <v>0</v>
      </c>
      <c r="F33" s="658">
        <v>0</v>
      </c>
      <c r="G33" s="658">
        <v>0</v>
      </c>
      <c r="H33" s="658">
        <v>0</v>
      </c>
      <c r="I33" s="658">
        <v>0</v>
      </c>
      <c r="J33" s="658">
        <v>0</v>
      </c>
      <c r="K33" s="658">
        <v>0</v>
      </c>
      <c r="L33" s="658">
        <v>0</v>
      </c>
      <c r="M33" s="658">
        <v>0</v>
      </c>
      <c r="N33" s="658">
        <v>0</v>
      </c>
    </row>
    <row r="34" spans="1:14" ht="12" customHeight="1" thickBot="1" x14ac:dyDescent="0.2">
      <c r="A34" s="179" t="s">
        <v>49</v>
      </c>
      <c r="B34" s="1006">
        <v>0</v>
      </c>
      <c r="C34" s="659">
        <v>0</v>
      </c>
      <c r="D34" s="659">
        <v>0</v>
      </c>
      <c r="E34" s="659">
        <v>0</v>
      </c>
      <c r="F34" s="659">
        <v>0</v>
      </c>
      <c r="G34" s="659">
        <v>0</v>
      </c>
      <c r="H34" s="659">
        <v>0</v>
      </c>
      <c r="I34" s="659">
        <v>0</v>
      </c>
      <c r="J34" s="659">
        <v>0</v>
      </c>
      <c r="K34" s="659">
        <v>0</v>
      </c>
      <c r="L34" s="659">
        <v>0</v>
      </c>
      <c r="M34" s="659">
        <v>0</v>
      </c>
      <c r="N34" s="659">
        <v>0</v>
      </c>
    </row>
    <row r="35" spans="1:14" ht="9" customHeight="1" x14ac:dyDescent="0.15">
      <c r="A35" s="28" t="s">
        <v>544</v>
      </c>
      <c r="B35" s="663"/>
      <c r="C35" s="664"/>
      <c r="D35" s="664"/>
      <c r="E35" s="664"/>
      <c r="F35" s="664"/>
      <c r="G35" s="664"/>
      <c r="H35" s="664"/>
      <c r="I35" s="664"/>
      <c r="J35" s="664"/>
      <c r="K35" s="664"/>
      <c r="L35" s="664"/>
      <c r="M35" s="664"/>
      <c r="N35" s="664"/>
    </row>
    <row r="36" spans="1:14" ht="9" customHeight="1" x14ac:dyDescent="0.15">
      <c r="A36" s="28" t="s">
        <v>428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</row>
    <row r="37" spans="1:14" ht="9" customHeight="1" x14ac:dyDescent="0.15">
      <c r="A37" s="40" t="s">
        <v>427</v>
      </c>
      <c r="B37" s="317"/>
      <c r="C37" s="317"/>
      <c r="D37" s="317"/>
      <c r="E37" s="317"/>
      <c r="F37" s="317"/>
      <c r="G37" s="317"/>
      <c r="H37" s="317"/>
      <c r="I37" s="317"/>
      <c r="J37" s="317"/>
      <c r="K37" s="317"/>
      <c r="L37" s="317"/>
      <c r="M37" s="317"/>
      <c r="N37" s="317"/>
    </row>
    <row r="38" spans="1:14" ht="13.05" customHeight="1" x14ac:dyDescent="0.15">
      <c r="A38" s="31"/>
    </row>
    <row r="39" spans="1:14" ht="13.05" customHeight="1" x14ac:dyDescent="0.15">
      <c r="A39" s="31"/>
    </row>
    <row r="55" spans="1:14" ht="13.05" customHeight="1" x14ac:dyDescent="0.15">
      <c r="A55" s="164" t="s">
        <v>417</v>
      </c>
      <c r="B55" s="169"/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</row>
    <row r="56" spans="1:14" ht="13.05" customHeight="1" x14ac:dyDescent="0.15">
      <c r="A56" s="164" t="s">
        <v>382</v>
      </c>
      <c r="B56" s="166"/>
      <c r="C56" s="166"/>
      <c r="D56" s="166"/>
      <c r="E56" s="166"/>
      <c r="F56" s="166"/>
      <c r="G56" s="170"/>
      <c r="H56" s="169"/>
      <c r="I56" s="166"/>
      <c r="J56" s="166"/>
      <c r="K56" s="166"/>
      <c r="L56" s="166"/>
      <c r="M56" s="166"/>
      <c r="N56" s="166"/>
    </row>
    <row r="57" spans="1:14" ht="13.05" customHeight="1" thickBot="1" x14ac:dyDescent="0.2">
      <c r="A57" s="170"/>
      <c r="B57" s="171"/>
      <c r="C57" s="172"/>
      <c r="D57" s="171"/>
      <c r="E57" s="171"/>
      <c r="F57" s="171"/>
      <c r="G57" s="171"/>
      <c r="H57" s="171"/>
      <c r="I57" s="171"/>
      <c r="J57" s="169"/>
      <c r="K57" s="169"/>
      <c r="L57" s="169"/>
      <c r="M57" s="169"/>
      <c r="N57" s="169"/>
    </row>
    <row r="58" spans="1:14" ht="13.05" customHeight="1" x14ac:dyDescent="0.15">
      <c r="A58" s="173" t="s">
        <v>18</v>
      </c>
      <c r="B58" s="121" t="s">
        <v>56</v>
      </c>
      <c r="C58" s="174" t="s">
        <v>88</v>
      </c>
      <c r="D58" s="174" t="s">
        <v>89</v>
      </c>
      <c r="E58" s="174" t="s">
        <v>90</v>
      </c>
      <c r="F58" s="174" t="s">
        <v>91</v>
      </c>
      <c r="G58" s="174" t="s">
        <v>92</v>
      </c>
      <c r="H58" s="174" t="s">
        <v>93</v>
      </c>
      <c r="I58" s="174" t="s">
        <v>94</v>
      </c>
      <c r="J58" s="174" t="s">
        <v>95</v>
      </c>
      <c r="K58" s="174" t="s">
        <v>96</v>
      </c>
      <c r="L58" s="174" t="s">
        <v>97</v>
      </c>
      <c r="M58" s="174" t="s">
        <v>98</v>
      </c>
      <c r="N58" s="174" t="s">
        <v>99</v>
      </c>
    </row>
    <row r="59" spans="1:14" ht="13.05" customHeight="1" x14ac:dyDescent="0.15">
      <c r="A59" s="175" t="s">
        <v>113</v>
      </c>
      <c r="B59" s="176">
        <v>6.94</v>
      </c>
      <c r="C59" s="176">
        <v>6.7</v>
      </c>
      <c r="D59" s="176">
        <v>6.95</v>
      </c>
      <c r="E59" s="176">
        <v>6.94</v>
      </c>
      <c r="F59" s="176">
        <v>6.68</v>
      </c>
      <c r="G59" s="176">
        <v>7.21</v>
      </c>
      <c r="H59" s="176">
        <v>7.25</v>
      </c>
      <c r="I59" s="176">
        <v>7.33</v>
      </c>
      <c r="J59" s="176">
        <v>7.32</v>
      </c>
      <c r="K59" s="176">
        <v>7.2</v>
      </c>
      <c r="L59" s="176">
        <v>7.15</v>
      </c>
      <c r="M59" s="176">
        <v>6.71</v>
      </c>
      <c r="N59" s="176">
        <v>6.79</v>
      </c>
    </row>
    <row r="60" spans="1:14" ht="13.05" customHeight="1" x14ac:dyDescent="0.15">
      <c r="A60" s="119" t="s">
        <v>21</v>
      </c>
      <c r="B60" s="177">
        <v>0</v>
      </c>
      <c r="C60" s="177">
        <v>0</v>
      </c>
      <c r="D60" s="177">
        <v>0</v>
      </c>
      <c r="E60" s="177">
        <v>0</v>
      </c>
      <c r="F60" s="177">
        <v>0</v>
      </c>
      <c r="G60" s="177">
        <v>0</v>
      </c>
      <c r="H60" s="177">
        <v>0</v>
      </c>
      <c r="I60" s="177">
        <v>0</v>
      </c>
      <c r="J60" s="177">
        <v>0</v>
      </c>
      <c r="K60" s="177">
        <v>0</v>
      </c>
      <c r="L60" s="177">
        <v>0</v>
      </c>
      <c r="M60" s="177">
        <v>0</v>
      </c>
      <c r="N60" s="177">
        <v>0</v>
      </c>
    </row>
    <row r="61" spans="1:14" ht="13.05" customHeight="1" x14ac:dyDescent="0.15">
      <c r="A61" s="119" t="s">
        <v>22</v>
      </c>
      <c r="B61" s="177">
        <v>7.36</v>
      </c>
      <c r="C61" s="177">
        <v>0</v>
      </c>
      <c r="D61" s="177">
        <v>0</v>
      </c>
      <c r="E61" s="177">
        <v>0</v>
      </c>
      <c r="F61" s="177">
        <v>7.28</v>
      </c>
      <c r="G61" s="177">
        <v>7.33</v>
      </c>
      <c r="H61" s="177">
        <v>0</v>
      </c>
      <c r="I61" s="177">
        <v>0</v>
      </c>
      <c r="J61" s="177">
        <v>0</v>
      </c>
      <c r="K61" s="177">
        <v>0</v>
      </c>
      <c r="L61" s="177">
        <v>0</v>
      </c>
      <c r="M61" s="177">
        <v>7.4</v>
      </c>
      <c r="N61" s="177">
        <v>7.42</v>
      </c>
    </row>
    <row r="62" spans="1:14" ht="13.05" customHeight="1" x14ac:dyDescent="0.15">
      <c r="A62" s="119" t="s">
        <v>23</v>
      </c>
      <c r="B62" s="177">
        <v>0</v>
      </c>
      <c r="C62" s="177">
        <v>0</v>
      </c>
      <c r="D62" s="177">
        <v>0</v>
      </c>
      <c r="E62" s="177">
        <v>0</v>
      </c>
      <c r="F62" s="177">
        <v>0</v>
      </c>
      <c r="G62" s="177">
        <v>0</v>
      </c>
      <c r="H62" s="177">
        <v>0</v>
      </c>
      <c r="I62" s="177">
        <v>0</v>
      </c>
      <c r="J62" s="177">
        <v>0</v>
      </c>
      <c r="K62" s="177">
        <v>0</v>
      </c>
      <c r="L62" s="177">
        <v>0</v>
      </c>
      <c r="M62" s="177">
        <v>0</v>
      </c>
      <c r="N62" s="177">
        <v>0</v>
      </c>
    </row>
    <row r="63" spans="1:14" ht="13.05" customHeight="1" x14ac:dyDescent="0.15">
      <c r="A63" s="119" t="s">
        <v>24</v>
      </c>
      <c r="B63" s="178">
        <v>7.28</v>
      </c>
      <c r="C63" s="177">
        <v>7.2</v>
      </c>
      <c r="D63" s="177">
        <v>0</v>
      </c>
      <c r="E63" s="177">
        <v>0</v>
      </c>
      <c r="F63" s="177">
        <v>7.24</v>
      </c>
      <c r="G63" s="177">
        <v>7.26</v>
      </c>
      <c r="H63" s="177">
        <v>7.28</v>
      </c>
      <c r="I63" s="177">
        <v>7.29</v>
      </c>
      <c r="J63" s="177">
        <v>7.31</v>
      </c>
      <c r="K63" s="177">
        <v>7.33</v>
      </c>
      <c r="L63" s="177">
        <v>7.31</v>
      </c>
      <c r="M63" s="177">
        <v>7.36</v>
      </c>
      <c r="N63" s="177">
        <v>7.33</v>
      </c>
    </row>
    <row r="64" spans="1:14" ht="13.05" customHeight="1" x14ac:dyDescent="0.15">
      <c r="A64" s="119" t="s">
        <v>25</v>
      </c>
      <c r="B64" s="178">
        <v>7.4</v>
      </c>
      <c r="C64" s="177">
        <v>7.33</v>
      </c>
      <c r="D64" s="177">
        <v>7.37</v>
      </c>
      <c r="E64" s="177">
        <v>7.37</v>
      </c>
      <c r="F64" s="177">
        <v>7.4</v>
      </c>
      <c r="G64" s="178">
        <v>7.38</v>
      </c>
      <c r="H64" s="178">
        <v>7.42</v>
      </c>
      <c r="I64" s="178">
        <v>7.41</v>
      </c>
      <c r="J64" s="178">
        <v>7.39</v>
      </c>
      <c r="K64" s="178">
        <v>7.45</v>
      </c>
      <c r="L64" s="177">
        <v>0</v>
      </c>
      <c r="M64" s="177">
        <v>0</v>
      </c>
      <c r="N64" s="177">
        <v>0</v>
      </c>
    </row>
    <row r="65" spans="1:14" ht="13.05" customHeight="1" x14ac:dyDescent="0.15">
      <c r="A65" s="119" t="s">
        <v>107</v>
      </c>
      <c r="B65" s="178">
        <v>7.41</v>
      </c>
      <c r="C65" s="177">
        <v>7.33</v>
      </c>
      <c r="D65" s="177">
        <v>7.37</v>
      </c>
      <c r="E65" s="177">
        <v>7.37</v>
      </c>
      <c r="F65" s="177">
        <v>7.4</v>
      </c>
      <c r="G65" s="177">
        <v>7.38</v>
      </c>
      <c r="H65" s="177">
        <v>7.42</v>
      </c>
      <c r="I65" s="178">
        <v>7.41</v>
      </c>
      <c r="J65" s="177">
        <v>7.44</v>
      </c>
      <c r="K65" s="177">
        <v>7.46</v>
      </c>
      <c r="L65" s="177">
        <v>0</v>
      </c>
      <c r="M65" s="177">
        <v>0</v>
      </c>
      <c r="N65" s="177">
        <v>0</v>
      </c>
    </row>
    <row r="66" spans="1:14" ht="13.05" customHeight="1" x14ac:dyDescent="0.15">
      <c r="A66" s="119" t="s">
        <v>108</v>
      </c>
      <c r="B66" s="177">
        <v>7.37</v>
      </c>
      <c r="C66" s="177">
        <v>0</v>
      </c>
      <c r="D66" s="177">
        <v>0</v>
      </c>
      <c r="E66" s="177">
        <v>0</v>
      </c>
      <c r="F66" s="177">
        <v>0</v>
      </c>
      <c r="G66" s="177">
        <v>0</v>
      </c>
      <c r="H66" s="177">
        <v>0</v>
      </c>
      <c r="I66" s="177">
        <v>7.4</v>
      </c>
      <c r="J66" s="177">
        <v>7.33</v>
      </c>
      <c r="K66" s="177">
        <v>7.4</v>
      </c>
      <c r="L66" s="177">
        <v>0</v>
      </c>
      <c r="M66" s="177">
        <v>0</v>
      </c>
      <c r="N66" s="177">
        <v>0</v>
      </c>
    </row>
    <row r="67" spans="1:14" ht="13.05" customHeight="1" x14ac:dyDescent="0.15">
      <c r="A67" s="119" t="s">
        <v>138</v>
      </c>
      <c r="B67" s="177">
        <v>0</v>
      </c>
      <c r="C67" s="177">
        <v>0</v>
      </c>
      <c r="D67" s="177">
        <v>0</v>
      </c>
      <c r="E67" s="177">
        <v>0</v>
      </c>
      <c r="F67" s="177">
        <v>0</v>
      </c>
      <c r="G67" s="177">
        <v>0</v>
      </c>
      <c r="H67" s="177">
        <v>0</v>
      </c>
      <c r="I67" s="177">
        <v>0</v>
      </c>
      <c r="J67" s="177">
        <v>0</v>
      </c>
      <c r="K67" s="177">
        <v>0</v>
      </c>
      <c r="L67" s="177">
        <v>0</v>
      </c>
      <c r="M67" s="177">
        <v>0</v>
      </c>
      <c r="N67" s="177">
        <v>0</v>
      </c>
    </row>
    <row r="68" spans="1:14" ht="13.05" customHeight="1" x14ac:dyDescent="0.15">
      <c r="A68" s="119" t="s">
        <v>29</v>
      </c>
      <c r="B68" s="178">
        <v>7.35</v>
      </c>
      <c r="C68" s="177">
        <v>0</v>
      </c>
      <c r="D68" s="177">
        <v>0</v>
      </c>
      <c r="E68" s="177">
        <v>0</v>
      </c>
      <c r="F68" s="177">
        <v>0</v>
      </c>
      <c r="G68" s="177">
        <v>7.28</v>
      </c>
      <c r="H68" s="177">
        <v>7.37</v>
      </c>
      <c r="I68" s="177">
        <v>7.39</v>
      </c>
      <c r="J68" s="177">
        <v>7.44</v>
      </c>
      <c r="K68" s="177">
        <v>0</v>
      </c>
      <c r="L68" s="177">
        <v>0</v>
      </c>
      <c r="M68" s="177">
        <v>0</v>
      </c>
      <c r="N68" s="177">
        <v>0</v>
      </c>
    </row>
    <row r="69" spans="1:14" ht="13.05" customHeight="1" x14ac:dyDescent="0.15">
      <c r="A69" s="119" t="s">
        <v>30</v>
      </c>
      <c r="B69" s="177">
        <v>7.32</v>
      </c>
      <c r="C69" s="177">
        <v>7.28</v>
      </c>
      <c r="D69" s="177">
        <v>7.33</v>
      </c>
      <c r="E69" s="177">
        <v>7.35</v>
      </c>
      <c r="F69" s="177">
        <v>0</v>
      </c>
      <c r="G69" s="177">
        <v>0</v>
      </c>
      <c r="H69" s="177">
        <v>0</v>
      </c>
      <c r="I69" s="177">
        <v>0</v>
      </c>
      <c r="J69" s="177">
        <v>0</v>
      </c>
      <c r="K69" s="177">
        <v>0</v>
      </c>
      <c r="L69" s="177">
        <v>0</v>
      </c>
      <c r="M69" s="177">
        <v>0</v>
      </c>
      <c r="N69" s="177">
        <v>0</v>
      </c>
    </row>
    <row r="70" spans="1:14" ht="13.05" customHeight="1" x14ac:dyDescent="0.15">
      <c r="A70" s="119" t="s">
        <v>31</v>
      </c>
      <c r="B70" s="178">
        <v>7.41</v>
      </c>
      <c r="C70" s="177">
        <v>7.55</v>
      </c>
      <c r="D70" s="177">
        <v>7.62</v>
      </c>
      <c r="E70" s="177">
        <v>0</v>
      </c>
      <c r="F70" s="177">
        <v>7.37</v>
      </c>
      <c r="G70" s="178">
        <v>7.4</v>
      </c>
      <c r="H70" s="177">
        <v>7.44</v>
      </c>
      <c r="I70" s="177">
        <v>7.44</v>
      </c>
      <c r="J70" s="177">
        <v>0</v>
      </c>
      <c r="K70" s="177">
        <v>0</v>
      </c>
      <c r="L70" s="177">
        <v>0</v>
      </c>
      <c r="M70" s="177">
        <v>0</v>
      </c>
      <c r="N70" s="177">
        <v>0</v>
      </c>
    </row>
    <row r="71" spans="1:14" ht="13.05" customHeight="1" x14ac:dyDescent="0.15">
      <c r="A71" s="119" t="s">
        <v>32</v>
      </c>
      <c r="B71" s="177">
        <v>0</v>
      </c>
      <c r="C71" s="177">
        <v>0</v>
      </c>
      <c r="D71" s="177">
        <v>0</v>
      </c>
      <c r="E71" s="177">
        <v>0</v>
      </c>
      <c r="F71" s="177">
        <v>0</v>
      </c>
      <c r="G71" s="177">
        <v>0</v>
      </c>
      <c r="H71" s="177">
        <v>0</v>
      </c>
      <c r="I71" s="177">
        <v>0</v>
      </c>
      <c r="J71" s="177">
        <v>0</v>
      </c>
      <c r="K71" s="177">
        <v>0</v>
      </c>
      <c r="L71" s="177">
        <v>0</v>
      </c>
      <c r="M71" s="177">
        <v>0</v>
      </c>
      <c r="N71" s="177">
        <v>0</v>
      </c>
    </row>
    <row r="72" spans="1:14" ht="13.05" customHeight="1" x14ac:dyDescent="0.15">
      <c r="A72" s="119" t="s">
        <v>33</v>
      </c>
      <c r="B72" s="178">
        <v>7.03</v>
      </c>
      <c r="C72" s="178">
        <v>6.84</v>
      </c>
      <c r="D72" s="178">
        <v>6.89</v>
      </c>
      <c r="E72" s="178">
        <v>6.9</v>
      </c>
      <c r="F72" s="177">
        <v>6.91</v>
      </c>
      <c r="G72" s="177">
        <v>6.95</v>
      </c>
      <c r="H72" s="177">
        <v>7</v>
      </c>
      <c r="I72" s="177">
        <v>7.01</v>
      </c>
      <c r="J72" s="177">
        <v>7.02</v>
      </c>
      <c r="K72" s="177">
        <v>7.06</v>
      </c>
      <c r="L72" s="177">
        <v>7.11</v>
      </c>
      <c r="M72" s="177">
        <v>7.09</v>
      </c>
      <c r="N72" s="177">
        <v>7.07</v>
      </c>
    </row>
    <row r="73" spans="1:14" ht="13.05" customHeight="1" x14ac:dyDescent="0.15">
      <c r="A73" s="119" t="s">
        <v>34</v>
      </c>
      <c r="B73" s="178">
        <v>6.82</v>
      </c>
      <c r="C73" s="178">
        <v>6.8</v>
      </c>
      <c r="D73" s="178">
        <v>6.84</v>
      </c>
      <c r="E73" s="178">
        <v>6.87</v>
      </c>
      <c r="F73" s="177">
        <v>0</v>
      </c>
      <c r="G73" s="177">
        <v>0</v>
      </c>
      <c r="H73" s="177">
        <v>0</v>
      </c>
      <c r="I73" s="177">
        <v>0</v>
      </c>
      <c r="J73" s="177">
        <v>0</v>
      </c>
      <c r="K73" s="177">
        <v>0</v>
      </c>
      <c r="L73" s="177">
        <v>0</v>
      </c>
      <c r="M73" s="177">
        <v>0</v>
      </c>
      <c r="N73" s="177">
        <v>0</v>
      </c>
    </row>
    <row r="74" spans="1:14" ht="13.05" customHeight="1" x14ac:dyDescent="0.15">
      <c r="A74" s="161" t="s">
        <v>35</v>
      </c>
      <c r="B74" s="178">
        <v>6.91</v>
      </c>
      <c r="C74" s="178">
        <v>6.89</v>
      </c>
      <c r="D74" s="178">
        <v>6.91</v>
      </c>
      <c r="E74" s="178">
        <v>6.93</v>
      </c>
      <c r="F74" s="177">
        <v>6.89</v>
      </c>
      <c r="G74" s="177">
        <v>0</v>
      </c>
      <c r="H74" s="177">
        <v>0</v>
      </c>
      <c r="I74" s="177">
        <v>0</v>
      </c>
      <c r="J74" s="177">
        <v>0</v>
      </c>
      <c r="K74" s="177">
        <v>0</v>
      </c>
      <c r="L74" s="177">
        <v>0</v>
      </c>
      <c r="M74" s="177">
        <v>0</v>
      </c>
      <c r="N74" s="177">
        <v>0</v>
      </c>
    </row>
    <row r="75" spans="1:14" ht="13.05" customHeight="1" x14ac:dyDescent="0.15">
      <c r="A75" s="119" t="s">
        <v>36</v>
      </c>
      <c r="B75" s="178">
        <v>6.86</v>
      </c>
      <c r="C75" s="177">
        <v>0</v>
      </c>
      <c r="D75" s="177">
        <v>6.87</v>
      </c>
      <c r="E75" s="178">
        <v>6.84</v>
      </c>
      <c r="F75" s="177">
        <v>6.82</v>
      </c>
      <c r="G75" s="177">
        <v>0</v>
      </c>
      <c r="H75" s="177">
        <v>0</v>
      </c>
      <c r="I75" s="177">
        <v>0</v>
      </c>
      <c r="J75" s="177">
        <v>0</v>
      </c>
      <c r="K75" s="177">
        <v>0</v>
      </c>
      <c r="L75" s="177">
        <v>0</v>
      </c>
      <c r="M75" s="177">
        <v>0</v>
      </c>
      <c r="N75" s="177">
        <v>0</v>
      </c>
    </row>
    <row r="76" spans="1:14" ht="13.05" customHeight="1" x14ac:dyDescent="0.15">
      <c r="A76" s="119" t="s">
        <v>37</v>
      </c>
      <c r="B76" s="178">
        <v>6.96</v>
      </c>
      <c r="C76" s="178">
        <v>6.84</v>
      </c>
      <c r="D76" s="178">
        <v>6.95</v>
      </c>
      <c r="E76" s="178">
        <v>6.98</v>
      </c>
      <c r="F76" s="177">
        <v>0</v>
      </c>
      <c r="G76" s="177">
        <v>0</v>
      </c>
      <c r="H76" s="177">
        <v>0</v>
      </c>
      <c r="I76" s="177">
        <v>0</v>
      </c>
      <c r="J76" s="177">
        <v>0</v>
      </c>
      <c r="K76" s="177">
        <v>0</v>
      </c>
      <c r="L76" s="177">
        <v>0</v>
      </c>
      <c r="M76" s="177">
        <v>0</v>
      </c>
      <c r="N76" s="177">
        <v>7.06</v>
      </c>
    </row>
    <row r="77" spans="1:14" ht="13.05" customHeight="1" x14ac:dyDescent="0.15">
      <c r="A77" s="161" t="s">
        <v>142</v>
      </c>
      <c r="B77" s="177">
        <v>7.38</v>
      </c>
      <c r="C77" s="177">
        <v>0</v>
      </c>
      <c r="D77" s="177">
        <v>0</v>
      </c>
      <c r="E77" s="177">
        <v>0</v>
      </c>
      <c r="F77" s="177">
        <v>0</v>
      </c>
      <c r="G77" s="177">
        <v>0</v>
      </c>
      <c r="H77" s="177">
        <v>0</v>
      </c>
      <c r="I77" s="177">
        <v>0</v>
      </c>
      <c r="J77" s="177">
        <v>6.93</v>
      </c>
      <c r="K77" s="177">
        <v>7.73</v>
      </c>
      <c r="L77" s="177">
        <v>7.4</v>
      </c>
      <c r="M77" s="177">
        <v>7.37</v>
      </c>
      <c r="N77" s="177">
        <v>0</v>
      </c>
    </row>
    <row r="78" spans="1:14" ht="13.05" customHeight="1" x14ac:dyDescent="0.15">
      <c r="A78" s="119" t="s">
        <v>39</v>
      </c>
      <c r="B78" s="177">
        <v>0</v>
      </c>
      <c r="C78" s="177">
        <v>0</v>
      </c>
      <c r="D78" s="177">
        <v>0</v>
      </c>
      <c r="E78" s="177">
        <v>0</v>
      </c>
      <c r="F78" s="177">
        <v>0</v>
      </c>
      <c r="G78" s="177">
        <v>0</v>
      </c>
      <c r="H78" s="177">
        <v>0</v>
      </c>
      <c r="I78" s="177">
        <v>0</v>
      </c>
      <c r="J78" s="177">
        <v>0</v>
      </c>
      <c r="K78" s="177">
        <v>0</v>
      </c>
      <c r="L78" s="177">
        <v>0</v>
      </c>
      <c r="M78" s="177">
        <v>0</v>
      </c>
      <c r="N78" s="177">
        <v>0</v>
      </c>
    </row>
    <row r="79" spans="1:14" ht="13.05" customHeight="1" x14ac:dyDescent="0.15">
      <c r="A79" s="119" t="s">
        <v>40</v>
      </c>
      <c r="B79" s="178">
        <v>6.02</v>
      </c>
      <c r="C79" s="178">
        <v>5.96</v>
      </c>
      <c r="D79" s="178">
        <v>6</v>
      </c>
      <c r="E79" s="165">
        <v>6.03</v>
      </c>
      <c r="F79" s="177">
        <v>6.07</v>
      </c>
      <c r="G79" s="178">
        <v>6.05</v>
      </c>
      <c r="H79" s="178">
        <v>0</v>
      </c>
      <c r="I79" s="177">
        <v>0</v>
      </c>
      <c r="J79" s="177">
        <v>0</v>
      </c>
      <c r="K79" s="177">
        <v>0</v>
      </c>
      <c r="L79" s="177">
        <v>6.23</v>
      </c>
      <c r="M79" s="177">
        <v>6.18</v>
      </c>
      <c r="N79" s="177">
        <v>6.23</v>
      </c>
    </row>
    <row r="80" spans="1:14" ht="13.05" customHeight="1" x14ac:dyDescent="0.15">
      <c r="A80" s="119" t="s">
        <v>41</v>
      </c>
      <c r="B80" s="178">
        <v>6.17</v>
      </c>
      <c r="C80" s="177">
        <v>6.15</v>
      </c>
      <c r="D80" s="177">
        <v>6.17</v>
      </c>
      <c r="E80" s="177">
        <v>6.15</v>
      </c>
      <c r="F80" s="177">
        <v>6.18</v>
      </c>
      <c r="G80" s="177">
        <v>6.2</v>
      </c>
      <c r="H80" s="177">
        <v>0</v>
      </c>
      <c r="I80" s="177">
        <v>0</v>
      </c>
      <c r="J80" s="177">
        <v>0</v>
      </c>
      <c r="K80" s="177">
        <v>0</v>
      </c>
      <c r="L80" s="177">
        <v>0</v>
      </c>
      <c r="M80" s="177">
        <v>6.25</v>
      </c>
      <c r="N80" s="177">
        <v>6.27</v>
      </c>
    </row>
    <row r="81" spans="1:14" ht="13.05" customHeight="1" x14ac:dyDescent="0.15">
      <c r="A81" s="119" t="s">
        <v>110</v>
      </c>
      <c r="B81" s="178">
        <v>6.16</v>
      </c>
      <c r="C81" s="178">
        <v>6.14</v>
      </c>
      <c r="D81" s="178">
        <v>6.16</v>
      </c>
      <c r="E81" s="178">
        <v>6.14</v>
      </c>
      <c r="F81" s="177">
        <v>6.18</v>
      </c>
      <c r="G81" s="177">
        <v>6.2</v>
      </c>
      <c r="H81" s="177">
        <v>0</v>
      </c>
      <c r="I81" s="177">
        <v>0</v>
      </c>
      <c r="J81" s="177">
        <v>0</v>
      </c>
      <c r="K81" s="177">
        <v>0</v>
      </c>
      <c r="L81" s="177">
        <v>0</v>
      </c>
      <c r="M81" s="177">
        <v>6.25</v>
      </c>
      <c r="N81" s="177">
        <v>6.27</v>
      </c>
    </row>
    <row r="82" spans="1:14" ht="13.05" customHeight="1" x14ac:dyDescent="0.15">
      <c r="A82" s="119" t="s">
        <v>111</v>
      </c>
      <c r="B82" s="178">
        <v>6.21</v>
      </c>
      <c r="C82" s="177">
        <v>6.18</v>
      </c>
      <c r="D82" s="177">
        <v>6.23</v>
      </c>
      <c r="E82" s="177">
        <v>6.2</v>
      </c>
      <c r="F82" s="177">
        <v>0</v>
      </c>
      <c r="G82" s="177">
        <v>0</v>
      </c>
      <c r="H82" s="177">
        <v>0</v>
      </c>
      <c r="I82" s="177">
        <v>0</v>
      </c>
      <c r="J82" s="177">
        <v>0</v>
      </c>
      <c r="K82" s="177">
        <v>0</v>
      </c>
      <c r="L82" s="177">
        <v>0</v>
      </c>
      <c r="M82" s="177">
        <v>0</v>
      </c>
      <c r="N82" s="177">
        <v>0</v>
      </c>
    </row>
    <row r="83" spans="1:14" ht="13.05" customHeight="1" x14ac:dyDescent="0.15">
      <c r="A83" s="119" t="s">
        <v>44</v>
      </c>
      <c r="B83" s="178">
        <v>6.13</v>
      </c>
      <c r="C83" s="177">
        <v>6.29</v>
      </c>
      <c r="D83" s="177">
        <v>6.27</v>
      </c>
      <c r="E83" s="177">
        <v>6.29</v>
      </c>
      <c r="F83" s="177">
        <v>0</v>
      </c>
      <c r="G83" s="177">
        <v>0</v>
      </c>
      <c r="H83" s="177">
        <v>0</v>
      </c>
      <c r="I83" s="177">
        <v>0</v>
      </c>
      <c r="J83" s="177">
        <v>0</v>
      </c>
      <c r="K83" s="177">
        <v>0</v>
      </c>
      <c r="L83" s="177">
        <v>0</v>
      </c>
      <c r="M83" s="177">
        <v>0</v>
      </c>
      <c r="N83" s="177">
        <v>6.62</v>
      </c>
    </row>
    <row r="84" spans="1:14" ht="13.05" customHeight="1" x14ac:dyDescent="0.15">
      <c r="A84" s="119" t="s">
        <v>45</v>
      </c>
      <c r="B84" s="178">
        <v>7.11</v>
      </c>
      <c r="C84" s="177">
        <v>0</v>
      </c>
      <c r="D84" s="178">
        <v>7.06</v>
      </c>
      <c r="E84" s="178">
        <v>7.17</v>
      </c>
      <c r="F84" s="177">
        <v>0</v>
      </c>
      <c r="G84" s="177">
        <v>0</v>
      </c>
      <c r="H84" s="177">
        <v>0</v>
      </c>
      <c r="I84" s="177">
        <v>0</v>
      </c>
      <c r="J84" s="177">
        <v>0</v>
      </c>
      <c r="K84" s="177">
        <v>0</v>
      </c>
      <c r="L84" s="177">
        <v>0</v>
      </c>
      <c r="M84" s="177">
        <v>7.09</v>
      </c>
      <c r="N84" s="177">
        <v>7.06</v>
      </c>
    </row>
    <row r="85" spans="1:14" ht="13.05" customHeight="1" x14ac:dyDescent="0.15">
      <c r="A85" s="119" t="s">
        <v>46</v>
      </c>
      <c r="B85" s="177">
        <v>0</v>
      </c>
      <c r="C85" s="177">
        <v>0</v>
      </c>
      <c r="D85" s="177">
        <v>0</v>
      </c>
      <c r="E85" s="177">
        <v>0</v>
      </c>
      <c r="F85" s="177">
        <v>0</v>
      </c>
      <c r="G85" s="177">
        <v>0</v>
      </c>
      <c r="H85" s="177">
        <v>0</v>
      </c>
      <c r="I85" s="177">
        <v>0</v>
      </c>
      <c r="J85" s="177">
        <v>0</v>
      </c>
      <c r="K85" s="177">
        <v>0</v>
      </c>
      <c r="L85" s="177">
        <v>0</v>
      </c>
      <c r="M85" s="177">
        <v>0</v>
      </c>
      <c r="N85" s="177">
        <v>0</v>
      </c>
    </row>
    <row r="86" spans="1:14" ht="13.05" customHeight="1" x14ac:dyDescent="0.15">
      <c r="A86" s="119" t="s">
        <v>47</v>
      </c>
      <c r="B86" s="177">
        <v>0</v>
      </c>
      <c r="C86" s="177">
        <v>0</v>
      </c>
      <c r="D86" s="177">
        <v>0</v>
      </c>
      <c r="E86" s="177">
        <v>0</v>
      </c>
      <c r="F86" s="177">
        <v>0</v>
      </c>
      <c r="G86" s="177">
        <v>0</v>
      </c>
      <c r="H86" s="177">
        <v>0</v>
      </c>
      <c r="I86" s="177">
        <v>0</v>
      </c>
      <c r="J86" s="177">
        <v>0</v>
      </c>
      <c r="K86" s="177">
        <v>0</v>
      </c>
      <c r="L86" s="177">
        <v>0</v>
      </c>
      <c r="M86" s="177">
        <v>0</v>
      </c>
      <c r="N86" s="177">
        <v>0</v>
      </c>
    </row>
    <row r="87" spans="1:14" ht="13.05" customHeight="1" x14ac:dyDescent="0.15">
      <c r="A87" s="119" t="s">
        <v>48</v>
      </c>
      <c r="B87" s="177">
        <v>0</v>
      </c>
      <c r="C87" s="177">
        <v>0</v>
      </c>
      <c r="D87" s="177">
        <v>0</v>
      </c>
      <c r="E87" s="177">
        <v>0</v>
      </c>
      <c r="F87" s="177">
        <v>0</v>
      </c>
      <c r="G87" s="177">
        <v>0</v>
      </c>
      <c r="H87" s="177">
        <v>0</v>
      </c>
      <c r="I87" s="177">
        <v>0</v>
      </c>
      <c r="J87" s="177">
        <v>0</v>
      </c>
      <c r="K87" s="177">
        <v>0</v>
      </c>
      <c r="L87" s="177">
        <v>0</v>
      </c>
      <c r="M87" s="177">
        <v>0</v>
      </c>
      <c r="N87" s="177">
        <v>0</v>
      </c>
    </row>
    <row r="88" spans="1:14" ht="13.05" customHeight="1" thickBot="1" x14ac:dyDescent="0.2">
      <c r="A88" s="179" t="s">
        <v>49</v>
      </c>
      <c r="B88" s="180">
        <v>0</v>
      </c>
      <c r="C88" s="180">
        <v>0</v>
      </c>
      <c r="D88" s="180">
        <v>0</v>
      </c>
      <c r="E88" s="180">
        <v>0</v>
      </c>
      <c r="F88" s="180">
        <v>0</v>
      </c>
      <c r="G88" s="180">
        <v>0</v>
      </c>
      <c r="H88" s="180">
        <v>0</v>
      </c>
      <c r="I88" s="180">
        <v>0</v>
      </c>
      <c r="J88" s="180">
        <v>0</v>
      </c>
      <c r="K88" s="180">
        <v>0</v>
      </c>
      <c r="L88" s="180">
        <v>0</v>
      </c>
      <c r="M88" s="180">
        <v>0</v>
      </c>
      <c r="N88" s="180">
        <v>0</v>
      </c>
    </row>
    <row r="89" spans="1:14" ht="13.05" customHeight="1" x14ac:dyDescent="0.15">
      <c r="A89" s="10" t="s">
        <v>429</v>
      </c>
      <c r="B89" s="181"/>
      <c r="C89" s="166"/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6"/>
    </row>
    <row r="90" spans="1:14" ht="13.05" customHeight="1" x14ac:dyDescent="0.15">
      <c r="A90" s="10" t="s">
        <v>428</v>
      </c>
      <c r="B90" s="166"/>
      <c r="C90" s="166"/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6"/>
    </row>
    <row r="91" spans="1:14" ht="13.05" customHeight="1" x14ac:dyDescent="0.15">
      <c r="A91" s="12" t="s">
        <v>427</v>
      </c>
    </row>
  </sheetData>
  <printOptions horizontalCentered="1" verticalCentered="1" gridLinesSet="0"/>
  <pageMargins left="0" right="0" top="0" bottom="0" header="0" footer="0"/>
  <pageSetup paperSize="9" orientation="landscape" horizontalDpi="240" verticalDpi="144"/>
  <headerFooter scaleWithDoc="0" alignWithMargins="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4">
    <tabColor theme="9" tint="0.59999389629810485"/>
  </sheetPr>
  <dimension ref="A1"/>
  <sheetViews>
    <sheetView showGridLines="0" zoomScale="150" zoomScaleNormal="150" workbookViewId="0">
      <selection activeCell="L5" sqref="L5"/>
    </sheetView>
  </sheetViews>
  <sheetFormatPr baseColWidth="10" defaultColWidth="7" defaultRowHeight="13.05" customHeight="1" x14ac:dyDescent="0.15"/>
  <cols>
    <col min="1" max="1" width="11.25" style="21" customWidth="1"/>
    <col min="2" max="9" width="8" style="21" customWidth="1"/>
    <col min="10" max="16384" width="7" style="21"/>
  </cols>
  <sheetData/>
  <printOptions horizontalCentered="1" verticalCentered="1"/>
  <pageMargins left="0" right="0" top="0" bottom="0" header="0" footer="0"/>
  <pageSetup paperSize="9" orientation="landscape" horizontalDpi="0" verticalDpi="0"/>
  <headerFooter scaleWithDoc="0" alignWithMargins="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5">
    <tabColor theme="9" tint="0.59999389629810485"/>
  </sheetPr>
  <dimension ref="A2:P59"/>
  <sheetViews>
    <sheetView showGridLines="0" zoomScale="150" zoomScaleNormal="150" workbookViewId="0">
      <selection activeCell="B1" sqref="B1"/>
    </sheetView>
  </sheetViews>
  <sheetFormatPr baseColWidth="10" defaultColWidth="7" defaultRowHeight="13.05" customHeight="1" x14ac:dyDescent="0.15"/>
  <cols>
    <col min="1" max="1" width="1" style="119" customWidth="1"/>
    <col min="2" max="2" width="22.375" style="119" customWidth="1"/>
    <col min="3" max="3" width="10.375" style="119" customWidth="1"/>
    <col min="4" max="4" width="8.375" style="119" hidden="1" customWidth="1"/>
    <col min="5" max="14" width="9" style="119" customWidth="1"/>
    <col min="15" max="16384" width="7" style="119"/>
  </cols>
  <sheetData>
    <row r="2" spans="1:16" ht="13.05" customHeight="1" x14ac:dyDescent="0.3">
      <c r="A2" s="351" t="s">
        <v>601</v>
      </c>
      <c r="B2" s="687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</row>
    <row r="3" spans="1:16" ht="4.05" customHeight="1" thickBot="1" x14ac:dyDescent="0.2">
      <c r="A3" s="1166"/>
      <c r="B3" s="1166"/>
      <c r="C3" s="1166"/>
      <c r="D3" s="1166"/>
      <c r="E3" s="1166"/>
      <c r="F3" s="1166"/>
      <c r="G3" s="1166"/>
      <c r="H3" s="1166"/>
      <c r="I3" s="1166"/>
      <c r="J3" s="1166"/>
      <c r="K3" s="1166"/>
      <c r="L3" s="1166"/>
      <c r="M3" s="1166"/>
      <c r="N3" s="1166"/>
    </row>
    <row r="4" spans="1:16" ht="20.399999999999999" x14ac:dyDescent="0.15">
      <c r="A4" s="1167" t="s">
        <v>55</v>
      </c>
      <c r="B4" s="1167"/>
      <c r="C4" s="1007" t="s">
        <v>348</v>
      </c>
      <c r="D4" s="1001">
        <v>2010</v>
      </c>
      <c r="E4" s="1001">
        <v>2011</v>
      </c>
      <c r="F4" s="1001">
        <v>2012</v>
      </c>
      <c r="G4" s="1001">
        <v>2013</v>
      </c>
      <c r="H4" s="1001">
        <v>2014</v>
      </c>
      <c r="I4" s="1001">
        <v>2015</v>
      </c>
      <c r="J4" s="1001">
        <v>2016</v>
      </c>
      <c r="K4" s="1001">
        <v>2017</v>
      </c>
      <c r="L4" s="1001">
        <v>2018</v>
      </c>
      <c r="M4" s="1001">
        <v>2019</v>
      </c>
      <c r="N4" s="1001" t="s">
        <v>402</v>
      </c>
      <c r="O4" s="669"/>
    </row>
    <row r="5" spans="1:16" ht="4.05" customHeight="1" x14ac:dyDescent="0.15">
      <c r="A5" s="168"/>
      <c r="B5" s="168"/>
      <c r="C5" s="671"/>
      <c r="D5" s="168"/>
      <c r="E5" s="168"/>
      <c r="F5" s="168"/>
      <c r="G5" s="168"/>
      <c r="H5" s="168"/>
      <c r="I5" s="168"/>
      <c r="J5" s="671"/>
      <c r="K5" s="671"/>
      <c r="L5" s="671"/>
      <c r="M5" s="671"/>
      <c r="N5" s="671"/>
    </row>
    <row r="6" spans="1:16" ht="10.5" customHeight="1" x14ac:dyDescent="0.2">
      <c r="A6" s="683" t="s">
        <v>534</v>
      </c>
      <c r="B6" s="673"/>
      <c r="C6" s="652"/>
      <c r="D6" s="673"/>
      <c r="E6" s="673"/>
      <c r="F6" s="673"/>
      <c r="G6" s="673"/>
      <c r="H6" s="673"/>
      <c r="I6" s="673"/>
      <c r="J6" s="673"/>
      <c r="K6" s="673"/>
      <c r="L6" s="673"/>
      <c r="M6" s="673"/>
      <c r="N6" s="673"/>
    </row>
    <row r="7" spans="1:16" ht="10.5" customHeight="1" x14ac:dyDescent="0.2">
      <c r="A7" s="684"/>
      <c r="B7" s="673" t="s">
        <v>143</v>
      </c>
      <c r="C7" s="685" t="s">
        <v>144</v>
      </c>
      <c r="D7" s="723">
        <v>509638.7</v>
      </c>
      <c r="E7" s="723">
        <v>535763.30000000005</v>
      </c>
      <c r="F7" s="723">
        <v>573449.5</v>
      </c>
      <c r="G7" s="723">
        <v>591941.6</v>
      </c>
      <c r="H7" s="723">
        <v>622701.30000000005</v>
      </c>
      <c r="I7" s="723">
        <v>671495.6</v>
      </c>
      <c r="J7" s="723">
        <v>686384.7</v>
      </c>
      <c r="K7" s="723">
        <v>705259.7</v>
      </c>
      <c r="L7" s="723">
        <v>765689.3</v>
      </c>
      <c r="M7" s="723">
        <v>794391.6</v>
      </c>
      <c r="N7" s="723">
        <v>728096.32499999995</v>
      </c>
      <c r="O7" s="162"/>
      <c r="P7" s="162"/>
    </row>
    <row r="8" spans="1:16" ht="10.5" customHeight="1" x14ac:dyDescent="0.2">
      <c r="A8" s="684"/>
      <c r="B8" s="672" t="s">
        <v>145</v>
      </c>
      <c r="C8" s="685" t="s">
        <v>144</v>
      </c>
      <c r="D8" s="723">
        <v>17802.2</v>
      </c>
      <c r="E8" s="723">
        <v>16970.5</v>
      </c>
      <c r="F8" s="723">
        <v>19624.7</v>
      </c>
      <c r="G8" s="723">
        <v>19794</v>
      </c>
      <c r="H8" s="723">
        <v>21107.9</v>
      </c>
      <c r="I8" s="723">
        <v>22094.5</v>
      </c>
      <c r="J8" s="723">
        <v>22977.200000000001</v>
      </c>
      <c r="K8" s="723">
        <v>24632.7</v>
      </c>
      <c r="L8" s="723">
        <v>28089.3</v>
      </c>
      <c r="M8" s="723">
        <v>26179.3</v>
      </c>
      <c r="N8" s="723">
        <v>28790.07</v>
      </c>
    </row>
    <row r="9" spans="1:16" ht="3" customHeight="1" x14ac:dyDescent="0.2">
      <c r="A9" s="684"/>
      <c r="B9" s="672"/>
      <c r="C9" s="685"/>
      <c r="D9" s="674"/>
      <c r="E9" s="674"/>
      <c r="F9" s="674"/>
      <c r="G9" s="674"/>
      <c r="H9" s="674"/>
      <c r="I9" s="674"/>
      <c r="J9" s="674"/>
      <c r="K9" s="674"/>
      <c r="L9" s="674"/>
      <c r="M9" s="674"/>
      <c r="N9" s="674"/>
    </row>
    <row r="10" spans="1:16" ht="10.5" customHeight="1" x14ac:dyDescent="0.2">
      <c r="A10" s="683" t="s">
        <v>373</v>
      </c>
      <c r="B10" s="673"/>
      <c r="C10" s="685"/>
      <c r="D10" s="675"/>
      <c r="E10" s="676"/>
      <c r="F10" s="676"/>
      <c r="G10" s="676"/>
      <c r="H10" s="675"/>
      <c r="I10" s="675"/>
      <c r="J10" s="675"/>
      <c r="K10" s="675"/>
      <c r="L10" s="675"/>
      <c r="M10" s="675"/>
      <c r="N10" s="675"/>
    </row>
    <row r="11" spans="1:16" ht="10.5" customHeight="1" x14ac:dyDescent="0.2">
      <c r="A11" s="684"/>
      <c r="B11" s="672" t="s">
        <v>224</v>
      </c>
      <c r="C11" s="685" t="s">
        <v>234</v>
      </c>
      <c r="D11" s="725">
        <v>1019935</v>
      </c>
      <c r="E11" s="725">
        <v>1108345</v>
      </c>
      <c r="F11" s="725">
        <v>1211140</v>
      </c>
      <c r="G11" s="725">
        <v>1254348</v>
      </c>
      <c r="H11" s="725">
        <v>1317426</v>
      </c>
      <c r="I11" s="725">
        <v>1423586</v>
      </c>
      <c r="J11" s="725">
        <v>1513950</v>
      </c>
      <c r="K11" s="725">
        <v>1569280</v>
      </c>
      <c r="L11" s="725">
        <v>1687636</v>
      </c>
      <c r="M11" s="725">
        <v>1762856</v>
      </c>
      <c r="N11" s="725">
        <v>1723497.4685835254</v>
      </c>
    </row>
    <row r="12" spans="1:16" ht="10.5" customHeight="1" x14ac:dyDescent="0.2">
      <c r="A12" s="684"/>
      <c r="B12" s="672" t="s">
        <v>146</v>
      </c>
      <c r="C12" s="685" t="s">
        <v>234</v>
      </c>
      <c r="D12" s="726">
        <v>950902</v>
      </c>
      <c r="E12" s="726">
        <v>1035362</v>
      </c>
      <c r="F12" s="726">
        <v>1132510</v>
      </c>
      <c r="G12" s="726">
        <v>1175749</v>
      </c>
      <c r="H12" s="726">
        <v>1233202</v>
      </c>
      <c r="I12" s="726">
        <v>1329855</v>
      </c>
      <c r="J12" s="726">
        <v>1405474</v>
      </c>
      <c r="K12" s="726">
        <v>1464548</v>
      </c>
      <c r="L12" s="726">
        <v>1581767</v>
      </c>
      <c r="M12" s="726">
        <v>1651949</v>
      </c>
      <c r="N12" s="726">
        <v>1723497.4685835252</v>
      </c>
      <c r="P12" s="163"/>
    </row>
    <row r="13" spans="1:16" ht="10.5" customHeight="1" x14ac:dyDescent="0.2">
      <c r="A13" s="684"/>
      <c r="B13" s="678" t="s">
        <v>16</v>
      </c>
      <c r="C13" s="685" t="s">
        <v>234</v>
      </c>
      <c r="D13" s="726">
        <v>285102</v>
      </c>
      <c r="E13" s="726">
        <v>317654</v>
      </c>
      <c r="F13" s="726">
        <v>314024</v>
      </c>
      <c r="G13" s="725">
        <v>349791</v>
      </c>
      <c r="H13" s="725">
        <v>358630</v>
      </c>
      <c r="I13" s="725">
        <v>386255</v>
      </c>
      <c r="J13" s="725">
        <v>400980</v>
      </c>
      <c r="K13" s="725">
        <v>415336</v>
      </c>
      <c r="L13" s="725">
        <v>452234</v>
      </c>
      <c r="M13" s="725">
        <v>488484</v>
      </c>
      <c r="N13" s="725">
        <v>1616385.5800062721</v>
      </c>
    </row>
    <row r="14" spans="1:16" ht="3" customHeight="1" x14ac:dyDescent="0.2">
      <c r="A14" s="684"/>
      <c r="B14" s="673"/>
      <c r="C14" s="685"/>
      <c r="D14" s="673"/>
      <c r="E14" s="673"/>
      <c r="F14" s="675"/>
      <c r="G14" s="675"/>
      <c r="H14" s="675"/>
      <c r="I14" s="675"/>
      <c r="J14" s="675"/>
      <c r="K14" s="675"/>
      <c r="L14" s="675"/>
      <c r="M14" s="675"/>
      <c r="N14" s="675"/>
    </row>
    <row r="15" spans="1:16" ht="10.5" customHeight="1" x14ac:dyDescent="0.2">
      <c r="A15" s="683" t="s">
        <v>374</v>
      </c>
      <c r="B15" s="673"/>
      <c r="C15" s="685" t="s">
        <v>144</v>
      </c>
      <c r="D15" s="723">
        <v>196808.8</v>
      </c>
      <c r="E15" s="723">
        <v>192834</v>
      </c>
      <c r="F15" s="723">
        <v>211177.5</v>
      </c>
      <c r="G15" s="723">
        <v>222099.5</v>
      </c>
      <c r="H15" s="723">
        <v>246732.9</v>
      </c>
      <c r="I15" s="723">
        <v>260297</v>
      </c>
      <c r="J15" s="723">
        <v>256532.1</v>
      </c>
      <c r="K15" s="723">
        <v>250137.9</v>
      </c>
      <c r="L15" s="723">
        <v>281178</v>
      </c>
      <c r="M15" s="723">
        <v>311304.2</v>
      </c>
      <c r="N15" s="723">
        <v>267264.34999999998</v>
      </c>
      <c r="O15" s="162"/>
      <c r="P15" s="162"/>
    </row>
    <row r="16" spans="1:16" ht="10.5" customHeight="1" x14ac:dyDescent="0.2">
      <c r="A16" s="684"/>
      <c r="B16" s="673" t="s">
        <v>147</v>
      </c>
      <c r="C16" s="685" t="s">
        <v>234</v>
      </c>
      <c r="D16" s="723">
        <v>518878</v>
      </c>
      <c r="E16" s="723">
        <v>515501.8</v>
      </c>
      <c r="F16" s="723">
        <v>572760.1</v>
      </c>
      <c r="G16" s="723">
        <v>609490</v>
      </c>
      <c r="H16" s="723">
        <v>680859.7</v>
      </c>
      <c r="I16" s="723">
        <v>710283.3</v>
      </c>
      <c r="J16" s="723">
        <v>698269.4</v>
      </c>
      <c r="K16" s="723">
        <v>700353.7</v>
      </c>
      <c r="L16" s="723">
        <v>764638.6</v>
      </c>
      <c r="M16" s="723">
        <v>862757.2</v>
      </c>
      <c r="N16" s="723">
        <v>733525.81400000001</v>
      </c>
      <c r="P16" s="162"/>
    </row>
    <row r="17" spans="1:16" ht="10.5" customHeight="1" x14ac:dyDescent="0.2">
      <c r="A17" s="684"/>
      <c r="B17" s="673" t="s">
        <v>148</v>
      </c>
      <c r="C17" s="685" t="s">
        <v>343</v>
      </c>
      <c r="D17" s="724">
        <v>2.6360000000000001</v>
      </c>
      <c r="E17" s="724">
        <v>2.673</v>
      </c>
      <c r="F17" s="724">
        <v>2.7120000000000002</v>
      </c>
      <c r="G17" s="724">
        <f t="shared" ref="G17:L17" si="0">G16/G15</f>
        <v>2.7442204957687881</v>
      </c>
      <c r="H17" s="724">
        <f t="shared" si="0"/>
        <v>2.7595010637008683</v>
      </c>
      <c r="I17" s="724">
        <f t="shared" si="0"/>
        <v>2.7287417834243195</v>
      </c>
      <c r="J17" s="724">
        <f t="shared" si="0"/>
        <v>2.7219572131518825</v>
      </c>
      <c r="K17" s="724">
        <f t="shared" si="0"/>
        <v>2.7998703914920529</v>
      </c>
      <c r="L17" s="724">
        <f t="shared" si="0"/>
        <v>2.719411191487243</v>
      </c>
      <c r="M17" s="724">
        <f t="shared" ref="M17:N17" si="1">M16/M15</f>
        <v>2.7714280758178012</v>
      </c>
      <c r="N17" s="724">
        <f t="shared" si="1"/>
        <v>2.7445703626390876</v>
      </c>
    </row>
    <row r="18" spans="1:16" ht="3" customHeight="1" x14ac:dyDescent="0.2">
      <c r="A18" s="684"/>
      <c r="B18" s="673"/>
      <c r="C18" s="685"/>
      <c r="D18" s="679"/>
      <c r="E18" s="679"/>
      <c r="F18" s="679"/>
      <c r="G18" s="679"/>
      <c r="H18" s="679"/>
      <c r="I18" s="679"/>
      <c r="J18" s="679"/>
      <c r="K18" s="679"/>
      <c r="L18" s="679"/>
      <c r="M18" s="679"/>
      <c r="N18" s="679"/>
    </row>
    <row r="19" spans="1:16" ht="10.5" customHeight="1" x14ac:dyDescent="0.2">
      <c r="A19" s="683" t="s">
        <v>375</v>
      </c>
      <c r="B19" s="673"/>
      <c r="C19" s="685"/>
      <c r="D19" s="679"/>
      <c r="E19" s="679"/>
      <c r="F19" s="679"/>
      <c r="G19" s="679"/>
      <c r="H19" s="679"/>
      <c r="I19" s="679"/>
      <c r="J19" s="679"/>
      <c r="K19" s="679"/>
      <c r="L19" s="679"/>
      <c r="M19" s="679"/>
      <c r="N19" s="679"/>
    </row>
    <row r="20" spans="1:16" ht="10.5" customHeight="1" x14ac:dyDescent="0.2">
      <c r="A20" s="683"/>
      <c r="B20" s="673" t="s">
        <v>225</v>
      </c>
      <c r="C20" s="685" t="s">
        <v>345</v>
      </c>
      <c r="D20" s="727">
        <v>3.88</v>
      </c>
      <c r="E20" s="727">
        <v>4.1900000000000004</v>
      </c>
      <c r="F20" s="727">
        <v>4.16</v>
      </c>
      <c r="G20" s="727">
        <v>4.45</v>
      </c>
      <c r="H20" s="727">
        <v>4.37</v>
      </c>
      <c r="I20" s="727">
        <v>4.41</v>
      </c>
      <c r="J20" s="727">
        <v>4.71</v>
      </c>
      <c r="K20" s="727">
        <v>4.4000000000000004</v>
      </c>
      <c r="L20" s="727">
        <v>4.5999999999999996</v>
      </c>
      <c r="M20" s="727">
        <v>3.85</v>
      </c>
      <c r="N20" s="763" t="s">
        <v>426</v>
      </c>
      <c r="O20" s="123"/>
      <c r="P20" s="123"/>
    </row>
    <row r="21" spans="1:16" ht="10.5" customHeight="1" x14ac:dyDescent="0.2">
      <c r="A21" s="684"/>
      <c r="B21" s="673" t="s">
        <v>226</v>
      </c>
      <c r="C21" s="685" t="s">
        <v>345</v>
      </c>
      <c r="D21" s="727">
        <v>4.16</v>
      </c>
      <c r="E21" s="727">
        <v>4.43</v>
      </c>
      <c r="F21" s="727">
        <v>4.4000000000000004</v>
      </c>
      <c r="G21" s="727">
        <v>4.8099999999999996</v>
      </c>
      <c r="H21" s="727">
        <v>4.8</v>
      </c>
      <c r="I21" s="727">
        <v>4.9000000000000004</v>
      </c>
      <c r="J21" s="727">
        <v>5.04</v>
      </c>
      <c r="K21" s="727">
        <v>4.6399999999999997</v>
      </c>
      <c r="L21" s="727">
        <v>4.8600000000000003</v>
      </c>
      <c r="M21" s="727">
        <v>4.04</v>
      </c>
      <c r="N21" s="763" t="s">
        <v>426</v>
      </c>
      <c r="P21" s="165"/>
    </row>
    <row r="22" spans="1:16" ht="10.5" customHeight="1" x14ac:dyDescent="0.2">
      <c r="A22" s="684"/>
      <c r="B22" s="673" t="s">
        <v>227</v>
      </c>
      <c r="C22" s="685" t="s">
        <v>345</v>
      </c>
      <c r="D22" s="727">
        <v>5.53</v>
      </c>
      <c r="E22" s="727">
        <v>5.92</v>
      </c>
      <c r="F22" s="727">
        <v>6.39</v>
      </c>
      <c r="G22" s="727">
        <v>6.72</v>
      </c>
      <c r="H22" s="727">
        <v>6.75</v>
      </c>
      <c r="I22" s="727">
        <v>6.85</v>
      </c>
      <c r="J22" s="727">
        <v>7</v>
      </c>
      <c r="K22" s="727">
        <v>6.61</v>
      </c>
      <c r="L22" s="727">
        <v>6.59</v>
      </c>
      <c r="M22" s="727">
        <v>6.12</v>
      </c>
      <c r="N22" s="763" t="s">
        <v>426</v>
      </c>
      <c r="O22" s="166"/>
    </row>
    <row r="23" spans="1:16" ht="10.5" customHeight="1" x14ac:dyDescent="0.2">
      <c r="A23" s="684"/>
      <c r="B23" s="673" t="s">
        <v>228</v>
      </c>
      <c r="C23" s="685" t="s">
        <v>345</v>
      </c>
      <c r="D23" s="727">
        <v>6.75</v>
      </c>
      <c r="E23" s="727">
        <v>7</v>
      </c>
      <c r="F23" s="727">
        <v>7.24</v>
      </c>
      <c r="G23" s="727">
        <v>7.71</v>
      </c>
      <c r="H23" s="727">
        <v>7.88</v>
      </c>
      <c r="I23" s="727">
        <v>8.2799999999999994</v>
      </c>
      <c r="J23" s="727">
        <v>8.51</v>
      </c>
      <c r="K23" s="727">
        <v>8.14</v>
      </c>
      <c r="L23" s="727">
        <v>8.0500000000000007</v>
      </c>
      <c r="M23" s="727">
        <v>7.62</v>
      </c>
      <c r="N23" s="727"/>
      <c r="O23" s="165"/>
    </row>
    <row r="24" spans="1:16" ht="3" customHeight="1" x14ac:dyDescent="0.2">
      <c r="A24" s="684"/>
      <c r="B24" s="673"/>
      <c r="C24" s="685"/>
      <c r="D24" s="679"/>
      <c r="E24" s="679"/>
      <c r="F24" s="679"/>
      <c r="G24" s="679"/>
      <c r="H24" s="679"/>
      <c r="I24" s="679"/>
      <c r="J24" s="679"/>
      <c r="K24" s="679"/>
      <c r="L24" s="679"/>
      <c r="M24" s="679"/>
      <c r="N24" s="679"/>
    </row>
    <row r="25" spans="1:16" ht="10.5" customHeight="1" x14ac:dyDescent="0.2">
      <c r="A25" s="683" t="s">
        <v>376</v>
      </c>
      <c r="B25" s="673"/>
      <c r="C25" s="685"/>
      <c r="D25" s="680"/>
      <c r="E25" s="680"/>
      <c r="F25" s="680"/>
      <c r="G25" s="680"/>
      <c r="H25" s="680"/>
      <c r="I25" s="680"/>
      <c r="J25" s="680"/>
      <c r="K25" s="680"/>
      <c r="L25" s="680"/>
      <c r="M25" s="680"/>
      <c r="N25" s="680"/>
    </row>
    <row r="26" spans="1:16" ht="10.5" customHeight="1" x14ac:dyDescent="0.2">
      <c r="A26" s="684"/>
      <c r="B26" s="673" t="s">
        <v>149</v>
      </c>
      <c r="C26" s="685" t="s">
        <v>144</v>
      </c>
      <c r="D26" s="723">
        <v>9039.6</v>
      </c>
      <c r="E26" s="723">
        <v>9845.2999999999993</v>
      </c>
      <c r="F26" s="723">
        <v>8769.9</v>
      </c>
      <c r="G26" s="723">
        <v>5597.6</v>
      </c>
      <c r="H26" s="723">
        <v>4478</v>
      </c>
      <c r="I26" s="723">
        <v>4256.8</v>
      </c>
      <c r="J26" s="723">
        <v>4834.5</v>
      </c>
      <c r="K26" s="723">
        <v>4942.8999999999996</v>
      </c>
      <c r="L26" s="723">
        <v>5323.9</v>
      </c>
      <c r="M26" s="723">
        <v>6543.1</v>
      </c>
      <c r="N26" s="763" t="s">
        <v>426</v>
      </c>
      <c r="O26" s="162"/>
      <c r="P26" s="162"/>
    </row>
    <row r="27" spans="1:16" ht="10.5" customHeight="1" x14ac:dyDescent="0.2">
      <c r="A27" s="684"/>
      <c r="B27" s="673" t="s">
        <v>150</v>
      </c>
      <c r="C27" s="685" t="s">
        <v>144</v>
      </c>
      <c r="D27" s="723">
        <v>4180.3999999999996</v>
      </c>
      <c r="E27" s="723">
        <v>4529.2</v>
      </c>
      <c r="F27" s="723">
        <v>4569.8</v>
      </c>
      <c r="G27" s="723">
        <v>4135.3999999999996</v>
      </c>
      <c r="H27" s="723">
        <v>3760.4</v>
      </c>
      <c r="I27" s="723">
        <v>3759.6</v>
      </c>
      <c r="J27" s="723">
        <v>3592.6</v>
      </c>
      <c r="K27" s="723">
        <v>4277</v>
      </c>
      <c r="L27" s="723">
        <v>4063.3</v>
      </c>
      <c r="M27" s="723">
        <v>5011.8999999999996</v>
      </c>
      <c r="N27" s="763" t="s">
        <v>426</v>
      </c>
      <c r="O27" s="162"/>
      <c r="P27" s="162"/>
    </row>
    <row r="28" spans="1:16" ht="3" customHeight="1" x14ac:dyDescent="0.2">
      <c r="A28" s="684"/>
      <c r="B28" s="673"/>
      <c r="C28" s="685"/>
      <c r="D28" s="673"/>
      <c r="E28" s="673"/>
      <c r="F28" s="673"/>
      <c r="G28" s="673"/>
      <c r="H28" s="673"/>
      <c r="I28" s="673"/>
      <c r="J28" s="673"/>
      <c r="K28" s="673"/>
      <c r="L28" s="673"/>
      <c r="M28" s="673"/>
      <c r="N28" s="673"/>
    </row>
    <row r="29" spans="1:16" ht="10.5" customHeight="1" x14ac:dyDescent="0.2">
      <c r="A29" s="683" t="s">
        <v>377</v>
      </c>
      <c r="B29" s="673"/>
      <c r="C29" s="685"/>
      <c r="D29" s="677"/>
      <c r="E29" s="677"/>
      <c r="F29" s="677"/>
      <c r="G29" s="677"/>
      <c r="H29" s="677"/>
      <c r="I29" s="677"/>
      <c r="J29" s="677"/>
      <c r="K29" s="677"/>
      <c r="L29" s="677"/>
      <c r="M29" s="677"/>
      <c r="N29" s="677"/>
      <c r="O29" s="162"/>
    </row>
    <row r="30" spans="1:16" ht="10.5" customHeight="1" x14ac:dyDescent="0.2">
      <c r="A30" s="684"/>
      <c r="B30" s="672" t="s">
        <v>224</v>
      </c>
      <c r="C30" s="685" t="s">
        <v>234</v>
      </c>
      <c r="D30" s="725">
        <v>1031493</v>
      </c>
      <c r="E30" s="725">
        <v>1123093</v>
      </c>
      <c r="F30" s="725">
        <v>1226207</v>
      </c>
      <c r="G30" s="725">
        <v>1268686</v>
      </c>
      <c r="H30" s="725">
        <v>1333429</v>
      </c>
      <c r="I30" s="725">
        <v>1441252</v>
      </c>
      <c r="J30" s="725">
        <v>1540472</v>
      </c>
      <c r="K30" s="725">
        <v>1608072</v>
      </c>
      <c r="L30" s="725">
        <v>1745540</v>
      </c>
      <c r="M30" s="725">
        <v>1792476</v>
      </c>
      <c r="N30" s="725">
        <v>1786771</v>
      </c>
      <c r="P30" s="123"/>
    </row>
    <row r="31" spans="1:16" ht="10.5" customHeight="1" x14ac:dyDescent="0.2">
      <c r="A31" s="684"/>
      <c r="B31" s="672" t="s">
        <v>146</v>
      </c>
      <c r="C31" s="685" t="s">
        <v>234</v>
      </c>
      <c r="D31" s="725">
        <v>951245</v>
      </c>
      <c r="E31" s="725">
        <v>1009651</v>
      </c>
      <c r="F31" s="725">
        <v>1093406</v>
      </c>
      <c r="G31" s="725">
        <v>1175740</v>
      </c>
      <c r="H31" s="725">
        <v>1233132</v>
      </c>
      <c r="I31" s="725">
        <v>1329926</v>
      </c>
      <c r="J31" s="725">
        <v>1405514</v>
      </c>
      <c r="K31" s="725">
        <v>1480708</v>
      </c>
      <c r="L31" s="725">
        <v>1616317</v>
      </c>
      <c r="M31" s="725">
        <v>1658504</v>
      </c>
      <c r="N31" s="725">
        <v>1660444</v>
      </c>
    </row>
    <row r="32" spans="1:16" ht="10.5" customHeight="1" x14ac:dyDescent="0.2">
      <c r="A32" s="684"/>
      <c r="B32" s="673" t="s">
        <v>16</v>
      </c>
      <c r="C32" s="685" t="s">
        <v>234</v>
      </c>
      <c r="D32" s="725">
        <v>285102</v>
      </c>
      <c r="E32" s="725">
        <v>317654</v>
      </c>
      <c r="F32" s="725">
        <v>314024</v>
      </c>
      <c r="G32" s="725">
        <v>349791</v>
      </c>
      <c r="H32" s="725">
        <v>358630</v>
      </c>
      <c r="I32" s="725">
        <v>386255</v>
      </c>
      <c r="J32" s="725">
        <v>400980</v>
      </c>
      <c r="K32" s="725">
        <v>415335</v>
      </c>
      <c r="L32" s="725">
        <v>452234</v>
      </c>
      <c r="M32" s="725">
        <v>488484</v>
      </c>
      <c r="N32" s="725">
        <v>497525</v>
      </c>
      <c r="O32" s="123"/>
      <c r="P32" s="123"/>
    </row>
    <row r="33" spans="1:16" ht="3" customHeight="1" x14ac:dyDescent="0.2">
      <c r="A33" s="684"/>
      <c r="B33" s="678"/>
      <c r="C33" s="685"/>
      <c r="D33" s="674"/>
      <c r="E33" s="681"/>
      <c r="F33" s="681"/>
      <c r="G33" s="681"/>
      <c r="H33" s="674"/>
      <c r="I33" s="674"/>
      <c r="J33" s="674"/>
      <c r="K33" s="674"/>
      <c r="L33" s="674"/>
      <c r="M33" s="674"/>
      <c r="N33" s="674"/>
    </row>
    <row r="34" spans="1:16" ht="10.5" customHeight="1" x14ac:dyDescent="0.2">
      <c r="A34" s="667" t="s">
        <v>378</v>
      </c>
      <c r="B34" s="678"/>
      <c r="C34" s="685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</row>
    <row r="35" spans="1:16" ht="10.5" customHeight="1" x14ac:dyDescent="0.2">
      <c r="A35" s="684"/>
      <c r="B35" s="672" t="s">
        <v>224</v>
      </c>
      <c r="C35" s="685" t="s">
        <v>344</v>
      </c>
      <c r="D35" s="723">
        <v>35</v>
      </c>
      <c r="E35" s="723">
        <v>37.700000000000003</v>
      </c>
      <c r="F35" s="723">
        <v>40.700000000000003</v>
      </c>
      <c r="G35" s="723">
        <v>41.6</v>
      </c>
      <c r="H35" s="723">
        <v>43.3</v>
      </c>
      <c r="I35" s="723">
        <v>46.3</v>
      </c>
      <c r="J35" s="723">
        <v>48.9</v>
      </c>
      <c r="K35" s="723">
        <v>50.5</v>
      </c>
      <c r="L35" s="723">
        <v>54.3</v>
      </c>
      <c r="M35" s="723">
        <v>55.2</v>
      </c>
      <c r="N35" s="723">
        <v>54.433999999999997</v>
      </c>
    </row>
    <row r="36" spans="1:16" ht="10.5" customHeight="1" x14ac:dyDescent="0.2">
      <c r="A36" s="684"/>
      <c r="B36" s="672" t="s">
        <v>146</v>
      </c>
      <c r="C36" s="685" t="s">
        <v>344</v>
      </c>
      <c r="D36" s="723">
        <v>32.299999999999997</v>
      </c>
      <c r="E36" s="723">
        <v>33.9</v>
      </c>
      <c r="F36" s="723">
        <v>36.299999999999997</v>
      </c>
      <c r="G36" s="723">
        <v>38.6</v>
      </c>
      <c r="H36" s="723">
        <v>40</v>
      </c>
      <c r="I36" s="723">
        <v>42.7</v>
      </c>
      <c r="J36" s="723">
        <v>44.6</v>
      </c>
      <c r="K36" s="723">
        <v>46.5</v>
      </c>
      <c r="L36" s="723">
        <v>50.3</v>
      </c>
      <c r="M36" s="723">
        <v>51</v>
      </c>
      <c r="N36" s="723">
        <v>50.585999999999999</v>
      </c>
    </row>
    <row r="37" spans="1:16" ht="10.5" customHeight="1" x14ac:dyDescent="0.2">
      <c r="A37" s="684"/>
      <c r="B37" s="673" t="s">
        <v>16</v>
      </c>
      <c r="C37" s="685" t="s">
        <v>344</v>
      </c>
      <c r="D37" s="723">
        <v>9.6999999999999993</v>
      </c>
      <c r="E37" s="723">
        <v>10.7</v>
      </c>
      <c r="F37" s="723">
        <v>10.4</v>
      </c>
      <c r="G37" s="723">
        <v>11.5</v>
      </c>
      <c r="H37" s="723">
        <v>11.6</v>
      </c>
      <c r="I37" s="723">
        <v>12.4</v>
      </c>
      <c r="J37" s="723">
        <v>12.7</v>
      </c>
      <c r="K37" s="723">
        <v>13.1</v>
      </c>
      <c r="L37" s="723">
        <v>14.1</v>
      </c>
      <c r="M37" s="723">
        <v>15</v>
      </c>
      <c r="N37" s="723">
        <v>15.157</v>
      </c>
    </row>
    <row r="38" spans="1:16" ht="10.5" customHeight="1" x14ac:dyDescent="0.2">
      <c r="A38" s="684"/>
      <c r="B38" s="672"/>
      <c r="C38" s="685" t="s">
        <v>347</v>
      </c>
      <c r="D38" s="725">
        <v>154</v>
      </c>
      <c r="E38" s="725">
        <v>170</v>
      </c>
      <c r="F38" s="725">
        <v>166</v>
      </c>
      <c r="G38" s="725">
        <v>183</v>
      </c>
      <c r="H38" s="725">
        <v>186</v>
      </c>
      <c r="I38" s="725">
        <v>198</v>
      </c>
      <c r="J38" s="725">
        <v>203</v>
      </c>
      <c r="K38" s="725">
        <v>208</v>
      </c>
      <c r="L38" s="725">
        <v>224</v>
      </c>
      <c r="M38" s="725">
        <v>240</v>
      </c>
      <c r="N38" s="725">
        <v>242</v>
      </c>
    </row>
    <row r="39" spans="1:16" ht="3" customHeight="1" x14ac:dyDescent="0.2">
      <c r="A39" s="684"/>
      <c r="B39" s="672"/>
      <c r="C39" s="685"/>
      <c r="D39" s="674"/>
      <c r="E39" s="674"/>
      <c r="F39" s="674"/>
      <c r="G39" s="674"/>
      <c r="H39" s="674"/>
      <c r="I39" s="674"/>
      <c r="J39" s="674"/>
      <c r="K39" s="674"/>
      <c r="L39" s="679"/>
      <c r="M39" s="679"/>
      <c r="N39" s="679"/>
    </row>
    <row r="40" spans="1:16" ht="10.5" customHeight="1" x14ac:dyDescent="0.2">
      <c r="A40" s="683" t="s">
        <v>231</v>
      </c>
      <c r="B40" s="673"/>
      <c r="C40" s="685"/>
      <c r="D40" s="675"/>
      <c r="E40" s="675"/>
      <c r="F40" s="675"/>
      <c r="G40" s="675"/>
      <c r="H40" s="675"/>
      <c r="I40" s="675"/>
      <c r="J40" s="675"/>
      <c r="K40" s="675"/>
      <c r="L40" s="675"/>
      <c r="M40" s="675"/>
      <c r="N40" s="675"/>
    </row>
    <row r="41" spans="1:16" ht="10.5" customHeight="1" x14ac:dyDescent="0.2">
      <c r="A41" s="684"/>
      <c r="B41" s="672" t="s">
        <v>224</v>
      </c>
      <c r="C41" s="685" t="s">
        <v>234</v>
      </c>
      <c r="D41" s="725">
        <v>663307</v>
      </c>
      <c r="E41" s="725">
        <v>667741</v>
      </c>
      <c r="F41" s="725">
        <v>700274</v>
      </c>
      <c r="G41" s="725">
        <v>714462</v>
      </c>
      <c r="H41" s="725">
        <v>731096</v>
      </c>
      <c r="I41" s="725">
        <v>775685</v>
      </c>
      <c r="J41" s="725">
        <v>782264.26810795546</v>
      </c>
      <c r="K41" s="725">
        <v>809019.57001027814</v>
      </c>
      <c r="L41" s="725">
        <v>833995.79280743236</v>
      </c>
      <c r="M41" s="725">
        <v>856946.57891794702</v>
      </c>
      <c r="N41" s="725">
        <v>850798.1918978967</v>
      </c>
    </row>
    <row r="42" spans="1:16" ht="10.5" customHeight="1" x14ac:dyDescent="0.2">
      <c r="A42" s="684"/>
      <c r="B42" s="672" t="s">
        <v>146</v>
      </c>
      <c r="C42" s="685" t="s">
        <v>234</v>
      </c>
      <c r="D42" s="726">
        <v>610168</v>
      </c>
      <c r="E42" s="726">
        <v>612926</v>
      </c>
      <c r="F42" s="726">
        <v>637376</v>
      </c>
      <c r="G42" s="726">
        <v>652364</v>
      </c>
      <c r="H42" s="726">
        <v>682176</v>
      </c>
      <c r="I42" s="726">
        <v>730034</v>
      </c>
      <c r="J42" s="726">
        <v>726536.18015695503</v>
      </c>
      <c r="K42" s="726">
        <v>755692.61556752794</v>
      </c>
      <c r="L42" s="726">
        <v>759191.42021352786</v>
      </c>
      <c r="M42" s="726">
        <v>772967.19569893018</v>
      </c>
      <c r="N42" s="726">
        <v>780573.43161322235</v>
      </c>
    </row>
    <row r="43" spans="1:16" ht="10.5" customHeight="1" x14ac:dyDescent="0.2">
      <c r="A43" s="684"/>
      <c r="B43" s="673" t="s">
        <v>16</v>
      </c>
      <c r="C43" s="685" t="s">
        <v>234</v>
      </c>
      <c r="D43" s="725">
        <v>136849</v>
      </c>
      <c r="E43" s="725">
        <v>139128</v>
      </c>
      <c r="F43" s="725">
        <v>138171</v>
      </c>
      <c r="G43" s="725">
        <v>145163</v>
      </c>
      <c r="H43" s="725">
        <v>154211</v>
      </c>
      <c r="I43" s="725">
        <v>162227</v>
      </c>
      <c r="J43" s="725">
        <v>168412</v>
      </c>
      <c r="K43" s="725">
        <v>174441</v>
      </c>
      <c r="L43" s="725">
        <v>189938</v>
      </c>
      <c r="M43" s="725">
        <v>195394</v>
      </c>
      <c r="N43" s="725">
        <v>208500</v>
      </c>
      <c r="P43" s="123"/>
    </row>
    <row r="44" spans="1:16" ht="3" customHeight="1" x14ac:dyDescent="0.2">
      <c r="A44" s="684"/>
      <c r="B44" s="678"/>
      <c r="C44" s="685"/>
      <c r="D44" s="679"/>
      <c r="E44" s="679"/>
      <c r="F44" s="679"/>
      <c r="G44" s="679"/>
      <c r="H44" s="679"/>
      <c r="I44" s="679"/>
      <c r="J44" s="679"/>
      <c r="K44" s="679"/>
      <c r="L44" s="679"/>
      <c r="M44" s="679"/>
      <c r="N44" s="679"/>
    </row>
    <row r="45" spans="1:16" ht="10.5" customHeight="1" x14ac:dyDescent="0.2">
      <c r="A45" s="667" t="s">
        <v>379</v>
      </c>
      <c r="B45" s="678"/>
      <c r="C45" s="685"/>
      <c r="D45" s="682"/>
      <c r="E45" s="682"/>
      <c r="F45" s="682"/>
      <c r="G45" s="682"/>
      <c r="H45" s="682"/>
      <c r="I45" s="682"/>
      <c r="J45" s="682"/>
      <c r="K45" s="682"/>
      <c r="L45" s="682"/>
      <c r="M45" s="682"/>
      <c r="N45" s="682"/>
    </row>
    <row r="46" spans="1:16" ht="10.5" customHeight="1" x14ac:dyDescent="0.2">
      <c r="A46" s="684"/>
      <c r="B46" s="672" t="s">
        <v>224</v>
      </c>
      <c r="C46" s="685" t="s">
        <v>344</v>
      </c>
      <c r="D46" s="723">
        <v>64.3</v>
      </c>
      <c r="E46" s="723">
        <v>71.8</v>
      </c>
      <c r="F46" s="723">
        <v>74.099999999999994</v>
      </c>
      <c r="G46" s="723">
        <v>74.400000000000006</v>
      </c>
      <c r="H46" s="723">
        <v>74.7</v>
      </c>
      <c r="I46" s="723">
        <v>75.3</v>
      </c>
      <c r="J46" s="723">
        <v>77.7663837624536</v>
      </c>
      <c r="K46" s="723">
        <v>79.176021861514982</v>
      </c>
      <c r="L46" s="723">
        <v>80.35947429370627</v>
      </c>
      <c r="M46" s="723">
        <v>81.295322493314202</v>
      </c>
      <c r="N46" s="723">
        <v>79.465193988736402</v>
      </c>
    </row>
    <row r="47" spans="1:16" ht="10.5" customHeight="1" x14ac:dyDescent="0.2">
      <c r="A47" s="684"/>
      <c r="B47" s="672" t="s">
        <v>146</v>
      </c>
      <c r="C47" s="685" t="s">
        <v>344</v>
      </c>
      <c r="D47" s="723">
        <v>59.1</v>
      </c>
      <c r="E47" s="723">
        <v>65.900000000000006</v>
      </c>
      <c r="F47" s="723">
        <v>67.400000000000006</v>
      </c>
      <c r="G47" s="723">
        <v>68</v>
      </c>
      <c r="H47" s="723">
        <v>70</v>
      </c>
      <c r="I47" s="723">
        <v>70.7</v>
      </c>
      <c r="J47" s="723">
        <v>72.226348187995811</v>
      </c>
      <c r="K47" s="723">
        <v>73.957092348210921</v>
      </c>
      <c r="L47" s="723">
        <v>73.151716043174332</v>
      </c>
      <c r="M47" s="723">
        <v>73.328511948134008</v>
      </c>
      <c r="N47" s="723">
        <v>72.906148316124231</v>
      </c>
    </row>
    <row r="48" spans="1:16" ht="10.5" customHeight="1" x14ac:dyDescent="0.2">
      <c r="A48" s="684"/>
      <c r="B48" s="673" t="s">
        <v>16</v>
      </c>
      <c r="C48" s="685" t="s">
        <v>344</v>
      </c>
      <c r="D48" s="723">
        <v>13.3</v>
      </c>
      <c r="E48" s="723">
        <v>15</v>
      </c>
      <c r="F48" s="723">
        <v>14.6</v>
      </c>
      <c r="G48" s="723">
        <v>15.1</v>
      </c>
      <c r="H48" s="723">
        <v>15.8</v>
      </c>
      <c r="I48" s="723">
        <v>16.399999999999999</v>
      </c>
      <c r="J48" s="723">
        <v>16.7</v>
      </c>
      <c r="K48" s="723">
        <v>17.100000000000001</v>
      </c>
      <c r="L48" s="723">
        <v>17.899999999999999</v>
      </c>
      <c r="M48" s="723">
        <v>18.5</v>
      </c>
      <c r="N48" s="723">
        <v>19.474</v>
      </c>
    </row>
    <row r="49" spans="1:16" ht="10.5" customHeight="1" x14ac:dyDescent="0.2">
      <c r="A49" s="684"/>
      <c r="B49" s="678"/>
      <c r="C49" s="685" t="s">
        <v>347</v>
      </c>
      <c r="D49" s="725">
        <v>212</v>
      </c>
      <c r="E49" s="725">
        <v>239</v>
      </c>
      <c r="F49" s="725">
        <v>234</v>
      </c>
      <c r="G49" s="725">
        <v>242</v>
      </c>
      <c r="H49" s="725">
        <v>253</v>
      </c>
      <c r="I49" s="725">
        <v>262</v>
      </c>
      <c r="J49" s="725">
        <v>268</v>
      </c>
      <c r="K49" s="725">
        <v>273</v>
      </c>
      <c r="L49" s="725">
        <v>286</v>
      </c>
      <c r="M49" s="725">
        <v>297</v>
      </c>
      <c r="N49" s="725">
        <f>N48/0.063</f>
        <v>309.11111111111109</v>
      </c>
    </row>
    <row r="50" spans="1:16" ht="10.5" hidden="1" customHeight="1" x14ac:dyDescent="0.2">
      <c r="A50" s="684"/>
      <c r="B50" s="678" t="s">
        <v>371</v>
      </c>
      <c r="C50" s="685" t="s">
        <v>144</v>
      </c>
      <c r="D50" s="723">
        <v>29461.9</v>
      </c>
      <c r="E50" s="723">
        <v>29797.7</v>
      </c>
      <c r="F50" s="723">
        <v>30135.9</v>
      </c>
      <c r="G50" s="723">
        <v>30475.1</v>
      </c>
      <c r="H50" s="723">
        <v>30814.2</v>
      </c>
      <c r="I50" s="723">
        <v>31151.599999999999</v>
      </c>
      <c r="J50" s="723">
        <v>31488.6</v>
      </c>
      <c r="K50" s="723">
        <v>31826</v>
      </c>
      <c r="L50" s="723">
        <v>32162.2</v>
      </c>
      <c r="M50" s="723">
        <v>32495.5</v>
      </c>
      <c r="N50" s="723"/>
    </row>
    <row r="51" spans="1:16" ht="10.5" hidden="1" customHeight="1" x14ac:dyDescent="0.2">
      <c r="A51" s="684"/>
      <c r="B51" s="678" t="s">
        <v>372</v>
      </c>
      <c r="C51" s="685" t="s">
        <v>144</v>
      </c>
      <c r="D51" s="723">
        <v>9160.4</v>
      </c>
      <c r="E51" s="723">
        <v>9303.7999999999993</v>
      </c>
      <c r="F51" s="723">
        <v>9450.6</v>
      </c>
      <c r="G51" s="723">
        <v>9600.1</v>
      </c>
      <c r="H51" s="723">
        <v>9751.7000000000007</v>
      </c>
      <c r="I51" s="723">
        <v>9904.7000000000007</v>
      </c>
      <c r="J51" s="723">
        <v>10059.200000000001</v>
      </c>
      <c r="K51" s="723">
        <v>10218</v>
      </c>
      <c r="L51" s="723">
        <v>10378.299999999999</v>
      </c>
      <c r="M51" s="723">
        <v>10541.2</v>
      </c>
      <c r="N51" s="723"/>
    </row>
    <row r="52" spans="1:16" ht="3" customHeight="1" x14ac:dyDescent="0.2">
      <c r="A52" s="684"/>
      <c r="B52" s="678"/>
      <c r="C52" s="685"/>
      <c r="D52" s="677"/>
      <c r="E52" s="677"/>
      <c r="F52" s="677"/>
      <c r="G52" s="677"/>
      <c r="H52" s="677"/>
      <c r="I52" s="677"/>
      <c r="J52" s="677"/>
      <c r="K52" s="677"/>
      <c r="L52" s="677"/>
      <c r="M52" s="677"/>
      <c r="N52" s="677"/>
    </row>
    <row r="53" spans="1:16" ht="10.5" customHeight="1" x14ac:dyDescent="0.2">
      <c r="A53" s="684" t="s">
        <v>380</v>
      </c>
      <c r="B53" s="673"/>
      <c r="C53" s="686" t="s">
        <v>346</v>
      </c>
      <c r="D53" s="724">
        <v>2.8239999999999998</v>
      </c>
      <c r="E53" s="724">
        <v>2.754</v>
      </c>
      <c r="F53" s="724">
        <v>2.6379999999999999</v>
      </c>
      <c r="G53" s="724">
        <v>2.702</v>
      </c>
      <c r="H53" s="724">
        <v>2.8380000000000001</v>
      </c>
      <c r="I53" s="724">
        <v>3.1850000000000001</v>
      </c>
      <c r="J53" s="724">
        <v>3.375</v>
      </c>
      <c r="K53" s="724">
        <v>3.26</v>
      </c>
      <c r="L53" s="724">
        <v>3.2869999999999999</v>
      </c>
      <c r="M53" s="724">
        <v>3.335</v>
      </c>
      <c r="N53" s="724">
        <v>3.4949411976911988</v>
      </c>
    </row>
    <row r="54" spans="1:16" ht="1.95" customHeight="1" thickBot="1" x14ac:dyDescent="0.2">
      <c r="A54" s="120"/>
      <c r="B54" s="120"/>
      <c r="C54" s="167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</row>
    <row r="55" spans="1:16" ht="9" customHeight="1" x14ac:dyDescent="0.15">
      <c r="A55" s="654"/>
      <c r="B55" s="28" t="s">
        <v>544</v>
      </c>
      <c r="C55" s="28" t="s">
        <v>441</v>
      </c>
      <c r="D55" s="315"/>
      <c r="E55" s="315"/>
      <c r="F55" s="336"/>
      <c r="G55" s="1008" t="s">
        <v>442</v>
      </c>
      <c r="H55" s="315"/>
      <c r="I55" s="315" t="s">
        <v>443</v>
      </c>
      <c r="J55" s="315"/>
      <c r="K55" s="315"/>
      <c r="L55" s="315"/>
      <c r="M55" s="315"/>
      <c r="N55" s="315"/>
      <c r="O55" s="317"/>
      <c r="P55" s="317"/>
    </row>
    <row r="56" spans="1:16" ht="9" customHeight="1" x14ac:dyDescent="0.15">
      <c r="A56" s="317"/>
      <c r="B56" s="318" t="s">
        <v>462</v>
      </c>
      <c r="C56" s="318"/>
      <c r="D56" s="317"/>
      <c r="E56" s="317"/>
      <c r="F56" s="317"/>
      <c r="G56" s="317"/>
      <c r="H56" s="317"/>
      <c r="I56" s="317"/>
      <c r="J56" s="317"/>
      <c r="K56" s="317"/>
      <c r="L56" s="317"/>
      <c r="M56" s="317"/>
      <c r="N56" s="317"/>
      <c r="O56" s="317"/>
      <c r="P56" s="317"/>
    </row>
    <row r="57" spans="1:16" ht="9" customHeight="1" x14ac:dyDescent="0.15">
      <c r="A57" s="317"/>
      <c r="B57" s="40" t="s">
        <v>427</v>
      </c>
      <c r="C57" s="40"/>
      <c r="D57" s="317"/>
      <c r="E57" s="317"/>
      <c r="F57" s="317"/>
      <c r="G57" s="317"/>
      <c r="H57" s="317"/>
      <c r="I57" s="317"/>
      <c r="J57" s="317"/>
      <c r="K57" s="317"/>
      <c r="L57" s="317"/>
      <c r="M57" s="317"/>
      <c r="N57" s="317"/>
      <c r="O57" s="317"/>
      <c r="P57" s="317"/>
    </row>
    <row r="58" spans="1:16" ht="10.050000000000001" customHeight="1" x14ac:dyDescent="0.15">
      <c r="A58" s="317"/>
      <c r="B58" s="317"/>
      <c r="C58" s="317"/>
      <c r="D58" s="317"/>
      <c r="E58" s="317"/>
      <c r="F58" s="317"/>
      <c r="G58" s="317"/>
      <c r="H58" s="317"/>
      <c r="I58" s="317"/>
      <c r="J58" s="317"/>
      <c r="K58" s="317"/>
      <c r="L58" s="317"/>
      <c r="M58" s="317"/>
      <c r="N58" s="317"/>
      <c r="O58" s="317"/>
      <c r="P58" s="317"/>
    </row>
    <row r="59" spans="1:16" ht="13.05" customHeight="1" x14ac:dyDescent="0.15">
      <c r="J59" s="124"/>
    </row>
  </sheetData>
  <mergeCells count="2">
    <mergeCell ref="A3:N3"/>
    <mergeCell ref="A4:B4"/>
  </mergeCells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6">
    <tabColor theme="9" tint="0.59999389629810485"/>
  </sheetPr>
  <dimension ref="A3:T59"/>
  <sheetViews>
    <sheetView showGridLines="0" topLeftCell="A26" zoomScale="150" zoomScaleNormal="150" workbookViewId="0">
      <selection activeCell="A52" sqref="A52"/>
    </sheetView>
  </sheetViews>
  <sheetFormatPr baseColWidth="10" defaultColWidth="7" defaultRowHeight="13.05" customHeight="1" x14ac:dyDescent="0.15"/>
  <cols>
    <col min="1" max="1" width="10.375" style="145" customWidth="1"/>
    <col min="2" max="9" width="8" style="145" hidden="1" customWidth="1"/>
    <col min="10" max="21" width="8.625" style="145" customWidth="1"/>
    <col min="22" max="25" width="8.375" style="145" customWidth="1"/>
    <col min="26" max="16384" width="7" style="145"/>
  </cols>
  <sheetData>
    <row r="3" spans="1:19" ht="13.05" customHeight="1" x14ac:dyDescent="0.3">
      <c r="A3" s="689" t="s">
        <v>602</v>
      </c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</row>
    <row r="4" spans="1:19" ht="13.05" customHeight="1" x14ac:dyDescent="0.15">
      <c r="A4" s="688" t="s">
        <v>351</v>
      </c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</row>
    <row r="5" spans="1:19" ht="4.05" customHeight="1" thickBot="1" x14ac:dyDescent="0.2">
      <c r="A5" s="1168"/>
      <c r="B5" s="1168"/>
      <c r="C5" s="1168"/>
      <c r="D5" s="1168"/>
      <c r="E5" s="1168"/>
      <c r="F5" s="1168"/>
      <c r="G5" s="1168"/>
      <c r="H5" s="1168"/>
      <c r="I5" s="1168"/>
      <c r="J5" s="1168"/>
      <c r="K5" s="1168"/>
      <c r="L5" s="1168"/>
      <c r="M5" s="1168"/>
      <c r="N5" s="1168"/>
      <c r="O5" s="1168"/>
      <c r="P5" s="1168"/>
      <c r="Q5" s="1168"/>
      <c r="R5" s="1168"/>
      <c r="S5" s="1168"/>
    </row>
    <row r="6" spans="1:19" ht="15" customHeight="1" x14ac:dyDescent="0.15">
      <c r="A6" s="1009" t="s">
        <v>55</v>
      </c>
      <c r="B6" s="1009">
        <v>2000</v>
      </c>
      <c r="C6" s="1009">
        <v>2001</v>
      </c>
      <c r="D6" s="1009">
        <v>2002</v>
      </c>
      <c r="E6" s="1009">
        <v>2003</v>
      </c>
      <c r="F6" s="1009">
        <v>2004</v>
      </c>
      <c r="G6" s="1009">
        <v>2005</v>
      </c>
      <c r="H6" s="1009">
        <v>2009</v>
      </c>
      <c r="I6" s="1009">
        <v>2010</v>
      </c>
      <c r="J6" s="1010" t="s">
        <v>353</v>
      </c>
      <c r="K6" s="1010" t="s">
        <v>354</v>
      </c>
      <c r="L6" s="1010" t="s">
        <v>355</v>
      </c>
      <c r="M6" s="1010" t="s">
        <v>356</v>
      </c>
      <c r="N6" s="1010" t="s">
        <v>357</v>
      </c>
      <c r="O6" s="1010" t="s">
        <v>358</v>
      </c>
      <c r="P6" s="1010" t="s">
        <v>359</v>
      </c>
      <c r="Q6" s="1010" t="s">
        <v>352</v>
      </c>
      <c r="R6" s="1009">
        <v>2019</v>
      </c>
      <c r="S6" s="1009" t="s">
        <v>418</v>
      </c>
    </row>
    <row r="7" spans="1:19" ht="4.95" customHeight="1" x14ac:dyDescent="0.15"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</row>
    <row r="8" spans="1:19" ht="13.05" customHeight="1" x14ac:dyDescent="0.15">
      <c r="A8" s="1100" t="s">
        <v>349</v>
      </c>
    </row>
    <row r="9" spans="1:19" ht="4.05" customHeight="1" x14ac:dyDescent="0.15"/>
    <row r="10" spans="1:19" ht="12.45" customHeight="1" x14ac:dyDescent="0.15">
      <c r="A10" s="155" t="s">
        <v>360</v>
      </c>
    </row>
    <row r="11" spans="1:19" ht="12.45" customHeight="1" x14ac:dyDescent="0.15">
      <c r="A11" s="150" t="s">
        <v>151</v>
      </c>
      <c r="B11" s="148">
        <v>92749</v>
      </c>
      <c r="C11" s="148">
        <v>97776</v>
      </c>
      <c r="D11" s="148">
        <v>80988</v>
      </c>
      <c r="E11" s="148">
        <v>113000</v>
      </c>
      <c r="F11" s="148">
        <v>102500</v>
      </c>
      <c r="G11" s="148">
        <v>117060</v>
      </c>
      <c r="H11" s="148">
        <v>133600</v>
      </c>
      <c r="I11" s="148">
        <v>137210</v>
      </c>
      <c r="J11" s="148">
        <v>145610</v>
      </c>
      <c r="K11" s="148">
        <v>126800</v>
      </c>
      <c r="L11" s="148">
        <v>163845</v>
      </c>
      <c r="M11" s="148">
        <v>204535</v>
      </c>
      <c r="N11" s="148">
        <v>189474</v>
      </c>
      <c r="O11" s="148">
        <v>193317</v>
      </c>
      <c r="P11" s="148">
        <v>132712</v>
      </c>
      <c r="Q11" s="148">
        <v>73793</v>
      </c>
      <c r="R11" s="148">
        <v>159615</v>
      </c>
      <c r="S11" s="148">
        <v>139183</v>
      </c>
    </row>
    <row r="12" spans="1:19" ht="12.45" customHeight="1" x14ac:dyDescent="0.15">
      <c r="A12" s="150" t="s">
        <v>152</v>
      </c>
      <c r="B12" s="148">
        <v>0</v>
      </c>
      <c r="C12" s="148">
        <v>0</v>
      </c>
      <c r="D12" s="148">
        <v>0</v>
      </c>
      <c r="E12" s="148">
        <v>0</v>
      </c>
      <c r="F12" s="148">
        <v>0</v>
      </c>
      <c r="G12" s="148">
        <v>0</v>
      </c>
      <c r="H12" s="148">
        <v>0</v>
      </c>
      <c r="I12" s="148">
        <v>0</v>
      </c>
      <c r="J12" s="148">
        <v>0</v>
      </c>
      <c r="K12" s="148">
        <v>0</v>
      </c>
      <c r="L12" s="148">
        <v>0</v>
      </c>
      <c r="M12" s="148">
        <v>0</v>
      </c>
      <c r="N12" s="148">
        <v>0</v>
      </c>
      <c r="O12" s="148">
        <v>0</v>
      </c>
      <c r="P12" s="148">
        <v>0</v>
      </c>
      <c r="Q12" s="148">
        <v>0</v>
      </c>
      <c r="R12" s="148">
        <v>0</v>
      </c>
      <c r="S12" s="148">
        <v>0</v>
      </c>
    </row>
    <row r="13" spans="1:19" ht="12.45" customHeight="1" x14ac:dyDescent="0.15">
      <c r="A13" s="150" t="s">
        <v>153</v>
      </c>
      <c r="B13" s="148">
        <v>92749</v>
      </c>
      <c r="C13" s="148">
        <v>97776</v>
      </c>
      <c r="D13" s="148">
        <v>80988</v>
      </c>
      <c r="E13" s="148">
        <v>113000</v>
      </c>
      <c r="F13" s="148">
        <v>102500</v>
      </c>
      <c r="G13" s="148">
        <v>117060</v>
      </c>
      <c r="H13" s="148">
        <v>133600</v>
      </c>
      <c r="I13" s="148">
        <v>137210</v>
      </c>
      <c r="J13" s="148">
        <v>145610</v>
      </c>
      <c r="K13" s="148">
        <v>126800</v>
      </c>
      <c r="L13" s="148">
        <v>163845</v>
      </c>
      <c r="M13" s="148">
        <v>204535</v>
      </c>
      <c r="N13" s="148">
        <v>189474</v>
      </c>
      <c r="O13" s="148">
        <v>193317</v>
      </c>
      <c r="P13" s="148">
        <v>132712</v>
      </c>
      <c r="Q13" s="148">
        <v>73793</v>
      </c>
      <c r="R13" s="148">
        <v>159615</v>
      </c>
      <c r="S13" s="148">
        <v>114067</v>
      </c>
    </row>
    <row r="14" spans="1:19" ht="12.45" customHeight="1" x14ac:dyDescent="0.15">
      <c r="A14" s="155" t="s">
        <v>362</v>
      </c>
      <c r="B14" s="148"/>
      <c r="C14" s="148"/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</row>
    <row r="15" spans="1:19" ht="12.45" customHeight="1" x14ac:dyDescent="0.15">
      <c r="A15" s="150" t="s">
        <v>151</v>
      </c>
      <c r="B15" s="148">
        <v>438717</v>
      </c>
      <c r="C15" s="148">
        <v>223581</v>
      </c>
      <c r="D15" s="148">
        <v>125632</v>
      </c>
      <c r="E15" s="148">
        <v>0</v>
      </c>
      <c r="F15" s="148">
        <v>105160</v>
      </c>
      <c r="G15" s="148">
        <v>183044</v>
      </c>
      <c r="H15" s="148">
        <v>10000</v>
      </c>
      <c r="I15" s="148">
        <v>129410</v>
      </c>
      <c r="J15" s="148">
        <v>270440</v>
      </c>
      <c r="K15" s="148">
        <v>378428</v>
      </c>
      <c r="L15" s="148">
        <v>546936</v>
      </c>
      <c r="M15" s="148">
        <v>752060</v>
      </c>
      <c r="N15" s="148">
        <v>265256</v>
      </c>
      <c r="O15" s="148">
        <v>208187</v>
      </c>
      <c r="P15" s="148">
        <v>259967</v>
      </c>
      <c r="Q15" s="148">
        <v>1209824</v>
      </c>
      <c r="R15" s="148">
        <v>1143906</v>
      </c>
      <c r="S15" s="148">
        <v>0</v>
      </c>
    </row>
    <row r="16" spans="1:19" ht="12.45" customHeight="1" x14ac:dyDescent="0.15">
      <c r="A16" s="150" t="s">
        <v>152</v>
      </c>
      <c r="B16" s="148">
        <v>2517287</v>
      </c>
      <c r="C16" s="148">
        <v>2854396</v>
      </c>
      <c r="D16" s="148">
        <v>3460766</v>
      </c>
      <c r="E16" s="148">
        <v>3601261</v>
      </c>
      <c r="F16" s="148">
        <v>3868931</v>
      </c>
      <c r="G16" s="148">
        <v>4020857</v>
      </c>
      <c r="H16" s="148">
        <v>5713440</v>
      </c>
      <c r="I16" s="148">
        <v>6416520</v>
      </c>
      <c r="J16" s="148">
        <v>5539355</v>
      </c>
      <c r="K16" s="148">
        <v>6641109</v>
      </c>
      <c r="L16" s="148">
        <v>6008556</v>
      </c>
      <c r="M16" s="148">
        <v>5634072</v>
      </c>
      <c r="N16" s="148">
        <v>6790745</v>
      </c>
      <c r="O16" s="148">
        <v>5919804</v>
      </c>
      <c r="P16" s="148">
        <v>5589151</v>
      </c>
      <c r="Q16" s="148">
        <v>4972322</v>
      </c>
      <c r="R16" s="148">
        <v>5401260</v>
      </c>
      <c r="S16" s="148">
        <v>6065336</v>
      </c>
    </row>
    <row r="17" spans="1:19" ht="12.45" customHeight="1" x14ac:dyDescent="0.15">
      <c r="A17" s="150" t="s">
        <v>154</v>
      </c>
      <c r="B17" s="148">
        <v>399025</v>
      </c>
      <c r="C17" s="148">
        <v>495413</v>
      </c>
      <c r="D17" s="148">
        <v>649338</v>
      </c>
      <c r="E17" s="148">
        <v>627196</v>
      </c>
      <c r="F17" s="148">
        <v>847825</v>
      </c>
      <c r="G17" s="148">
        <v>687316</v>
      </c>
      <c r="H17" s="148">
        <v>1000038</v>
      </c>
      <c r="I17" s="148">
        <v>1147473</v>
      </c>
      <c r="J17" s="148">
        <v>909190</v>
      </c>
      <c r="K17" s="148">
        <v>975022</v>
      </c>
      <c r="L17" s="148">
        <v>1145429</v>
      </c>
      <c r="M17" s="148">
        <v>603955</v>
      </c>
      <c r="N17" s="148">
        <v>714813</v>
      </c>
      <c r="O17" s="148">
        <v>367296</v>
      </c>
      <c r="P17" s="148">
        <v>88618</v>
      </c>
      <c r="Q17" s="148">
        <v>22000</v>
      </c>
      <c r="R17" s="148">
        <v>38600</v>
      </c>
      <c r="S17" s="148">
        <v>0</v>
      </c>
    </row>
    <row r="18" spans="1:19" ht="12.45" customHeight="1" x14ac:dyDescent="0.15">
      <c r="A18" s="150" t="s">
        <v>153</v>
      </c>
      <c r="B18" s="148">
        <v>2556679</v>
      </c>
      <c r="C18" s="148">
        <v>2582564</v>
      </c>
      <c r="D18" s="148">
        <v>2937060</v>
      </c>
      <c r="E18" s="148">
        <v>2974065</v>
      </c>
      <c r="F18" s="148">
        <v>3126266</v>
      </c>
      <c r="G18" s="148">
        <v>3516585</v>
      </c>
      <c r="H18" s="148">
        <v>4722467</v>
      </c>
      <c r="I18" s="148">
        <v>5398457</v>
      </c>
      <c r="J18" s="148">
        <v>4900605</v>
      </c>
      <c r="K18" s="148">
        <v>6044515</v>
      </c>
      <c r="L18" s="148">
        <v>5410063</v>
      </c>
      <c r="M18" s="148">
        <v>5782177</v>
      </c>
      <c r="N18" s="148">
        <v>6341188</v>
      </c>
      <c r="O18" s="148">
        <v>5760695</v>
      </c>
      <c r="P18" s="148">
        <v>5760500</v>
      </c>
      <c r="Q18" s="148">
        <v>6160146</v>
      </c>
      <c r="R18" s="148">
        <v>6506566</v>
      </c>
      <c r="S18" s="148">
        <v>6065336</v>
      </c>
    </row>
    <row r="19" spans="1:19" ht="12.45" customHeight="1" x14ac:dyDescent="0.15">
      <c r="A19" s="155" t="s">
        <v>361</v>
      </c>
      <c r="B19" s="148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</row>
    <row r="20" spans="1:19" ht="12.45" customHeight="1" x14ac:dyDescent="0.15">
      <c r="A20" s="150" t="s">
        <v>151</v>
      </c>
      <c r="B20" s="148">
        <v>0</v>
      </c>
      <c r="C20" s="148">
        <v>0</v>
      </c>
      <c r="D20" s="148">
        <v>0</v>
      </c>
      <c r="E20" s="148">
        <v>0</v>
      </c>
      <c r="F20" s="148">
        <v>0</v>
      </c>
      <c r="G20" s="148">
        <v>0</v>
      </c>
      <c r="H20" s="148">
        <v>365040</v>
      </c>
      <c r="I20" s="148">
        <v>52560</v>
      </c>
      <c r="J20" s="148">
        <v>0</v>
      </c>
      <c r="K20" s="148">
        <v>0</v>
      </c>
      <c r="L20" s="148">
        <v>0</v>
      </c>
      <c r="M20" s="148">
        <v>538200</v>
      </c>
      <c r="N20" s="148">
        <v>31080</v>
      </c>
      <c r="O20" s="148">
        <v>0</v>
      </c>
      <c r="P20" s="148">
        <v>0</v>
      </c>
      <c r="Q20" s="148">
        <v>0</v>
      </c>
      <c r="R20" s="148">
        <v>0</v>
      </c>
      <c r="S20" s="148">
        <v>0</v>
      </c>
    </row>
    <row r="21" spans="1:19" ht="12.45" customHeight="1" x14ac:dyDescent="0.15">
      <c r="A21" s="150" t="s">
        <v>154</v>
      </c>
      <c r="B21" s="148">
        <v>0</v>
      </c>
      <c r="C21" s="148">
        <v>0</v>
      </c>
      <c r="D21" s="148">
        <v>0</v>
      </c>
      <c r="E21" s="148">
        <v>0</v>
      </c>
      <c r="F21" s="148">
        <v>0</v>
      </c>
      <c r="G21" s="148">
        <v>0</v>
      </c>
      <c r="H21" s="148">
        <v>684400</v>
      </c>
      <c r="I21" s="148">
        <v>362160</v>
      </c>
      <c r="J21" s="148">
        <v>642960</v>
      </c>
      <c r="K21" s="148">
        <v>534600</v>
      </c>
      <c r="L21" s="148">
        <v>823960</v>
      </c>
      <c r="M21" s="148">
        <v>2421000</v>
      </c>
      <c r="N21" s="148">
        <v>2744280</v>
      </c>
      <c r="O21" s="148">
        <v>2980080</v>
      </c>
      <c r="P21" s="148">
        <v>2533680</v>
      </c>
      <c r="Q21" s="148">
        <v>779760</v>
      </c>
      <c r="R21" s="148">
        <v>515160</v>
      </c>
      <c r="S21" s="148">
        <v>467840</v>
      </c>
    </row>
    <row r="22" spans="1:19" ht="12.45" customHeight="1" x14ac:dyDescent="0.15">
      <c r="A22" s="155" t="s">
        <v>363</v>
      </c>
      <c r="B22" s="148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</row>
    <row r="23" spans="1:19" ht="12.45" customHeight="1" x14ac:dyDescent="0.15">
      <c r="A23" s="150" t="s">
        <v>151</v>
      </c>
      <c r="B23" s="148">
        <v>0</v>
      </c>
      <c r="C23" s="148">
        <v>0</v>
      </c>
      <c r="D23" s="148">
        <v>0</v>
      </c>
      <c r="E23" s="148">
        <v>0</v>
      </c>
      <c r="F23" s="148">
        <v>0</v>
      </c>
      <c r="G23" s="148">
        <v>0</v>
      </c>
      <c r="H23" s="148">
        <v>0</v>
      </c>
      <c r="I23" s="148">
        <v>0</v>
      </c>
      <c r="J23" s="148">
        <v>0</v>
      </c>
      <c r="K23" s="148">
        <v>0</v>
      </c>
      <c r="L23" s="148">
        <v>0</v>
      </c>
      <c r="M23" s="148">
        <v>0</v>
      </c>
      <c r="N23" s="148">
        <v>0</v>
      </c>
      <c r="O23" s="148">
        <v>0</v>
      </c>
      <c r="P23" s="148">
        <v>0</v>
      </c>
      <c r="Q23" s="148">
        <v>0</v>
      </c>
      <c r="R23" s="148">
        <v>0</v>
      </c>
      <c r="S23" s="148">
        <v>0</v>
      </c>
    </row>
    <row r="24" spans="1:19" ht="12.45" customHeight="1" x14ac:dyDescent="0.15">
      <c r="A24" s="150" t="s">
        <v>152</v>
      </c>
      <c r="B24" s="148">
        <v>277730275</v>
      </c>
      <c r="C24" s="148">
        <v>284655938</v>
      </c>
      <c r="D24" s="148">
        <v>306869737</v>
      </c>
      <c r="E24" s="148">
        <v>307389475</v>
      </c>
      <c r="F24" s="148">
        <v>309235302</v>
      </c>
      <c r="G24" s="148">
        <v>339316094</v>
      </c>
      <c r="H24" s="148">
        <v>477680618</v>
      </c>
      <c r="I24" s="148">
        <v>509884071</v>
      </c>
      <c r="J24" s="148">
        <v>536104539</v>
      </c>
      <c r="K24" s="148">
        <v>573764987</v>
      </c>
      <c r="L24" s="148">
        <v>592242350</v>
      </c>
      <c r="M24" s="148">
        <v>623405970</v>
      </c>
      <c r="N24" s="148">
        <v>671495588</v>
      </c>
      <c r="O24" s="148">
        <v>686384682</v>
      </c>
      <c r="P24" s="148">
        <v>705259679</v>
      </c>
      <c r="Q24" s="148">
        <v>765785347</v>
      </c>
      <c r="R24" s="148">
        <v>794391606</v>
      </c>
      <c r="S24" s="148">
        <v>728096325</v>
      </c>
    </row>
    <row r="25" spans="1:19" ht="12.45" customHeight="1" x14ac:dyDescent="0.15">
      <c r="A25" s="150" t="s">
        <v>154</v>
      </c>
      <c r="B25" s="148">
        <v>0</v>
      </c>
      <c r="C25" s="148">
        <v>0</v>
      </c>
      <c r="D25" s="148">
        <v>520000</v>
      </c>
      <c r="E25" s="148">
        <v>60000</v>
      </c>
      <c r="F25" s="148">
        <v>0</v>
      </c>
      <c r="G25" s="148">
        <v>0</v>
      </c>
      <c r="H25" s="148">
        <v>0</v>
      </c>
      <c r="I25" s="148">
        <v>116810</v>
      </c>
      <c r="J25" s="148">
        <v>26960</v>
      </c>
      <c r="K25" s="148">
        <v>25664</v>
      </c>
      <c r="L25" s="148">
        <v>0</v>
      </c>
      <c r="M25" s="148">
        <v>0</v>
      </c>
      <c r="N25" s="148">
        <v>0</v>
      </c>
      <c r="O25" s="148">
        <v>0</v>
      </c>
      <c r="P25" s="148">
        <v>0</v>
      </c>
      <c r="Q25" s="148">
        <v>0</v>
      </c>
      <c r="R25" s="148">
        <v>0</v>
      </c>
      <c r="S25" s="148">
        <v>0</v>
      </c>
    </row>
    <row r="26" spans="1:19" ht="12.45" customHeight="1" x14ac:dyDescent="0.15">
      <c r="A26" s="150" t="s">
        <v>153</v>
      </c>
      <c r="B26" s="148">
        <v>277687210</v>
      </c>
      <c r="C26" s="148">
        <v>284651870</v>
      </c>
      <c r="D26" s="148">
        <v>306348188</v>
      </c>
      <c r="E26" s="148">
        <v>303803772</v>
      </c>
      <c r="F26" s="148">
        <v>305352114</v>
      </c>
      <c r="G26" s="148">
        <v>339301736</v>
      </c>
      <c r="H26" s="148">
        <v>477514917</v>
      </c>
      <c r="I26" s="148">
        <v>509638716</v>
      </c>
      <c r="J26" s="148">
        <v>535763259</v>
      </c>
      <c r="K26" s="148">
        <v>573449493</v>
      </c>
      <c r="L26" s="148">
        <v>591941568</v>
      </c>
      <c r="M26" s="148">
        <v>623405970</v>
      </c>
      <c r="N26" s="148">
        <v>671495588</v>
      </c>
      <c r="O26" s="148">
        <v>686384682</v>
      </c>
      <c r="P26" s="148">
        <v>705259679</v>
      </c>
      <c r="Q26" s="148">
        <v>765785347</v>
      </c>
      <c r="R26" s="148">
        <v>794391606</v>
      </c>
      <c r="S26" s="148">
        <v>728096325</v>
      </c>
    </row>
    <row r="27" spans="1:19" ht="12.45" customHeight="1" x14ac:dyDescent="0.15">
      <c r="A27" s="155" t="s">
        <v>361</v>
      </c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</row>
    <row r="28" spans="1:19" ht="12.45" customHeight="1" x14ac:dyDescent="0.15">
      <c r="A28" s="150" t="s">
        <v>151</v>
      </c>
      <c r="B28" s="148">
        <v>540600</v>
      </c>
      <c r="C28" s="148">
        <v>0</v>
      </c>
      <c r="D28" s="148">
        <v>0</v>
      </c>
      <c r="E28" s="148">
        <v>406960</v>
      </c>
      <c r="F28" s="148">
        <v>0</v>
      </c>
      <c r="G28" s="148">
        <v>829080</v>
      </c>
      <c r="H28" s="148">
        <v>11426760</v>
      </c>
      <c r="I28" s="148">
        <v>2151000</v>
      </c>
      <c r="J28" s="148">
        <v>0</v>
      </c>
      <c r="K28" s="148">
        <v>0</v>
      </c>
      <c r="L28" s="148">
        <v>0</v>
      </c>
      <c r="M28" s="148">
        <v>0</v>
      </c>
      <c r="N28" s="148">
        <v>0</v>
      </c>
      <c r="O28" s="148">
        <v>0</v>
      </c>
      <c r="P28" s="148">
        <v>0</v>
      </c>
      <c r="Q28" s="148">
        <v>0</v>
      </c>
      <c r="R28" s="148">
        <v>0</v>
      </c>
      <c r="S28" s="148">
        <v>0</v>
      </c>
    </row>
    <row r="29" spans="1:19" ht="12.45" customHeight="1" x14ac:dyDescent="0.15">
      <c r="A29" s="150" t="s">
        <v>154</v>
      </c>
      <c r="B29" s="148">
        <v>819360</v>
      </c>
      <c r="C29" s="148">
        <v>7585840</v>
      </c>
      <c r="D29" s="148">
        <v>9350280</v>
      </c>
      <c r="E29" s="148">
        <v>11515680</v>
      </c>
      <c r="F29" s="148">
        <v>21776220</v>
      </c>
      <c r="G29" s="148">
        <v>26716320</v>
      </c>
      <c r="H29" s="148">
        <v>45058785</v>
      </c>
      <c r="I29" s="148">
        <v>61209080</v>
      </c>
      <c r="J29" s="148">
        <v>54022840</v>
      </c>
      <c r="K29" s="148">
        <v>67644360</v>
      </c>
      <c r="L29" s="148">
        <v>71532320</v>
      </c>
      <c r="M29" s="148">
        <v>77494023</v>
      </c>
      <c r="N29" s="148">
        <v>41222640</v>
      </c>
      <c r="O29" s="148">
        <v>32529240</v>
      </c>
      <c r="P29" s="148">
        <v>12280320</v>
      </c>
      <c r="Q29" s="148">
        <v>5122080</v>
      </c>
      <c r="R29" s="148">
        <v>72000</v>
      </c>
      <c r="S29" s="148">
        <v>72000</v>
      </c>
    </row>
    <row r="30" spans="1:19" ht="7.95" customHeight="1" x14ac:dyDescent="0.15">
      <c r="B30" s="148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</row>
    <row r="31" spans="1:19" ht="13.05" customHeight="1" x14ac:dyDescent="0.15">
      <c r="A31" s="1100" t="s">
        <v>350</v>
      </c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</row>
    <row r="32" spans="1:19" ht="4.05" customHeight="1" x14ac:dyDescent="0.15"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</row>
    <row r="33" spans="1:19" ht="12.45" customHeight="1" x14ac:dyDescent="0.15">
      <c r="A33" s="155" t="s">
        <v>360</v>
      </c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</row>
    <row r="34" spans="1:19" ht="12.45" customHeight="1" x14ac:dyDescent="0.15">
      <c r="A34" s="150" t="s">
        <v>151</v>
      </c>
      <c r="B34" s="148">
        <v>0</v>
      </c>
      <c r="C34" s="148">
        <v>0</v>
      </c>
      <c r="D34" s="148">
        <v>0</v>
      </c>
      <c r="E34" s="148">
        <v>0</v>
      </c>
      <c r="F34" s="148">
        <v>0</v>
      </c>
      <c r="G34" s="148">
        <v>0</v>
      </c>
      <c r="H34" s="148">
        <v>0</v>
      </c>
      <c r="I34" s="148">
        <v>0</v>
      </c>
      <c r="J34" s="148">
        <v>0</v>
      </c>
      <c r="K34" s="148">
        <v>0</v>
      </c>
      <c r="L34" s="148">
        <v>0</v>
      </c>
      <c r="M34" s="148">
        <v>0</v>
      </c>
      <c r="N34" s="148">
        <v>0</v>
      </c>
      <c r="O34" s="148">
        <v>0</v>
      </c>
      <c r="P34" s="148">
        <v>0</v>
      </c>
      <c r="Q34" s="148">
        <v>0</v>
      </c>
      <c r="R34" s="148">
        <v>0</v>
      </c>
      <c r="S34" s="148">
        <v>0</v>
      </c>
    </row>
    <row r="35" spans="1:19" ht="12.45" customHeight="1" x14ac:dyDescent="0.15">
      <c r="A35" s="150" t="s">
        <v>152</v>
      </c>
      <c r="B35" s="148">
        <v>0</v>
      </c>
      <c r="C35" s="148">
        <v>0</v>
      </c>
      <c r="D35" s="148">
        <v>0</v>
      </c>
      <c r="E35" s="148">
        <v>0</v>
      </c>
      <c r="F35" s="148">
        <v>0</v>
      </c>
      <c r="G35" s="148">
        <v>0</v>
      </c>
      <c r="H35" s="148">
        <v>0</v>
      </c>
      <c r="I35" s="148">
        <v>0</v>
      </c>
      <c r="J35" s="148">
        <v>0</v>
      </c>
      <c r="K35" s="148">
        <v>0</v>
      </c>
      <c r="L35" s="148">
        <v>0</v>
      </c>
      <c r="M35" s="148">
        <v>0</v>
      </c>
      <c r="N35" s="148">
        <v>0</v>
      </c>
      <c r="O35" s="148">
        <v>0</v>
      </c>
      <c r="P35" s="148">
        <v>0</v>
      </c>
      <c r="Q35" s="148">
        <v>0</v>
      </c>
      <c r="R35" s="148">
        <v>0</v>
      </c>
      <c r="S35" s="148">
        <v>0</v>
      </c>
    </row>
    <row r="36" spans="1:19" ht="12.45" customHeight="1" x14ac:dyDescent="0.15">
      <c r="A36" s="150" t="s">
        <v>153</v>
      </c>
      <c r="B36" s="148">
        <v>0</v>
      </c>
      <c r="C36" s="148">
        <v>0</v>
      </c>
      <c r="D36" s="148">
        <v>0</v>
      </c>
      <c r="E36" s="148">
        <v>0</v>
      </c>
      <c r="F36" s="148">
        <v>0</v>
      </c>
      <c r="G36" s="148">
        <v>0</v>
      </c>
      <c r="H36" s="148">
        <v>0</v>
      </c>
      <c r="I36" s="148">
        <v>0</v>
      </c>
      <c r="J36" s="148">
        <v>0</v>
      </c>
      <c r="K36" s="148">
        <v>0</v>
      </c>
      <c r="L36" s="148">
        <v>0</v>
      </c>
      <c r="M36" s="148">
        <v>0</v>
      </c>
      <c r="N36" s="148">
        <v>0</v>
      </c>
      <c r="O36" s="148">
        <v>0</v>
      </c>
      <c r="P36" s="148">
        <v>0</v>
      </c>
      <c r="Q36" s="148">
        <v>0</v>
      </c>
      <c r="R36" s="148">
        <v>0</v>
      </c>
      <c r="S36" s="148">
        <v>0</v>
      </c>
    </row>
    <row r="37" spans="1:19" ht="12.45" customHeight="1" x14ac:dyDescent="0.15">
      <c r="A37" s="155" t="s">
        <v>362</v>
      </c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</row>
    <row r="38" spans="1:19" ht="12.45" customHeight="1" x14ac:dyDescent="0.15">
      <c r="A38" s="150" t="s">
        <v>151</v>
      </c>
      <c r="B38" s="148">
        <v>149118</v>
      </c>
      <c r="C38" s="148">
        <v>173520</v>
      </c>
      <c r="D38" s="148">
        <v>134788</v>
      </c>
      <c r="E38" s="148">
        <v>126750</v>
      </c>
      <c r="F38" s="148">
        <v>153020</v>
      </c>
      <c r="G38" s="148">
        <v>250768</v>
      </c>
      <c r="H38" s="148">
        <v>233698</v>
      </c>
      <c r="I38" s="148">
        <v>250508</v>
      </c>
      <c r="J38" s="148">
        <v>302784</v>
      </c>
      <c r="K38" s="148">
        <v>279680</v>
      </c>
      <c r="L38" s="148">
        <v>254320</v>
      </c>
      <c r="M38" s="148">
        <v>242980</v>
      </c>
      <c r="N38" s="148">
        <v>264540</v>
      </c>
      <c r="O38" s="148">
        <v>314592</v>
      </c>
      <c r="P38" s="148">
        <v>329754</v>
      </c>
      <c r="Q38" s="148">
        <v>337244</v>
      </c>
      <c r="R38" s="148">
        <v>305520</v>
      </c>
      <c r="S38" s="148">
        <v>0</v>
      </c>
    </row>
    <row r="39" spans="1:19" ht="12.45" customHeight="1" x14ac:dyDescent="0.15">
      <c r="A39" s="150" t="s">
        <v>152</v>
      </c>
      <c r="B39" s="148">
        <v>10195</v>
      </c>
      <c r="C39" s="148">
        <v>0</v>
      </c>
      <c r="D39" s="148">
        <v>0</v>
      </c>
      <c r="E39" s="148">
        <v>0</v>
      </c>
      <c r="F39" s="148">
        <v>0</v>
      </c>
      <c r="G39" s="148">
        <v>0</v>
      </c>
      <c r="H39" s="148">
        <v>0</v>
      </c>
      <c r="I39" s="148">
        <v>0</v>
      </c>
      <c r="J39" s="148">
        <v>0</v>
      </c>
      <c r="K39" s="148">
        <v>0</v>
      </c>
      <c r="L39" s="148">
        <v>0</v>
      </c>
      <c r="M39" s="148">
        <v>0</v>
      </c>
      <c r="N39" s="148">
        <v>0</v>
      </c>
      <c r="O39" s="148">
        <v>0</v>
      </c>
      <c r="P39" s="148">
        <v>0</v>
      </c>
      <c r="Q39" s="148">
        <v>0</v>
      </c>
      <c r="R39" s="148">
        <v>0</v>
      </c>
      <c r="S39" s="148">
        <v>377166</v>
      </c>
    </row>
    <row r="40" spans="1:19" ht="12.45" customHeight="1" x14ac:dyDescent="0.15">
      <c r="A40" s="150" t="s">
        <v>154</v>
      </c>
      <c r="B40" s="148">
        <v>2900</v>
      </c>
      <c r="C40" s="148">
        <v>0</v>
      </c>
      <c r="D40" s="148">
        <v>0</v>
      </c>
      <c r="E40" s="148">
        <v>0</v>
      </c>
      <c r="F40" s="148">
        <v>0</v>
      </c>
      <c r="G40" s="148">
        <v>0</v>
      </c>
      <c r="H40" s="148">
        <v>0</v>
      </c>
      <c r="I40" s="148">
        <v>0</v>
      </c>
      <c r="J40" s="148">
        <v>0</v>
      </c>
      <c r="K40" s="148">
        <v>0</v>
      </c>
      <c r="L40" s="148">
        <v>0</v>
      </c>
      <c r="M40" s="148">
        <v>0</v>
      </c>
      <c r="N40" s="148">
        <v>0</v>
      </c>
      <c r="O40" s="148">
        <v>0</v>
      </c>
      <c r="P40" s="148">
        <v>0</v>
      </c>
      <c r="Q40" s="148">
        <v>0</v>
      </c>
      <c r="R40" s="148">
        <v>0</v>
      </c>
      <c r="S40" s="148">
        <v>0</v>
      </c>
    </row>
    <row r="41" spans="1:19" ht="12.45" customHeight="1" x14ac:dyDescent="0.15">
      <c r="A41" s="150" t="s">
        <v>153</v>
      </c>
      <c r="B41" s="148">
        <v>156413</v>
      </c>
      <c r="C41" s="148">
        <v>173520</v>
      </c>
      <c r="D41" s="148">
        <v>134788</v>
      </c>
      <c r="E41" s="148">
        <v>126750</v>
      </c>
      <c r="F41" s="148">
        <v>153020</v>
      </c>
      <c r="G41" s="148">
        <v>250768</v>
      </c>
      <c r="H41" s="148">
        <v>233698</v>
      </c>
      <c r="I41" s="148">
        <v>250508</v>
      </c>
      <c r="J41" s="148">
        <v>302784</v>
      </c>
      <c r="K41" s="148">
        <v>279680</v>
      </c>
      <c r="L41" s="148">
        <v>254320</v>
      </c>
      <c r="M41" s="148">
        <v>242980</v>
      </c>
      <c r="N41" s="148">
        <v>264540</v>
      </c>
      <c r="O41" s="148">
        <v>314592</v>
      </c>
      <c r="P41" s="148">
        <v>329754</v>
      </c>
      <c r="Q41" s="148">
        <v>337244</v>
      </c>
      <c r="R41" s="148">
        <v>305520</v>
      </c>
      <c r="S41" s="148">
        <v>377166</v>
      </c>
    </row>
    <row r="42" spans="1:19" ht="12.45" customHeight="1" x14ac:dyDescent="0.15">
      <c r="A42" s="155" t="s">
        <v>364</v>
      </c>
      <c r="B42" s="148"/>
      <c r="C42" s="14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</row>
    <row r="43" spans="1:19" ht="12.45" customHeight="1" x14ac:dyDescent="0.15">
      <c r="A43" s="150" t="s">
        <v>151</v>
      </c>
      <c r="B43" s="148">
        <v>0</v>
      </c>
      <c r="C43" s="148">
        <v>0</v>
      </c>
      <c r="D43" s="148">
        <v>30000</v>
      </c>
      <c r="E43" s="148">
        <v>3418</v>
      </c>
      <c r="F43" s="148">
        <v>0</v>
      </c>
      <c r="G43" s="148">
        <v>0</v>
      </c>
      <c r="H43" s="148">
        <v>0</v>
      </c>
      <c r="I43" s="148">
        <v>0</v>
      </c>
      <c r="J43" s="148">
        <v>0</v>
      </c>
      <c r="K43" s="148">
        <v>0</v>
      </c>
      <c r="L43" s="148">
        <v>0</v>
      </c>
      <c r="M43" s="148">
        <v>0</v>
      </c>
      <c r="N43" s="148">
        <v>0</v>
      </c>
      <c r="O43" s="148">
        <v>0</v>
      </c>
      <c r="P43" s="148">
        <v>0</v>
      </c>
      <c r="Q43" s="148">
        <v>0</v>
      </c>
      <c r="R43" s="148">
        <v>0</v>
      </c>
      <c r="S43" s="148">
        <v>0</v>
      </c>
    </row>
    <row r="44" spans="1:19" ht="12.45" customHeight="1" x14ac:dyDescent="0.15">
      <c r="A44" s="150" t="s">
        <v>152</v>
      </c>
      <c r="B44" s="148">
        <v>10208868</v>
      </c>
      <c r="C44" s="148">
        <v>10342280</v>
      </c>
      <c r="D44" s="148">
        <v>10520830</v>
      </c>
      <c r="E44" s="148">
        <v>10976784</v>
      </c>
      <c r="F44" s="148">
        <v>11171450</v>
      </c>
      <c r="G44" s="148">
        <v>13516950</v>
      </c>
      <c r="H44" s="148">
        <v>15379339</v>
      </c>
      <c r="I44" s="148">
        <v>17802209</v>
      </c>
      <c r="J44" s="148">
        <v>17156640</v>
      </c>
      <c r="K44" s="148">
        <v>19905931</v>
      </c>
      <c r="L44" s="148">
        <v>19902157</v>
      </c>
      <c r="M44" s="148">
        <v>21359319</v>
      </c>
      <c r="N44" s="148">
        <v>21905233</v>
      </c>
      <c r="O44" s="148">
        <v>23004223</v>
      </c>
      <c r="P44" s="148">
        <v>24632650</v>
      </c>
      <c r="Q44" s="148">
        <v>27929872</v>
      </c>
      <c r="R44" s="148">
        <v>26179287</v>
      </c>
      <c r="S44" s="148">
        <v>28790070</v>
      </c>
    </row>
    <row r="45" spans="1:19" ht="12.45" customHeight="1" x14ac:dyDescent="0.15">
      <c r="A45" s="150" t="s">
        <v>154</v>
      </c>
      <c r="B45" s="148">
        <v>0</v>
      </c>
      <c r="C45" s="148">
        <v>0</v>
      </c>
      <c r="D45" s="148">
        <v>0</v>
      </c>
      <c r="E45" s="148">
        <v>0</v>
      </c>
      <c r="F45" s="148">
        <v>0</v>
      </c>
      <c r="G45" s="148">
        <v>0</v>
      </c>
      <c r="H45" s="148">
        <v>0</v>
      </c>
      <c r="I45" s="148">
        <v>0</v>
      </c>
      <c r="J45" s="148">
        <v>181000</v>
      </c>
      <c r="K45" s="148">
        <v>281280</v>
      </c>
      <c r="L45" s="148">
        <v>108160</v>
      </c>
      <c r="M45" s="148">
        <v>227323</v>
      </c>
      <c r="N45" s="148">
        <v>109440</v>
      </c>
      <c r="O45" s="148">
        <v>27000</v>
      </c>
      <c r="P45" s="148">
        <v>0</v>
      </c>
      <c r="Q45" s="148">
        <v>0</v>
      </c>
      <c r="R45" s="148">
        <v>0</v>
      </c>
      <c r="S45" s="148">
        <v>0</v>
      </c>
    </row>
    <row r="46" spans="1:19" ht="12.45" customHeight="1" x14ac:dyDescent="0.15">
      <c r="A46" s="150" t="s">
        <v>153</v>
      </c>
      <c r="B46" s="148">
        <v>10208118</v>
      </c>
      <c r="C46" s="148">
        <v>10339691</v>
      </c>
      <c r="D46" s="148">
        <v>10550767</v>
      </c>
      <c r="E46" s="148">
        <v>10980202</v>
      </c>
      <c r="F46" s="148">
        <v>11171450</v>
      </c>
      <c r="G46" s="148">
        <v>13516506</v>
      </c>
      <c r="H46" s="148">
        <v>15372155</v>
      </c>
      <c r="I46" s="148">
        <v>17802209</v>
      </c>
      <c r="J46" s="148">
        <v>16970540</v>
      </c>
      <c r="K46" s="148">
        <v>19624651</v>
      </c>
      <c r="L46" s="148">
        <v>19793997</v>
      </c>
      <c r="M46" s="148">
        <v>21131996</v>
      </c>
      <c r="N46" s="148">
        <v>21795793</v>
      </c>
      <c r="O46" s="148">
        <v>22977223</v>
      </c>
      <c r="P46" s="148">
        <v>24632650</v>
      </c>
      <c r="Q46" s="148">
        <v>27929872</v>
      </c>
      <c r="R46" s="148">
        <v>26179287</v>
      </c>
      <c r="S46" s="148">
        <v>28790070</v>
      </c>
    </row>
    <row r="47" spans="1:19" ht="12.45" customHeight="1" x14ac:dyDescent="0.15">
      <c r="A47" s="155" t="s">
        <v>361</v>
      </c>
      <c r="B47" s="148"/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</row>
    <row r="48" spans="1:19" ht="12.45" customHeight="1" x14ac:dyDescent="0.15">
      <c r="A48" s="150" t="s">
        <v>151</v>
      </c>
      <c r="B48" s="148">
        <v>39600</v>
      </c>
      <c r="C48" s="148">
        <v>0</v>
      </c>
      <c r="D48" s="148">
        <v>0</v>
      </c>
      <c r="E48" s="148">
        <v>0</v>
      </c>
      <c r="F48" s="148">
        <v>0</v>
      </c>
      <c r="G48" s="148">
        <v>0</v>
      </c>
      <c r="H48" s="148">
        <v>0</v>
      </c>
      <c r="I48" s="148">
        <v>40320</v>
      </c>
      <c r="J48" s="148">
        <v>0</v>
      </c>
      <c r="K48" s="148">
        <v>0</v>
      </c>
      <c r="L48" s="148">
        <v>0</v>
      </c>
      <c r="M48" s="148">
        <v>0</v>
      </c>
      <c r="N48" s="148">
        <v>0</v>
      </c>
      <c r="O48" s="148">
        <v>0</v>
      </c>
      <c r="P48" s="148">
        <v>0</v>
      </c>
      <c r="Q48" s="148">
        <v>0</v>
      </c>
      <c r="R48" s="148">
        <v>0</v>
      </c>
      <c r="S48" s="148">
        <v>0</v>
      </c>
    </row>
    <row r="49" spans="1:20" ht="12.45" customHeight="1" thickBot="1" x14ac:dyDescent="0.2">
      <c r="A49" s="156" t="s">
        <v>154</v>
      </c>
      <c r="B49" s="157">
        <v>504000</v>
      </c>
      <c r="C49" s="157">
        <v>0</v>
      </c>
      <c r="D49" s="157">
        <v>0</v>
      </c>
      <c r="E49" s="157">
        <v>0</v>
      </c>
      <c r="F49" s="157">
        <v>0</v>
      </c>
      <c r="G49" s="157">
        <v>0</v>
      </c>
      <c r="H49" s="148">
        <v>0</v>
      </c>
      <c r="I49" s="148">
        <v>0</v>
      </c>
      <c r="J49" s="148">
        <v>0</v>
      </c>
      <c r="K49" s="148">
        <v>0</v>
      </c>
      <c r="L49" s="148">
        <v>0</v>
      </c>
      <c r="M49" s="148">
        <v>360000</v>
      </c>
      <c r="N49" s="148">
        <v>720000</v>
      </c>
      <c r="O49" s="148">
        <v>0</v>
      </c>
      <c r="P49" s="148">
        <v>0</v>
      </c>
      <c r="Q49" s="148">
        <v>0</v>
      </c>
      <c r="R49" s="148">
        <v>0</v>
      </c>
      <c r="S49" s="148">
        <v>0</v>
      </c>
    </row>
    <row r="50" spans="1:20" ht="9" customHeight="1" x14ac:dyDescent="0.15">
      <c r="A50" s="28" t="s">
        <v>544</v>
      </c>
      <c r="B50" s="690"/>
      <c r="C50" s="690"/>
      <c r="D50" s="690"/>
      <c r="E50" s="690"/>
      <c r="F50" s="690"/>
      <c r="G50" s="690"/>
      <c r="H50" s="690"/>
      <c r="I50" s="690"/>
      <c r="J50" s="690"/>
      <c r="K50" s="690"/>
      <c r="L50" s="690"/>
      <c r="M50" s="690"/>
      <c r="N50" s="690"/>
      <c r="O50" s="690"/>
      <c r="P50" s="690"/>
      <c r="Q50" s="690"/>
      <c r="R50" s="690"/>
      <c r="S50" s="690"/>
      <c r="T50" s="691"/>
    </row>
    <row r="51" spans="1:20" ht="9" customHeight="1" x14ac:dyDescent="0.15">
      <c r="A51" s="692" t="s">
        <v>189</v>
      </c>
      <c r="B51" s="693"/>
      <c r="C51" s="693"/>
      <c r="D51" s="693"/>
      <c r="E51" s="693"/>
      <c r="F51" s="693"/>
      <c r="G51" s="693"/>
      <c r="H51" s="693"/>
      <c r="I51" s="693"/>
      <c r="J51" s="693"/>
      <c r="K51" s="693"/>
      <c r="L51" s="693"/>
      <c r="M51" s="693"/>
      <c r="N51" s="693"/>
      <c r="O51" s="693"/>
      <c r="P51" s="693"/>
      <c r="Q51" s="693"/>
      <c r="R51" s="693"/>
      <c r="S51" s="693"/>
      <c r="T51" s="691"/>
    </row>
    <row r="52" spans="1:20" ht="9" customHeight="1" x14ac:dyDescent="0.15">
      <c r="A52" s="40" t="s">
        <v>427</v>
      </c>
      <c r="B52" s="694"/>
      <c r="C52" s="694"/>
      <c r="D52" s="694"/>
      <c r="E52" s="694"/>
      <c r="F52" s="694"/>
      <c r="G52" s="694"/>
      <c r="H52" s="694"/>
      <c r="I52" s="691"/>
      <c r="J52" s="691"/>
      <c r="K52" s="691"/>
      <c r="L52" s="691"/>
      <c r="M52" s="691"/>
      <c r="N52" s="691"/>
      <c r="O52" s="691"/>
      <c r="P52" s="691"/>
      <c r="Q52" s="691"/>
      <c r="R52" s="691"/>
      <c r="S52" s="691"/>
      <c r="T52" s="691"/>
    </row>
    <row r="54" spans="1:20" ht="13.05" customHeight="1" x14ac:dyDescent="0.15">
      <c r="A54" s="158"/>
    </row>
    <row r="55" spans="1:20" ht="13.05" customHeight="1" x14ac:dyDescent="0.15">
      <c r="A55" s="10"/>
    </row>
    <row r="56" spans="1:20" ht="13.05" customHeight="1" x14ac:dyDescent="0.15">
      <c r="A56" s="10"/>
    </row>
    <row r="57" spans="1:20" ht="13.05" customHeight="1" x14ac:dyDescent="0.15">
      <c r="A57" s="10"/>
    </row>
    <row r="58" spans="1:20" ht="13.05" customHeight="1" x14ac:dyDescent="0.15">
      <c r="A58" s="12"/>
    </row>
    <row r="59" spans="1:20" ht="13.05" customHeight="1" x14ac:dyDescent="0.15">
      <c r="A59" s="31"/>
    </row>
  </sheetData>
  <mergeCells count="1">
    <mergeCell ref="A5:S5"/>
  </mergeCells>
  <printOptions horizontalCentered="1" verticalCentered="1"/>
  <pageMargins left="0" right="0" top="0" bottom="0" header="0" footer="0"/>
  <pageSetup paperSize="9" orientation="portrait"/>
  <headerFooter scaleWithDoc="0" alignWithMargins="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7">
    <tabColor theme="9" tint="0.59999389629810485"/>
  </sheetPr>
  <dimension ref="A1:V43"/>
  <sheetViews>
    <sheetView showGridLines="0" zoomScale="150" zoomScaleNormal="150" workbookViewId="0">
      <selection sqref="A1:E1"/>
    </sheetView>
  </sheetViews>
  <sheetFormatPr baseColWidth="10" defaultColWidth="7" defaultRowHeight="13.05" customHeight="1" x14ac:dyDescent="0.15"/>
  <cols>
    <col min="1" max="1" width="6.375" style="119" customWidth="1"/>
    <col min="2" max="9" width="8" style="119" hidden="1" customWidth="1"/>
    <col min="10" max="10" width="0" style="119" hidden="1" customWidth="1"/>
    <col min="11" max="11" width="0.25" style="119" hidden="1" customWidth="1"/>
    <col min="12" max="26" width="8.25" style="119" customWidth="1"/>
    <col min="27" max="16384" width="7" style="119"/>
  </cols>
  <sheetData>
    <row r="1" spans="1:22" ht="13.05" customHeight="1" x14ac:dyDescent="0.15">
      <c r="A1" s="1169"/>
      <c r="B1" s="1169"/>
      <c r="C1" s="1169"/>
      <c r="D1" s="1169"/>
      <c r="E1" s="1169"/>
    </row>
    <row r="2" spans="1:22" ht="13.05" customHeight="1" x14ac:dyDescent="0.3">
      <c r="A2" s="332" t="s">
        <v>603</v>
      </c>
      <c r="B2" s="331"/>
      <c r="C2" s="331"/>
      <c r="D2" s="331"/>
      <c r="E2" s="331"/>
      <c r="F2" s="331"/>
      <c r="G2" s="331"/>
      <c r="H2" s="331"/>
      <c r="I2" s="331"/>
      <c r="J2" s="331"/>
      <c r="K2" s="331"/>
      <c r="L2" s="331"/>
    </row>
    <row r="3" spans="1:22" ht="13.05" customHeight="1" x14ac:dyDescent="0.15">
      <c r="A3" s="333" t="s">
        <v>290</v>
      </c>
      <c r="B3" s="331"/>
      <c r="C3" s="331"/>
      <c r="D3" s="331"/>
      <c r="E3" s="331"/>
      <c r="F3" s="331"/>
      <c r="G3" s="331"/>
      <c r="H3" s="331"/>
      <c r="I3" s="331"/>
      <c r="J3" s="331"/>
      <c r="K3" s="331"/>
      <c r="L3" s="331"/>
    </row>
    <row r="4" spans="1:22" ht="4.05" customHeight="1" thickBot="1" x14ac:dyDescent="0.2"/>
    <row r="5" spans="1:22" ht="15" customHeight="1" x14ac:dyDescent="0.15">
      <c r="A5" s="811" t="s">
        <v>121</v>
      </c>
      <c r="B5" s="811">
        <v>2000</v>
      </c>
      <c r="C5" s="811">
        <v>2001</v>
      </c>
      <c r="D5" s="811">
        <v>2002</v>
      </c>
      <c r="E5" s="811">
        <v>2003</v>
      </c>
      <c r="F5" s="811">
        <v>2004</v>
      </c>
      <c r="G5" s="811">
        <v>2005</v>
      </c>
      <c r="H5" s="811">
        <v>2006</v>
      </c>
      <c r="I5" s="811">
        <v>2007</v>
      </c>
      <c r="J5" s="811">
        <v>2008</v>
      </c>
      <c r="K5" s="811">
        <v>2009</v>
      </c>
      <c r="L5" s="811">
        <v>2010</v>
      </c>
      <c r="M5" s="811">
        <v>2011</v>
      </c>
      <c r="N5" s="811">
        <v>2012</v>
      </c>
      <c r="O5" s="811">
        <v>2013</v>
      </c>
      <c r="P5" s="811">
        <v>2014</v>
      </c>
      <c r="Q5" s="811">
        <v>2015</v>
      </c>
      <c r="R5" s="811">
        <v>2016</v>
      </c>
      <c r="S5" s="800">
        <v>2017</v>
      </c>
      <c r="T5" s="1011">
        <v>2018</v>
      </c>
      <c r="U5" s="800">
        <v>2019</v>
      </c>
      <c r="V5" s="1012" t="s">
        <v>402</v>
      </c>
    </row>
    <row r="6" spans="1:22" ht="15" customHeight="1" x14ac:dyDescent="0.15">
      <c r="A6" s="809" t="s">
        <v>56</v>
      </c>
      <c r="B6" s="841">
        <v>92749</v>
      </c>
      <c r="C6" s="841">
        <v>97776</v>
      </c>
      <c r="D6" s="841">
        <v>80988</v>
      </c>
      <c r="E6" s="841">
        <v>113000</v>
      </c>
      <c r="F6" s="841">
        <v>102500</v>
      </c>
      <c r="G6" s="841">
        <v>117060</v>
      </c>
      <c r="H6" s="841">
        <v>108826</v>
      </c>
      <c r="I6" s="841">
        <v>127500</v>
      </c>
      <c r="J6" s="841">
        <v>138170</v>
      </c>
      <c r="K6" s="841">
        <v>133600</v>
      </c>
      <c r="L6" s="1014">
        <v>137210</v>
      </c>
      <c r="M6" s="1014">
        <v>145610</v>
      </c>
      <c r="N6" s="1014">
        <v>126800</v>
      </c>
      <c r="O6" s="1014">
        <v>163845</v>
      </c>
      <c r="P6" s="1014">
        <v>204535</v>
      </c>
      <c r="Q6" s="1014">
        <v>189474</v>
      </c>
      <c r="R6" s="1014">
        <v>193317</v>
      </c>
      <c r="S6" s="1014">
        <v>132712</v>
      </c>
      <c r="T6" s="1014">
        <f>SUM(T7:T18)</f>
        <v>73793</v>
      </c>
      <c r="U6" s="1014">
        <f>SUM(U7:U18)</f>
        <v>159615</v>
      </c>
      <c r="V6" s="1014">
        <f>SUM(V7:V18)</f>
        <v>139183</v>
      </c>
    </row>
    <row r="7" spans="1:22" ht="13.95" customHeight="1" x14ac:dyDescent="0.15">
      <c r="A7" s="122" t="s">
        <v>57</v>
      </c>
      <c r="B7" s="123">
        <v>21442</v>
      </c>
      <c r="C7" s="123">
        <v>0</v>
      </c>
      <c r="D7" s="123">
        <v>4500</v>
      </c>
      <c r="E7" s="123">
        <v>21000</v>
      </c>
      <c r="F7" s="123">
        <v>0</v>
      </c>
      <c r="G7" s="123">
        <v>4060</v>
      </c>
      <c r="H7" s="123">
        <v>0</v>
      </c>
      <c r="I7" s="123">
        <v>20000</v>
      </c>
      <c r="J7" s="123">
        <v>10160</v>
      </c>
      <c r="K7" s="123">
        <v>6000</v>
      </c>
      <c r="L7" s="340">
        <v>29640</v>
      </c>
      <c r="M7" s="340">
        <v>26760</v>
      </c>
      <c r="N7" s="340">
        <v>6500</v>
      </c>
      <c r="O7" s="340">
        <v>20800</v>
      </c>
      <c r="P7" s="340">
        <v>18720</v>
      </c>
      <c r="Q7" s="340">
        <v>0</v>
      </c>
      <c r="R7" s="340">
        <v>9672</v>
      </c>
      <c r="S7" s="340">
        <v>11440</v>
      </c>
      <c r="T7" s="340">
        <v>0</v>
      </c>
      <c r="U7" s="340">
        <v>22807</v>
      </c>
      <c r="V7" s="340">
        <v>0</v>
      </c>
    </row>
    <row r="8" spans="1:22" ht="13.95" customHeight="1" x14ac:dyDescent="0.15">
      <c r="A8" s="122" t="s">
        <v>58</v>
      </c>
      <c r="B8" s="123">
        <v>0</v>
      </c>
      <c r="C8" s="123">
        <v>0</v>
      </c>
      <c r="D8" s="123">
        <v>0</v>
      </c>
      <c r="E8" s="123">
        <v>0</v>
      </c>
      <c r="F8" s="123">
        <v>21000</v>
      </c>
      <c r="G8" s="123">
        <v>14000</v>
      </c>
      <c r="H8" s="151">
        <v>5000</v>
      </c>
      <c r="I8" s="151">
        <v>5500</v>
      </c>
      <c r="J8" s="123">
        <v>20000</v>
      </c>
      <c r="K8" s="123">
        <v>17000</v>
      </c>
      <c r="L8" s="340">
        <v>0</v>
      </c>
      <c r="M8" s="340">
        <v>4000</v>
      </c>
      <c r="N8" s="340">
        <v>19000</v>
      </c>
      <c r="O8" s="342">
        <v>30690</v>
      </c>
      <c r="P8" s="342">
        <v>7436</v>
      </c>
      <c r="Q8" s="340">
        <v>21840</v>
      </c>
      <c r="R8" s="340">
        <v>20800</v>
      </c>
      <c r="S8" s="340">
        <v>0</v>
      </c>
      <c r="T8" s="340">
        <v>6240</v>
      </c>
      <c r="U8" s="340">
        <v>6760</v>
      </c>
      <c r="V8" s="340">
        <v>25116</v>
      </c>
    </row>
    <row r="9" spans="1:22" ht="13.95" customHeight="1" x14ac:dyDescent="0.15">
      <c r="A9" s="122" t="s">
        <v>59</v>
      </c>
      <c r="B9" s="123">
        <v>14742</v>
      </c>
      <c r="C9" s="123">
        <v>21528</v>
      </c>
      <c r="D9" s="123">
        <v>6000</v>
      </c>
      <c r="E9" s="123">
        <v>16000</v>
      </c>
      <c r="F9" s="123">
        <v>14000</v>
      </c>
      <c r="G9" s="123">
        <v>5000</v>
      </c>
      <c r="H9" s="151">
        <v>16000</v>
      </c>
      <c r="I9" s="151">
        <v>5000</v>
      </c>
      <c r="J9" s="123">
        <v>6000</v>
      </c>
      <c r="K9" s="123">
        <v>10000</v>
      </c>
      <c r="L9" s="340">
        <v>16500</v>
      </c>
      <c r="M9" s="342">
        <v>0</v>
      </c>
      <c r="N9" s="342">
        <v>6760</v>
      </c>
      <c r="O9" s="342">
        <v>10800</v>
      </c>
      <c r="P9" s="342">
        <v>10925</v>
      </c>
      <c r="Q9" s="340">
        <v>10896</v>
      </c>
      <c r="R9" s="340">
        <v>18863</v>
      </c>
      <c r="S9" s="340">
        <v>33192</v>
      </c>
      <c r="T9" s="340">
        <v>10260</v>
      </c>
      <c r="U9" s="340">
        <v>12312</v>
      </c>
      <c r="V9" s="340">
        <v>0</v>
      </c>
    </row>
    <row r="10" spans="1:22" ht="13.95" customHeight="1" x14ac:dyDescent="0.15">
      <c r="A10" s="122" t="s">
        <v>60</v>
      </c>
      <c r="B10" s="123">
        <v>0</v>
      </c>
      <c r="C10" s="123">
        <v>0</v>
      </c>
      <c r="D10" s="123">
        <v>9000</v>
      </c>
      <c r="E10" s="123">
        <v>5000</v>
      </c>
      <c r="F10" s="123">
        <v>0</v>
      </c>
      <c r="G10" s="123">
        <v>16000</v>
      </c>
      <c r="H10" s="151">
        <v>5500</v>
      </c>
      <c r="I10" s="151">
        <v>11000</v>
      </c>
      <c r="J10" s="123">
        <v>19010</v>
      </c>
      <c r="K10" s="123">
        <v>18900</v>
      </c>
      <c r="L10" s="340">
        <v>9500</v>
      </c>
      <c r="M10" s="342">
        <v>25500</v>
      </c>
      <c r="N10" s="342">
        <v>14000</v>
      </c>
      <c r="O10" s="342">
        <v>0</v>
      </c>
      <c r="P10" s="342">
        <v>24076</v>
      </c>
      <c r="Q10" s="340">
        <v>21840</v>
      </c>
      <c r="R10" s="340">
        <v>18720</v>
      </c>
      <c r="S10" s="340">
        <v>0</v>
      </c>
      <c r="T10" s="340">
        <v>0</v>
      </c>
      <c r="U10" s="340">
        <v>17680</v>
      </c>
      <c r="V10" s="340">
        <v>20203</v>
      </c>
    </row>
    <row r="11" spans="1:22" ht="13.95" customHeight="1" x14ac:dyDescent="0.15">
      <c r="A11" s="122" t="s">
        <v>61</v>
      </c>
      <c r="B11" s="123">
        <v>4500</v>
      </c>
      <c r="C11" s="123">
        <v>16848</v>
      </c>
      <c r="D11" s="123">
        <v>5200</v>
      </c>
      <c r="E11" s="123">
        <v>16000</v>
      </c>
      <c r="F11" s="123">
        <v>18000</v>
      </c>
      <c r="G11" s="123">
        <v>5500</v>
      </c>
      <c r="H11" s="151">
        <v>16000</v>
      </c>
      <c r="I11" s="151">
        <v>14000</v>
      </c>
      <c r="J11" s="123">
        <v>6000</v>
      </c>
      <c r="K11" s="123">
        <v>0</v>
      </c>
      <c r="L11" s="340">
        <v>3900</v>
      </c>
      <c r="M11" s="342">
        <v>0</v>
      </c>
      <c r="N11" s="342">
        <v>16760</v>
      </c>
      <c r="O11" s="342">
        <v>25220</v>
      </c>
      <c r="P11" s="342">
        <v>16640</v>
      </c>
      <c r="Q11" s="340">
        <v>0</v>
      </c>
      <c r="R11" s="340">
        <v>3848</v>
      </c>
      <c r="S11" s="340">
        <v>32898</v>
      </c>
      <c r="T11" s="340">
        <v>6240</v>
      </c>
      <c r="U11" s="340">
        <v>6760</v>
      </c>
      <c r="V11" s="340">
        <v>0</v>
      </c>
    </row>
    <row r="12" spans="1:22" ht="13.95" customHeight="1" x14ac:dyDescent="0.15">
      <c r="A12" s="122" t="s">
        <v>62</v>
      </c>
      <c r="B12" s="123">
        <v>22113</v>
      </c>
      <c r="C12" s="123">
        <v>0</v>
      </c>
      <c r="D12" s="123">
        <v>0</v>
      </c>
      <c r="E12" s="123">
        <v>0</v>
      </c>
      <c r="F12" s="123">
        <v>0</v>
      </c>
      <c r="G12" s="123">
        <v>14000</v>
      </c>
      <c r="H12" s="151">
        <v>5500</v>
      </c>
      <c r="I12" s="151">
        <v>8500</v>
      </c>
      <c r="J12" s="123">
        <v>4000</v>
      </c>
      <c r="K12" s="123">
        <v>24900</v>
      </c>
      <c r="L12" s="340">
        <v>26500</v>
      </c>
      <c r="M12" s="342">
        <v>10300</v>
      </c>
      <c r="N12" s="342">
        <v>0</v>
      </c>
      <c r="O12" s="342">
        <v>0</v>
      </c>
      <c r="P12" s="342">
        <v>8112</v>
      </c>
      <c r="Q12" s="340">
        <v>31356</v>
      </c>
      <c r="R12" s="340">
        <v>33666</v>
      </c>
      <c r="S12" s="340">
        <v>4368</v>
      </c>
      <c r="T12" s="340">
        <v>10260</v>
      </c>
      <c r="U12" s="340">
        <v>12306</v>
      </c>
      <c r="V12" s="340">
        <v>19008</v>
      </c>
    </row>
    <row r="13" spans="1:22" ht="13.95" customHeight="1" x14ac:dyDescent="0.15">
      <c r="A13" s="122" t="s">
        <v>63</v>
      </c>
      <c r="B13" s="123">
        <v>0</v>
      </c>
      <c r="C13" s="123">
        <v>4500</v>
      </c>
      <c r="D13" s="123">
        <v>20000</v>
      </c>
      <c r="E13" s="123">
        <v>5000</v>
      </c>
      <c r="F13" s="123">
        <v>16000</v>
      </c>
      <c r="G13" s="123">
        <v>0</v>
      </c>
      <c r="H13" s="151">
        <v>16000</v>
      </c>
      <c r="I13" s="151">
        <v>0</v>
      </c>
      <c r="J13" s="123">
        <v>28000</v>
      </c>
      <c r="K13" s="123">
        <v>3500</v>
      </c>
      <c r="L13" s="340">
        <v>0</v>
      </c>
      <c r="M13" s="342">
        <v>19000</v>
      </c>
      <c r="N13" s="342">
        <v>23000</v>
      </c>
      <c r="O13" s="342">
        <v>6500</v>
      </c>
      <c r="P13" s="342">
        <v>24010</v>
      </c>
      <c r="Q13" s="340">
        <v>0</v>
      </c>
      <c r="R13" s="340">
        <v>0</v>
      </c>
      <c r="S13" s="340">
        <v>6240</v>
      </c>
      <c r="T13" s="340">
        <v>6240</v>
      </c>
      <c r="U13" s="340">
        <v>6760</v>
      </c>
      <c r="V13" s="340">
        <v>17680</v>
      </c>
    </row>
    <row r="14" spans="1:22" ht="13.95" customHeight="1" x14ac:dyDescent="0.15">
      <c r="A14" s="122" t="s">
        <v>64</v>
      </c>
      <c r="B14" s="123">
        <v>0</v>
      </c>
      <c r="C14" s="123">
        <v>16800</v>
      </c>
      <c r="D14" s="123">
        <v>14962</v>
      </c>
      <c r="E14" s="123">
        <v>16000</v>
      </c>
      <c r="F14" s="123">
        <v>4000</v>
      </c>
      <c r="G14" s="123">
        <v>14000</v>
      </c>
      <c r="H14" s="151">
        <v>1826</v>
      </c>
      <c r="I14" s="151">
        <v>22500</v>
      </c>
      <c r="J14" s="123">
        <v>0</v>
      </c>
      <c r="K14" s="123">
        <v>25900</v>
      </c>
      <c r="L14" s="340">
        <v>6500</v>
      </c>
      <c r="M14" s="342">
        <v>16500</v>
      </c>
      <c r="N14" s="342">
        <v>6500</v>
      </c>
      <c r="O14" s="342">
        <v>23750</v>
      </c>
      <c r="P14" s="342">
        <v>19765</v>
      </c>
      <c r="Q14" s="340">
        <v>13208</v>
      </c>
      <c r="R14" s="340">
        <v>37212</v>
      </c>
      <c r="S14" s="340">
        <v>9747</v>
      </c>
      <c r="T14" s="340">
        <v>10260</v>
      </c>
      <c r="U14" s="340">
        <v>17680</v>
      </c>
      <c r="V14" s="340">
        <v>7436</v>
      </c>
    </row>
    <row r="15" spans="1:22" ht="13.95" customHeight="1" x14ac:dyDescent="0.15">
      <c r="A15" s="122" t="s">
        <v>65</v>
      </c>
      <c r="B15" s="123">
        <v>0</v>
      </c>
      <c r="C15" s="123">
        <v>0</v>
      </c>
      <c r="D15" s="123">
        <v>5000</v>
      </c>
      <c r="E15" s="123">
        <v>0</v>
      </c>
      <c r="F15" s="123">
        <v>0</v>
      </c>
      <c r="G15" s="123">
        <v>5500</v>
      </c>
      <c r="H15" s="151">
        <v>21500</v>
      </c>
      <c r="I15" s="151">
        <v>3000</v>
      </c>
      <c r="J15" s="123">
        <v>20000</v>
      </c>
      <c r="K15" s="123">
        <v>0</v>
      </c>
      <c r="L15" s="340">
        <v>23160</v>
      </c>
      <c r="M15" s="342">
        <v>10000</v>
      </c>
      <c r="N15" s="342">
        <v>9500</v>
      </c>
      <c r="O15" s="342">
        <v>6240</v>
      </c>
      <c r="P15" s="342">
        <v>23868</v>
      </c>
      <c r="Q15" s="340">
        <v>22880</v>
      </c>
      <c r="R15" s="340">
        <v>0</v>
      </c>
      <c r="S15" s="340">
        <v>14768</v>
      </c>
      <c r="T15" s="340">
        <v>0</v>
      </c>
      <c r="U15" s="340">
        <v>19072</v>
      </c>
      <c r="V15" s="340">
        <v>21152</v>
      </c>
    </row>
    <row r="16" spans="1:22" ht="13.95" customHeight="1" x14ac:dyDescent="0.15">
      <c r="A16" s="122" t="s">
        <v>66</v>
      </c>
      <c r="B16" s="123">
        <v>12636</v>
      </c>
      <c r="C16" s="123">
        <v>21300</v>
      </c>
      <c r="D16" s="123">
        <v>16326</v>
      </c>
      <c r="E16" s="123">
        <v>16000</v>
      </c>
      <c r="F16" s="123">
        <v>10000</v>
      </c>
      <c r="G16" s="123">
        <v>8000</v>
      </c>
      <c r="H16" s="151">
        <v>0</v>
      </c>
      <c r="I16" s="151">
        <v>19000</v>
      </c>
      <c r="J16" s="123">
        <v>6000</v>
      </c>
      <c r="K16" s="123">
        <v>7000</v>
      </c>
      <c r="L16" s="340">
        <v>0</v>
      </c>
      <c r="M16" s="342">
        <v>10300</v>
      </c>
      <c r="N16" s="342">
        <v>16000</v>
      </c>
      <c r="O16" s="342">
        <v>23720</v>
      </c>
      <c r="P16" s="342">
        <v>8320</v>
      </c>
      <c r="Q16" s="340">
        <v>22370</v>
      </c>
      <c r="R16" s="340">
        <v>23504</v>
      </c>
      <c r="S16" s="340">
        <v>4072</v>
      </c>
      <c r="T16" s="340">
        <v>6760</v>
      </c>
      <c r="U16" s="340">
        <v>0</v>
      </c>
      <c r="V16" s="340">
        <v>8840</v>
      </c>
    </row>
    <row r="17" spans="1:22" ht="13.95" customHeight="1" x14ac:dyDescent="0.15">
      <c r="A17" s="122" t="s">
        <v>67</v>
      </c>
      <c r="B17" s="123">
        <v>0</v>
      </c>
      <c r="C17" s="123">
        <v>0</v>
      </c>
      <c r="D17" s="123">
        <v>0</v>
      </c>
      <c r="E17" s="123">
        <v>6000</v>
      </c>
      <c r="F17" s="123">
        <v>0</v>
      </c>
      <c r="G17" s="123">
        <v>14000</v>
      </c>
      <c r="H17" s="151">
        <v>16000</v>
      </c>
      <c r="I17" s="151">
        <v>0</v>
      </c>
      <c r="J17" s="123">
        <v>19000</v>
      </c>
      <c r="K17" s="123">
        <v>20400</v>
      </c>
      <c r="L17" s="340">
        <v>16000</v>
      </c>
      <c r="M17" s="342">
        <v>19000</v>
      </c>
      <c r="N17" s="342">
        <v>4100</v>
      </c>
      <c r="O17" s="342">
        <v>6240</v>
      </c>
      <c r="P17" s="342">
        <v>10816</v>
      </c>
      <c r="Q17" s="340">
        <v>19656</v>
      </c>
      <c r="R17" s="340">
        <v>20792</v>
      </c>
      <c r="S17" s="340">
        <v>9747</v>
      </c>
      <c r="T17" s="340">
        <v>0</v>
      </c>
      <c r="U17" s="340">
        <v>25166</v>
      </c>
      <c r="V17" s="340">
        <v>7436</v>
      </c>
    </row>
    <row r="18" spans="1:22" ht="13.95" customHeight="1" thickBot="1" x14ac:dyDescent="0.2">
      <c r="A18" s="125" t="s">
        <v>68</v>
      </c>
      <c r="B18" s="152">
        <v>17316</v>
      </c>
      <c r="C18" s="152">
        <v>16800</v>
      </c>
      <c r="D18" s="152">
        <v>0</v>
      </c>
      <c r="E18" s="152">
        <v>12000</v>
      </c>
      <c r="F18" s="152">
        <v>19500</v>
      </c>
      <c r="G18" s="152">
        <v>17000</v>
      </c>
      <c r="H18" s="152">
        <v>5500</v>
      </c>
      <c r="I18" s="152">
        <v>19000</v>
      </c>
      <c r="J18" s="152">
        <v>0</v>
      </c>
      <c r="K18" s="152">
        <v>0</v>
      </c>
      <c r="L18" s="703">
        <v>5510</v>
      </c>
      <c r="M18" s="703">
        <v>4250</v>
      </c>
      <c r="N18" s="703">
        <v>4680</v>
      </c>
      <c r="O18" s="703">
        <v>9885</v>
      </c>
      <c r="P18" s="703">
        <v>31847</v>
      </c>
      <c r="Q18" s="703">
        <v>25428</v>
      </c>
      <c r="R18" s="703">
        <v>6240</v>
      </c>
      <c r="S18" s="703">
        <v>6240</v>
      </c>
      <c r="T18" s="703">
        <v>17533</v>
      </c>
      <c r="U18" s="703">
        <v>12312</v>
      </c>
      <c r="V18" s="703">
        <v>12312</v>
      </c>
    </row>
    <row r="19" spans="1:22" ht="9" customHeight="1" x14ac:dyDescent="0.15">
      <c r="A19" s="28" t="s">
        <v>544</v>
      </c>
      <c r="B19" s="317"/>
      <c r="C19" s="317"/>
      <c r="D19" s="317"/>
      <c r="E19" s="317"/>
      <c r="F19" s="317"/>
      <c r="G19" s="317"/>
      <c r="H19" s="317"/>
      <c r="I19" s="317"/>
      <c r="J19" s="317"/>
      <c r="K19" s="317"/>
      <c r="L19" s="317"/>
      <c r="M19" s="317"/>
      <c r="N19" s="317"/>
      <c r="O19" s="317"/>
      <c r="P19" s="317"/>
      <c r="Q19" s="317"/>
      <c r="R19" s="317"/>
      <c r="S19" s="317"/>
      <c r="T19" s="317"/>
      <c r="U19" s="317"/>
      <c r="V19" s="317"/>
    </row>
    <row r="20" spans="1:22" ht="9" customHeight="1" x14ac:dyDescent="0.15">
      <c r="A20" s="695" t="s">
        <v>463</v>
      </c>
      <c r="B20" s="317"/>
      <c r="C20" s="317"/>
      <c r="D20" s="317"/>
      <c r="E20" s="317"/>
      <c r="F20" s="317"/>
      <c r="G20" s="317"/>
      <c r="H20" s="317"/>
      <c r="I20" s="317"/>
      <c r="J20" s="317"/>
      <c r="K20" s="317"/>
      <c r="L20" s="317"/>
      <c r="M20" s="317"/>
      <c r="N20" s="317"/>
      <c r="O20" s="317"/>
      <c r="P20" s="317"/>
      <c r="Q20" s="317"/>
      <c r="R20" s="317"/>
      <c r="S20" s="317"/>
      <c r="T20" s="317"/>
      <c r="U20" s="317"/>
      <c r="V20" s="317"/>
    </row>
    <row r="21" spans="1:22" ht="9" customHeight="1" x14ac:dyDescent="0.15">
      <c r="A21" s="40" t="s">
        <v>427</v>
      </c>
      <c r="B21" s="317"/>
      <c r="C21" s="317"/>
      <c r="D21" s="317"/>
      <c r="E21" s="317"/>
      <c r="F21" s="317"/>
      <c r="G21" s="317"/>
      <c r="H21" s="317"/>
      <c r="I21" s="317"/>
      <c r="J21" s="317"/>
      <c r="K21" s="317"/>
      <c r="L21" s="317"/>
      <c r="M21" s="317"/>
      <c r="N21" s="317"/>
      <c r="O21" s="317"/>
      <c r="P21" s="317"/>
      <c r="Q21" s="317"/>
      <c r="R21" s="317"/>
      <c r="S21" s="317"/>
      <c r="T21" s="317"/>
      <c r="U21" s="317"/>
      <c r="V21" s="317"/>
    </row>
    <row r="23" spans="1:22" ht="13.05" customHeight="1" x14ac:dyDescent="0.3">
      <c r="A23" s="332" t="s">
        <v>604</v>
      </c>
      <c r="B23" s="331"/>
      <c r="C23" s="331"/>
      <c r="D23" s="331"/>
      <c r="E23" s="331"/>
      <c r="F23" s="331"/>
      <c r="G23" s="331"/>
      <c r="H23" s="331"/>
      <c r="I23" s="331"/>
      <c r="J23" s="331"/>
      <c r="K23" s="331"/>
      <c r="L23" s="331"/>
      <c r="M23" s="331"/>
      <c r="N23" s="331"/>
      <c r="O23" s="331"/>
      <c r="P23" s="331"/>
      <c r="Q23" s="331"/>
      <c r="R23" s="331"/>
      <c r="S23" s="331"/>
      <c r="T23" s="331"/>
      <c r="U23" s="331"/>
      <c r="V23" s="331"/>
    </row>
    <row r="24" spans="1:22" ht="13.05" customHeight="1" x14ac:dyDescent="0.15">
      <c r="A24" s="333" t="s">
        <v>351</v>
      </c>
      <c r="B24" s="331"/>
      <c r="C24" s="331"/>
      <c r="D24" s="331"/>
      <c r="E24" s="331"/>
      <c r="F24" s="331"/>
      <c r="G24" s="331"/>
      <c r="H24" s="331"/>
      <c r="I24" s="331"/>
      <c r="J24" s="331"/>
      <c r="K24" s="331"/>
      <c r="L24" s="331"/>
      <c r="M24" s="331"/>
      <c r="N24" s="331"/>
      <c r="O24" s="331"/>
      <c r="P24" s="331"/>
      <c r="Q24" s="331"/>
      <c r="R24" s="331"/>
      <c r="S24" s="331"/>
      <c r="T24" s="331"/>
      <c r="U24" s="331"/>
      <c r="V24" s="331"/>
    </row>
    <row r="25" spans="1:22" ht="4.05" customHeight="1" thickBot="1" x14ac:dyDescent="0.2"/>
    <row r="26" spans="1:22" ht="15" customHeight="1" x14ac:dyDescent="0.15">
      <c r="A26" s="811" t="s">
        <v>121</v>
      </c>
      <c r="B26" s="811">
        <v>2000</v>
      </c>
      <c r="C26" s="811">
        <v>2001</v>
      </c>
      <c r="D26" s="811">
        <v>2002</v>
      </c>
      <c r="E26" s="811">
        <v>2003</v>
      </c>
      <c r="F26" s="811">
        <v>2004</v>
      </c>
      <c r="G26" s="811">
        <v>2005</v>
      </c>
      <c r="H26" s="811">
        <v>2006</v>
      </c>
      <c r="I26" s="811">
        <v>2007</v>
      </c>
      <c r="J26" s="811">
        <v>2008</v>
      </c>
      <c r="K26" s="811">
        <v>2009</v>
      </c>
      <c r="L26" s="811">
        <v>2010</v>
      </c>
      <c r="M26" s="811">
        <v>2011</v>
      </c>
      <c r="N26" s="811">
        <v>2012</v>
      </c>
      <c r="O26" s="811">
        <v>2013</v>
      </c>
      <c r="P26" s="811">
        <v>2014</v>
      </c>
      <c r="Q26" s="811">
        <v>2015</v>
      </c>
      <c r="R26" s="811">
        <v>2016</v>
      </c>
      <c r="S26" s="800">
        <v>2017</v>
      </c>
      <c r="T26" s="1011">
        <v>2018</v>
      </c>
      <c r="U26" s="800">
        <v>2019</v>
      </c>
      <c r="V26" s="1012" t="s">
        <v>402</v>
      </c>
    </row>
    <row r="27" spans="1:22" ht="15" customHeight="1" x14ac:dyDescent="0.15">
      <c r="A27" s="809" t="s">
        <v>56</v>
      </c>
      <c r="B27" s="841">
        <f t="shared" ref="B27:H27" si="0">SUM(B28:B39)</f>
        <v>92749</v>
      </c>
      <c r="C27" s="841">
        <f t="shared" si="0"/>
        <v>97776</v>
      </c>
      <c r="D27" s="841">
        <f t="shared" si="0"/>
        <v>80988</v>
      </c>
      <c r="E27" s="841">
        <f t="shared" si="0"/>
        <v>113000</v>
      </c>
      <c r="F27" s="841">
        <f t="shared" si="0"/>
        <v>102500</v>
      </c>
      <c r="G27" s="841" t="e">
        <f t="shared" si="0"/>
        <v>#REF!</v>
      </c>
      <c r="H27" s="841" t="e">
        <f t="shared" si="0"/>
        <v>#REF!</v>
      </c>
      <c r="I27" s="841">
        <v>127500</v>
      </c>
      <c r="J27" s="841">
        <v>138170</v>
      </c>
      <c r="K27" s="841">
        <v>133600</v>
      </c>
      <c r="L27" s="1014">
        <v>137210</v>
      </c>
      <c r="M27" s="1014">
        <v>145610</v>
      </c>
      <c r="N27" s="1014">
        <v>126800</v>
      </c>
      <c r="O27" s="1014">
        <v>163845</v>
      </c>
      <c r="P27" s="1014">
        <v>204535</v>
      </c>
      <c r="Q27" s="1014">
        <v>189474</v>
      </c>
      <c r="R27" s="1014">
        <v>193317</v>
      </c>
      <c r="S27" s="1014">
        <v>132712</v>
      </c>
      <c r="T27" s="1014">
        <f>SUM(T28:T39)</f>
        <v>73793</v>
      </c>
      <c r="U27" s="1014">
        <f>SUM(U28:U39)</f>
        <v>159615</v>
      </c>
      <c r="V27" s="1014">
        <f>SUM(V28:V39)</f>
        <v>114067</v>
      </c>
    </row>
    <row r="28" spans="1:22" ht="13.95" customHeight="1" x14ac:dyDescent="0.15">
      <c r="A28" s="668" t="s">
        <v>57</v>
      </c>
      <c r="B28" s="123">
        <v>21442</v>
      </c>
      <c r="C28" s="123">
        <v>0</v>
      </c>
      <c r="D28" s="123">
        <v>4500</v>
      </c>
      <c r="E28" s="123">
        <v>21000</v>
      </c>
      <c r="F28" s="123">
        <v>0</v>
      </c>
      <c r="G28" s="123" t="e">
        <f>+[4]SERIE!F164</f>
        <v>#REF!</v>
      </c>
      <c r="H28" s="123" t="e">
        <f>+[4]SERIE!F176</f>
        <v>#REF!</v>
      </c>
      <c r="I28" s="123">
        <v>20000</v>
      </c>
      <c r="J28" s="123">
        <v>10160</v>
      </c>
      <c r="K28" s="123">
        <v>6000</v>
      </c>
      <c r="L28" s="340">
        <v>29640</v>
      </c>
      <c r="M28" s="340">
        <v>26760</v>
      </c>
      <c r="N28" s="340">
        <v>6500</v>
      </c>
      <c r="O28" s="340">
        <v>20800</v>
      </c>
      <c r="P28" s="340">
        <v>18720</v>
      </c>
      <c r="Q28" s="340">
        <v>0</v>
      </c>
      <c r="R28" s="340">
        <v>9672</v>
      </c>
      <c r="S28" s="340">
        <v>11440</v>
      </c>
      <c r="T28" s="340">
        <v>0</v>
      </c>
      <c r="U28" s="340">
        <v>22807</v>
      </c>
      <c r="V28" s="340">
        <v>0</v>
      </c>
    </row>
    <row r="29" spans="1:22" ht="13.95" customHeight="1" x14ac:dyDescent="0.15">
      <c r="A29" s="668" t="s">
        <v>58</v>
      </c>
      <c r="B29" s="123">
        <v>0</v>
      </c>
      <c r="C29" s="123">
        <v>0</v>
      </c>
      <c r="D29" s="123">
        <v>0</v>
      </c>
      <c r="E29" s="123">
        <v>0</v>
      </c>
      <c r="F29" s="123">
        <v>21000</v>
      </c>
      <c r="G29" s="151" t="e">
        <f>+[4]SERIE!F165</f>
        <v>#REF!</v>
      </c>
      <c r="H29" s="151" t="e">
        <f>+[4]SERIE!F177</f>
        <v>#REF!</v>
      </c>
      <c r="I29" s="151">
        <v>5500</v>
      </c>
      <c r="J29" s="123">
        <v>20000</v>
      </c>
      <c r="K29" s="151">
        <v>17000</v>
      </c>
      <c r="L29" s="340">
        <v>0</v>
      </c>
      <c r="M29" s="340">
        <v>4000</v>
      </c>
      <c r="N29" s="342">
        <v>19000</v>
      </c>
      <c r="O29" s="342">
        <v>30690</v>
      </c>
      <c r="P29" s="342">
        <v>7436</v>
      </c>
      <c r="Q29" s="340">
        <v>21840</v>
      </c>
      <c r="R29" s="340">
        <v>20800</v>
      </c>
      <c r="S29" s="340">
        <v>0</v>
      </c>
      <c r="T29" s="340">
        <v>6240</v>
      </c>
      <c r="U29" s="340">
        <v>6760</v>
      </c>
      <c r="V29" s="340">
        <v>0</v>
      </c>
    </row>
    <row r="30" spans="1:22" ht="13.95" customHeight="1" x14ac:dyDescent="0.15">
      <c r="A30" s="668" t="s">
        <v>59</v>
      </c>
      <c r="B30" s="123">
        <v>14742</v>
      </c>
      <c r="C30" s="123">
        <v>21528</v>
      </c>
      <c r="D30" s="123">
        <v>6000</v>
      </c>
      <c r="E30" s="123">
        <v>16000</v>
      </c>
      <c r="F30" s="123">
        <v>14000</v>
      </c>
      <c r="G30" s="151" t="e">
        <f>+[4]SERIE!F166</f>
        <v>#REF!</v>
      </c>
      <c r="H30" s="151" t="e">
        <f>+[4]SERIE!F178</f>
        <v>#REF!</v>
      </c>
      <c r="I30" s="151">
        <v>5000</v>
      </c>
      <c r="J30" s="123">
        <v>6000</v>
      </c>
      <c r="K30" s="151">
        <v>10000</v>
      </c>
      <c r="L30" s="340">
        <v>16500</v>
      </c>
      <c r="M30" s="342">
        <v>0</v>
      </c>
      <c r="N30" s="342">
        <v>6760</v>
      </c>
      <c r="O30" s="342">
        <v>10800</v>
      </c>
      <c r="P30" s="342">
        <v>10925</v>
      </c>
      <c r="Q30" s="340">
        <v>10896</v>
      </c>
      <c r="R30" s="340">
        <v>18863</v>
      </c>
      <c r="S30" s="340">
        <v>33192</v>
      </c>
      <c r="T30" s="340">
        <v>10260</v>
      </c>
      <c r="U30" s="340">
        <v>12312</v>
      </c>
      <c r="V30" s="340">
        <v>0</v>
      </c>
    </row>
    <row r="31" spans="1:22" ht="13.95" customHeight="1" x14ac:dyDescent="0.15">
      <c r="A31" s="668" t="s">
        <v>60</v>
      </c>
      <c r="B31" s="123">
        <v>0</v>
      </c>
      <c r="C31" s="123">
        <v>0</v>
      </c>
      <c r="D31" s="123">
        <v>9000</v>
      </c>
      <c r="E31" s="123">
        <v>5000</v>
      </c>
      <c r="F31" s="123">
        <v>0</v>
      </c>
      <c r="G31" s="151" t="e">
        <f>+[4]SERIE!F167</f>
        <v>#REF!</v>
      </c>
      <c r="H31" s="151" t="e">
        <f>+[4]SERIE!F179</f>
        <v>#REF!</v>
      </c>
      <c r="I31" s="151">
        <v>11000</v>
      </c>
      <c r="J31" s="123">
        <v>19010</v>
      </c>
      <c r="K31" s="151">
        <v>18900</v>
      </c>
      <c r="L31" s="340">
        <v>9500</v>
      </c>
      <c r="M31" s="342">
        <v>25500</v>
      </c>
      <c r="N31" s="342">
        <v>14000</v>
      </c>
      <c r="O31" s="342">
        <v>0</v>
      </c>
      <c r="P31" s="342">
        <v>24076</v>
      </c>
      <c r="Q31" s="340">
        <v>21840</v>
      </c>
      <c r="R31" s="340">
        <v>18720</v>
      </c>
      <c r="S31" s="340">
        <v>0</v>
      </c>
      <c r="T31" s="340">
        <v>0</v>
      </c>
      <c r="U31" s="340">
        <v>17680</v>
      </c>
      <c r="V31" s="340">
        <v>20203</v>
      </c>
    </row>
    <row r="32" spans="1:22" ht="13.95" customHeight="1" x14ac:dyDescent="0.15">
      <c r="A32" s="668" t="s">
        <v>61</v>
      </c>
      <c r="B32" s="123">
        <v>4500</v>
      </c>
      <c r="C32" s="123">
        <v>16848</v>
      </c>
      <c r="D32" s="123">
        <v>5200</v>
      </c>
      <c r="E32" s="123">
        <v>16000</v>
      </c>
      <c r="F32" s="123">
        <v>18000</v>
      </c>
      <c r="G32" s="151" t="e">
        <f>+[4]SERIE!F168</f>
        <v>#REF!</v>
      </c>
      <c r="H32" s="151" t="e">
        <f>+[4]SERIE!F180</f>
        <v>#REF!</v>
      </c>
      <c r="I32" s="151">
        <v>14000</v>
      </c>
      <c r="J32" s="123">
        <v>6000</v>
      </c>
      <c r="K32" s="151">
        <v>0</v>
      </c>
      <c r="L32" s="340">
        <v>3900</v>
      </c>
      <c r="M32" s="342">
        <v>0</v>
      </c>
      <c r="N32" s="342">
        <v>16760</v>
      </c>
      <c r="O32" s="342">
        <v>25220</v>
      </c>
      <c r="P32" s="342">
        <v>16640</v>
      </c>
      <c r="Q32" s="340">
        <v>0</v>
      </c>
      <c r="R32" s="340">
        <v>3848</v>
      </c>
      <c r="S32" s="340">
        <v>32898</v>
      </c>
      <c r="T32" s="340">
        <v>6240</v>
      </c>
      <c r="U32" s="340">
        <v>6760</v>
      </c>
      <c r="V32" s="340">
        <v>0</v>
      </c>
    </row>
    <row r="33" spans="1:22" ht="13.95" customHeight="1" x14ac:dyDescent="0.15">
      <c r="A33" s="668" t="s">
        <v>62</v>
      </c>
      <c r="B33" s="123">
        <v>22113</v>
      </c>
      <c r="C33" s="123">
        <v>0</v>
      </c>
      <c r="D33" s="123">
        <v>0</v>
      </c>
      <c r="E33" s="123">
        <v>0</v>
      </c>
      <c r="F33" s="123">
        <v>0</v>
      </c>
      <c r="G33" s="151" t="e">
        <f>+[4]SERIE!F169</f>
        <v>#REF!</v>
      </c>
      <c r="H33" s="151" t="e">
        <f>+[4]SERIE!F181</f>
        <v>#REF!</v>
      </c>
      <c r="I33" s="151">
        <v>8500</v>
      </c>
      <c r="J33" s="123">
        <v>4000</v>
      </c>
      <c r="K33" s="151">
        <v>24900</v>
      </c>
      <c r="L33" s="340">
        <v>26500</v>
      </c>
      <c r="M33" s="342">
        <v>10300</v>
      </c>
      <c r="N33" s="342">
        <v>0</v>
      </c>
      <c r="O33" s="342">
        <v>0</v>
      </c>
      <c r="P33" s="342">
        <v>8112</v>
      </c>
      <c r="Q33" s="340">
        <v>31356</v>
      </c>
      <c r="R33" s="340">
        <v>33666</v>
      </c>
      <c r="S33" s="340">
        <v>4368</v>
      </c>
      <c r="T33" s="340">
        <v>10260</v>
      </c>
      <c r="U33" s="340">
        <v>12306</v>
      </c>
      <c r="V33" s="340">
        <v>19008</v>
      </c>
    </row>
    <row r="34" spans="1:22" ht="13.95" customHeight="1" x14ac:dyDescent="0.15">
      <c r="A34" s="668" t="s">
        <v>63</v>
      </c>
      <c r="B34" s="123">
        <v>0</v>
      </c>
      <c r="C34" s="123">
        <v>4500</v>
      </c>
      <c r="D34" s="123">
        <v>20000</v>
      </c>
      <c r="E34" s="123">
        <v>5000</v>
      </c>
      <c r="F34" s="123">
        <v>16000</v>
      </c>
      <c r="G34" s="151" t="e">
        <f>+[4]SERIE!F170</f>
        <v>#REF!</v>
      </c>
      <c r="H34" s="151" t="e">
        <f>+[4]SERIE!F182</f>
        <v>#REF!</v>
      </c>
      <c r="I34" s="151">
        <v>0</v>
      </c>
      <c r="J34" s="123">
        <v>28000</v>
      </c>
      <c r="K34" s="151">
        <v>3500</v>
      </c>
      <c r="L34" s="340">
        <v>0</v>
      </c>
      <c r="M34" s="342">
        <v>19000</v>
      </c>
      <c r="N34" s="342">
        <v>23000</v>
      </c>
      <c r="O34" s="342">
        <v>6500</v>
      </c>
      <c r="P34" s="342">
        <v>24010</v>
      </c>
      <c r="Q34" s="340">
        <v>0</v>
      </c>
      <c r="R34" s="340">
        <v>0</v>
      </c>
      <c r="S34" s="340">
        <v>6240</v>
      </c>
      <c r="T34" s="340">
        <v>6240</v>
      </c>
      <c r="U34" s="340">
        <v>6760</v>
      </c>
      <c r="V34" s="340">
        <v>17680</v>
      </c>
    </row>
    <row r="35" spans="1:22" ht="13.95" customHeight="1" x14ac:dyDescent="0.15">
      <c r="A35" s="668" t="s">
        <v>64</v>
      </c>
      <c r="B35" s="123">
        <v>0</v>
      </c>
      <c r="C35" s="123">
        <v>16800</v>
      </c>
      <c r="D35" s="123">
        <v>14962</v>
      </c>
      <c r="E35" s="123">
        <v>16000</v>
      </c>
      <c r="F35" s="123">
        <v>4000</v>
      </c>
      <c r="G35" s="151" t="e">
        <f>+[4]SERIE!F171</f>
        <v>#REF!</v>
      </c>
      <c r="H35" s="151" t="e">
        <f>+[4]SERIE!F183</f>
        <v>#REF!</v>
      </c>
      <c r="I35" s="151">
        <v>22500</v>
      </c>
      <c r="J35" s="123">
        <v>0</v>
      </c>
      <c r="K35" s="151">
        <v>25900</v>
      </c>
      <c r="L35" s="340">
        <v>6500</v>
      </c>
      <c r="M35" s="342">
        <v>16500</v>
      </c>
      <c r="N35" s="342">
        <v>6500</v>
      </c>
      <c r="O35" s="342">
        <v>23750</v>
      </c>
      <c r="P35" s="342">
        <v>19765</v>
      </c>
      <c r="Q35" s="340">
        <v>13208</v>
      </c>
      <c r="R35" s="340">
        <v>37212</v>
      </c>
      <c r="S35" s="340">
        <v>9747</v>
      </c>
      <c r="T35" s="340">
        <v>10260</v>
      </c>
      <c r="U35" s="340">
        <v>17680</v>
      </c>
      <c r="V35" s="340">
        <v>7436</v>
      </c>
    </row>
    <row r="36" spans="1:22" ht="13.95" customHeight="1" x14ac:dyDescent="0.15">
      <c r="A36" s="668" t="s">
        <v>65</v>
      </c>
      <c r="B36" s="123">
        <v>0</v>
      </c>
      <c r="C36" s="123">
        <v>0</v>
      </c>
      <c r="D36" s="123">
        <v>5000</v>
      </c>
      <c r="E36" s="123">
        <v>0</v>
      </c>
      <c r="F36" s="123">
        <v>0</v>
      </c>
      <c r="G36" s="151" t="e">
        <f>+[4]SERIE!F172</f>
        <v>#REF!</v>
      </c>
      <c r="H36" s="151" t="e">
        <f>+[4]SERIE!F184</f>
        <v>#REF!</v>
      </c>
      <c r="I36" s="151">
        <v>3000</v>
      </c>
      <c r="J36" s="123">
        <v>20000</v>
      </c>
      <c r="K36" s="151">
        <v>0</v>
      </c>
      <c r="L36" s="340">
        <v>23160</v>
      </c>
      <c r="M36" s="342">
        <v>10000</v>
      </c>
      <c r="N36" s="342">
        <v>9500</v>
      </c>
      <c r="O36" s="342">
        <v>6240</v>
      </c>
      <c r="P36" s="342">
        <v>23868</v>
      </c>
      <c r="Q36" s="340">
        <v>22880</v>
      </c>
      <c r="R36" s="340">
        <v>0</v>
      </c>
      <c r="S36" s="340">
        <v>14768</v>
      </c>
      <c r="T36" s="340">
        <v>0</v>
      </c>
      <c r="U36" s="340">
        <v>19072</v>
      </c>
      <c r="V36" s="340">
        <v>21152</v>
      </c>
    </row>
    <row r="37" spans="1:22" ht="13.95" customHeight="1" x14ac:dyDescent="0.15">
      <c r="A37" s="668" t="s">
        <v>66</v>
      </c>
      <c r="B37" s="123">
        <v>12636</v>
      </c>
      <c r="C37" s="123">
        <v>21300</v>
      </c>
      <c r="D37" s="123">
        <v>16326</v>
      </c>
      <c r="E37" s="123">
        <v>16000</v>
      </c>
      <c r="F37" s="123">
        <v>10000</v>
      </c>
      <c r="G37" s="151" t="e">
        <f>+[4]SERIE!F173</f>
        <v>#REF!</v>
      </c>
      <c r="H37" s="151" t="e">
        <f>+[4]SERIE!F185</f>
        <v>#REF!</v>
      </c>
      <c r="I37" s="151">
        <v>19000</v>
      </c>
      <c r="J37" s="123">
        <v>6000</v>
      </c>
      <c r="K37" s="151">
        <v>7000</v>
      </c>
      <c r="L37" s="340">
        <v>0</v>
      </c>
      <c r="M37" s="342">
        <v>10300</v>
      </c>
      <c r="N37" s="342">
        <v>16000</v>
      </c>
      <c r="O37" s="342">
        <v>23720</v>
      </c>
      <c r="P37" s="342">
        <v>8320</v>
      </c>
      <c r="Q37" s="340">
        <v>22370</v>
      </c>
      <c r="R37" s="340">
        <v>23504</v>
      </c>
      <c r="S37" s="340">
        <v>4072</v>
      </c>
      <c r="T37" s="340">
        <v>6760</v>
      </c>
      <c r="U37" s="340">
        <v>0</v>
      </c>
      <c r="V37" s="340">
        <v>8840</v>
      </c>
    </row>
    <row r="38" spans="1:22" ht="13.95" customHeight="1" x14ac:dyDescent="0.15">
      <c r="A38" s="668" t="s">
        <v>67</v>
      </c>
      <c r="B38" s="123">
        <v>0</v>
      </c>
      <c r="C38" s="123">
        <v>0</v>
      </c>
      <c r="D38" s="123">
        <v>0</v>
      </c>
      <c r="E38" s="123">
        <v>6000</v>
      </c>
      <c r="F38" s="123">
        <v>0</v>
      </c>
      <c r="G38" s="151" t="e">
        <f>+[4]SERIE!F174</f>
        <v>#REF!</v>
      </c>
      <c r="H38" s="151" t="e">
        <f>+[4]SERIE!F186</f>
        <v>#REF!</v>
      </c>
      <c r="I38" s="151">
        <v>0</v>
      </c>
      <c r="J38" s="123">
        <v>19000</v>
      </c>
      <c r="K38" s="151">
        <v>20400</v>
      </c>
      <c r="L38" s="340">
        <v>16000</v>
      </c>
      <c r="M38" s="342">
        <v>19000</v>
      </c>
      <c r="N38" s="342">
        <v>4100</v>
      </c>
      <c r="O38" s="342">
        <v>6240</v>
      </c>
      <c r="P38" s="342">
        <v>10816</v>
      </c>
      <c r="Q38" s="340">
        <v>19656</v>
      </c>
      <c r="R38" s="340">
        <v>20792</v>
      </c>
      <c r="S38" s="340">
        <v>9747</v>
      </c>
      <c r="T38" s="340">
        <v>0</v>
      </c>
      <c r="U38" s="340">
        <v>25166</v>
      </c>
      <c r="V38" s="340">
        <v>7436</v>
      </c>
    </row>
    <row r="39" spans="1:22" ht="13.95" customHeight="1" thickBot="1" x14ac:dyDescent="0.2">
      <c r="A39" s="125" t="s">
        <v>68</v>
      </c>
      <c r="B39" s="152">
        <v>17316</v>
      </c>
      <c r="C39" s="152">
        <v>16800</v>
      </c>
      <c r="D39" s="152">
        <v>0</v>
      </c>
      <c r="E39" s="152">
        <v>12000</v>
      </c>
      <c r="F39" s="152">
        <v>19500</v>
      </c>
      <c r="G39" s="152" t="e">
        <f>+[4]SERIE!F175</f>
        <v>#REF!</v>
      </c>
      <c r="H39" s="152" t="e">
        <f>+[4]SERIE!F187</f>
        <v>#REF!</v>
      </c>
      <c r="I39" s="152">
        <v>19000</v>
      </c>
      <c r="J39" s="152">
        <v>0</v>
      </c>
      <c r="K39" s="152">
        <v>0</v>
      </c>
      <c r="L39" s="703">
        <v>5510</v>
      </c>
      <c r="M39" s="703">
        <v>4250</v>
      </c>
      <c r="N39" s="703">
        <v>4680</v>
      </c>
      <c r="O39" s="703">
        <v>9885</v>
      </c>
      <c r="P39" s="703">
        <v>31847</v>
      </c>
      <c r="Q39" s="703">
        <v>25428</v>
      </c>
      <c r="R39" s="703">
        <v>6240</v>
      </c>
      <c r="S39" s="703">
        <v>6240</v>
      </c>
      <c r="T39" s="703">
        <v>17533</v>
      </c>
      <c r="U39" s="703">
        <v>12312</v>
      </c>
      <c r="V39" s="703">
        <v>12312</v>
      </c>
    </row>
    <row r="40" spans="1:22" ht="9" customHeight="1" x14ac:dyDescent="0.15">
      <c r="A40" s="28" t="s">
        <v>544</v>
      </c>
      <c r="B40" s="317"/>
      <c r="C40" s="317"/>
      <c r="D40" s="317"/>
      <c r="E40" s="317"/>
      <c r="F40" s="317"/>
      <c r="G40" s="317"/>
      <c r="H40" s="317"/>
      <c r="I40" s="317"/>
      <c r="J40" s="317"/>
      <c r="K40" s="317"/>
      <c r="L40" s="317"/>
      <c r="M40" s="317"/>
      <c r="N40" s="317"/>
      <c r="O40" s="317"/>
    </row>
    <row r="41" spans="1:22" ht="9" customHeight="1" x14ac:dyDescent="0.15">
      <c r="A41" s="695" t="s">
        <v>464</v>
      </c>
      <c r="B41" s="317"/>
      <c r="C41" s="317"/>
      <c r="D41" s="317"/>
      <c r="E41" s="317"/>
      <c r="F41" s="317"/>
      <c r="G41" s="317"/>
      <c r="H41" s="317"/>
      <c r="I41" s="317"/>
      <c r="J41" s="317"/>
      <c r="K41" s="317"/>
      <c r="L41" s="317"/>
      <c r="M41" s="317"/>
      <c r="N41" s="317"/>
      <c r="O41" s="317"/>
    </row>
    <row r="42" spans="1:22" ht="9" customHeight="1" x14ac:dyDescent="0.15">
      <c r="A42" s="40" t="s">
        <v>427</v>
      </c>
      <c r="B42" s="317"/>
      <c r="C42" s="317"/>
      <c r="D42" s="317"/>
      <c r="E42" s="317"/>
      <c r="F42" s="317"/>
      <c r="G42" s="317"/>
      <c r="H42" s="317"/>
      <c r="I42" s="317"/>
      <c r="J42" s="317"/>
      <c r="K42" s="317"/>
      <c r="L42" s="317"/>
      <c r="M42" s="317"/>
      <c r="N42" s="317"/>
      <c r="O42" s="317"/>
    </row>
    <row r="43" spans="1:22" ht="13.05" customHeight="1" x14ac:dyDescent="0.15">
      <c r="A43" s="12"/>
    </row>
  </sheetData>
  <mergeCells count="1">
    <mergeCell ref="A1:E1"/>
  </mergeCells>
  <printOptions horizontalCentered="1" verticalCentered="1"/>
  <pageMargins left="0" right="0" top="0" bottom="0" header="0" footer="0"/>
  <pageSetup paperSize="9" orientation="portrait"/>
  <headerFooter scaleWithDoc="0" alignWithMargins="0"/>
  <rowBreaks count="1" manualBreakCount="1">
    <brk id="22" max="16383" man="1"/>
  </rowBreak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8">
    <tabColor theme="9" tint="0.59999389629810485"/>
  </sheetPr>
  <dimension ref="A1:V47"/>
  <sheetViews>
    <sheetView showGridLines="0" zoomScale="150" zoomScaleNormal="150" workbookViewId="0">
      <selection sqref="A1:E1"/>
    </sheetView>
  </sheetViews>
  <sheetFormatPr baseColWidth="10" defaultColWidth="7" defaultRowHeight="13.05" customHeight="1" x14ac:dyDescent="0.15"/>
  <cols>
    <col min="1" max="1" width="6.375" style="119" customWidth="1"/>
    <col min="2" max="9" width="8" style="119" hidden="1" customWidth="1"/>
    <col min="10" max="11" width="0" style="119" hidden="1" customWidth="1"/>
    <col min="12" max="26" width="8.375" style="119" customWidth="1"/>
    <col min="27" max="16384" width="7" style="119"/>
  </cols>
  <sheetData>
    <row r="1" spans="1:22" ht="13.05" customHeight="1" x14ac:dyDescent="0.15">
      <c r="A1" s="1169"/>
      <c r="B1" s="1169"/>
      <c r="C1" s="1169"/>
      <c r="D1" s="1169"/>
      <c r="E1" s="1169"/>
    </row>
    <row r="2" spans="1:22" ht="13.05" customHeight="1" x14ac:dyDescent="0.3">
      <c r="A2" s="420" t="s">
        <v>605</v>
      </c>
      <c r="B2" s="416"/>
      <c r="C2" s="416"/>
      <c r="D2" s="416"/>
      <c r="E2" s="416"/>
      <c r="F2" s="416"/>
      <c r="G2" s="416"/>
      <c r="H2" s="416"/>
      <c r="I2" s="416"/>
      <c r="J2" s="416"/>
      <c r="K2" s="416"/>
      <c r="L2" s="416"/>
    </row>
    <row r="3" spans="1:22" ht="13.05" customHeight="1" x14ac:dyDescent="0.15">
      <c r="A3" s="333" t="s">
        <v>290</v>
      </c>
      <c r="B3" s="416"/>
      <c r="C3" s="416"/>
      <c r="D3" s="416"/>
      <c r="E3" s="416"/>
      <c r="F3" s="416"/>
      <c r="G3" s="416"/>
      <c r="H3" s="416"/>
      <c r="I3" s="416"/>
      <c r="J3" s="416"/>
      <c r="K3" s="416"/>
      <c r="L3" s="416"/>
    </row>
    <row r="4" spans="1:22" ht="4.05" customHeight="1" thickBot="1" x14ac:dyDescent="0.2"/>
    <row r="5" spans="1:22" ht="15" customHeight="1" x14ac:dyDescent="0.15">
      <c r="A5" s="812" t="s">
        <v>121</v>
      </c>
      <c r="B5" s="812">
        <v>2000</v>
      </c>
      <c r="C5" s="812">
        <v>2001</v>
      </c>
      <c r="D5" s="812">
        <v>2002</v>
      </c>
      <c r="E5" s="812">
        <v>2003</v>
      </c>
      <c r="F5" s="812">
        <v>2004</v>
      </c>
      <c r="G5" s="812">
        <v>2005</v>
      </c>
      <c r="H5" s="812">
        <v>2006</v>
      </c>
      <c r="I5" s="812">
        <v>2007</v>
      </c>
      <c r="J5" s="812">
        <v>2008</v>
      </c>
      <c r="K5" s="812">
        <v>2009</v>
      </c>
      <c r="L5" s="812">
        <v>2010</v>
      </c>
      <c r="M5" s="812">
        <v>2011</v>
      </c>
      <c r="N5" s="812">
        <v>2012</v>
      </c>
      <c r="O5" s="812">
        <v>2013</v>
      </c>
      <c r="P5" s="812">
        <v>2014</v>
      </c>
      <c r="Q5" s="812">
        <v>2015</v>
      </c>
      <c r="R5" s="812">
        <v>2016</v>
      </c>
      <c r="S5" s="1015">
        <v>2017</v>
      </c>
      <c r="T5" s="1016">
        <v>2018</v>
      </c>
      <c r="U5" s="1015">
        <v>2019</v>
      </c>
      <c r="V5" s="1017" t="s">
        <v>408</v>
      </c>
    </row>
    <row r="6" spans="1:22" ht="15" customHeight="1" x14ac:dyDescent="0.15">
      <c r="A6" s="809" t="s">
        <v>56</v>
      </c>
      <c r="B6" s="841">
        <f t="shared" ref="B6:H6" si="0">SUM(B7:B18)</f>
        <v>438717</v>
      </c>
      <c r="C6" s="841">
        <f t="shared" si="0"/>
        <v>223581</v>
      </c>
      <c r="D6" s="841">
        <f t="shared" si="0"/>
        <v>125632</v>
      </c>
      <c r="E6" s="841">
        <f t="shared" si="0"/>
        <v>0</v>
      </c>
      <c r="F6" s="841">
        <f t="shared" si="0"/>
        <v>105160</v>
      </c>
      <c r="G6" s="841">
        <f t="shared" si="0"/>
        <v>183044</v>
      </c>
      <c r="H6" s="841">
        <f t="shared" si="0"/>
        <v>145600</v>
      </c>
      <c r="I6" s="841">
        <v>197140</v>
      </c>
      <c r="J6" s="841">
        <v>45240</v>
      </c>
      <c r="K6" s="841">
        <v>10000</v>
      </c>
      <c r="L6" s="1014">
        <v>129410</v>
      </c>
      <c r="M6" s="1014">
        <v>270440</v>
      </c>
      <c r="N6" s="1014">
        <v>378428</v>
      </c>
      <c r="O6" s="1014">
        <v>546936</v>
      </c>
      <c r="P6" s="1014">
        <v>751260</v>
      </c>
      <c r="Q6" s="1014">
        <v>265256</v>
      </c>
      <c r="R6" s="1014">
        <v>208187</v>
      </c>
      <c r="S6" s="1014">
        <v>259967</v>
      </c>
      <c r="T6" s="1014">
        <f>SUM(T7:T18)</f>
        <v>1209824</v>
      </c>
      <c r="U6" s="1014">
        <f>SUM(U7:U18)</f>
        <v>1143906</v>
      </c>
      <c r="V6" s="1014">
        <f>SUM(V7:V18)</f>
        <v>0</v>
      </c>
    </row>
    <row r="7" spans="1:22" ht="13.95" customHeight="1" x14ac:dyDescent="0.15">
      <c r="A7" s="122" t="s">
        <v>57</v>
      </c>
      <c r="B7" s="151">
        <v>77800</v>
      </c>
      <c r="C7" s="151">
        <v>52981</v>
      </c>
      <c r="D7" s="151">
        <v>21000</v>
      </c>
      <c r="E7" s="151">
        <v>0</v>
      </c>
      <c r="F7" s="151">
        <v>0</v>
      </c>
      <c r="G7" s="151">
        <v>0</v>
      </c>
      <c r="H7" s="151">
        <v>0</v>
      </c>
      <c r="I7" s="151">
        <v>22000</v>
      </c>
      <c r="J7" s="151">
        <v>27040</v>
      </c>
      <c r="K7" s="123">
        <v>0</v>
      </c>
      <c r="L7" s="340">
        <v>0</v>
      </c>
      <c r="M7" s="340">
        <v>10400</v>
      </c>
      <c r="N7" s="340">
        <v>0</v>
      </c>
      <c r="O7" s="340">
        <v>78000</v>
      </c>
      <c r="P7" s="340">
        <v>0</v>
      </c>
      <c r="Q7" s="340">
        <v>0</v>
      </c>
      <c r="R7" s="340">
        <v>16668</v>
      </c>
      <c r="S7" s="340">
        <v>36400</v>
      </c>
      <c r="T7" s="340">
        <v>108160</v>
      </c>
      <c r="U7" s="340">
        <v>198932</v>
      </c>
      <c r="V7" s="340">
        <v>0</v>
      </c>
    </row>
    <row r="8" spans="1:22" ht="13.95" customHeight="1" x14ac:dyDescent="0.15">
      <c r="A8" s="122" t="s">
        <v>58</v>
      </c>
      <c r="B8" s="151">
        <v>41800</v>
      </c>
      <c r="C8" s="151">
        <v>0</v>
      </c>
      <c r="D8" s="151">
        <v>14000</v>
      </c>
      <c r="E8" s="151">
        <v>0</v>
      </c>
      <c r="F8" s="151">
        <v>0</v>
      </c>
      <c r="G8" s="151">
        <v>25200</v>
      </c>
      <c r="H8" s="151">
        <v>27040</v>
      </c>
      <c r="I8" s="151">
        <v>0</v>
      </c>
      <c r="J8" s="151">
        <v>0</v>
      </c>
      <c r="K8" s="123">
        <v>0</v>
      </c>
      <c r="L8" s="340">
        <v>0</v>
      </c>
      <c r="M8" s="340">
        <v>10400</v>
      </c>
      <c r="N8" s="342">
        <v>0</v>
      </c>
      <c r="O8" s="342">
        <v>20800</v>
      </c>
      <c r="P8" s="342">
        <v>15000</v>
      </c>
      <c r="Q8" s="342">
        <v>65520</v>
      </c>
      <c r="R8" s="342">
        <v>15600</v>
      </c>
      <c r="S8" s="342">
        <v>0</v>
      </c>
      <c r="T8" s="342">
        <v>0</v>
      </c>
      <c r="U8" s="342">
        <v>153881</v>
      </c>
      <c r="V8" s="342">
        <v>0</v>
      </c>
    </row>
    <row r="9" spans="1:22" ht="13.95" customHeight="1" x14ac:dyDescent="0.15">
      <c r="A9" s="122" t="s">
        <v>59</v>
      </c>
      <c r="B9" s="151">
        <v>69806</v>
      </c>
      <c r="C9" s="151">
        <v>12000</v>
      </c>
      <c r="D9" s="151">
        <v>32495</v>
      </c>
      <c r="E9" s="151">
        <v>0</v>
      </c>
      <c r="F9" s="151">
        <v>11440</v>
      </c>
      <c r="G9" s="151">
        <v>5000</v>
      </c>
      <c r="H9" s="151">
        <v>27040</v>
      </c>
      <c r="I9" s="151">
        <v>0</v>
      </c>
      <c r="J9" s="151">
        <v>0</v>
      </c>
      <c r="K9" s="123">
        <v>0</v>
      </c>
      <c r="L9" s="340">
        <v>0</v>
      </c>
      <c r="M9" s="342">
        <v>15200</v>
      </c>
      <c r="N9" s="342">
        <v>0</v>
      </c>
      <c r="O9" s="342">
        <v>104000</v>
      </c>
      <c r="P9" s="342">
        <v>99216</v>
      </c>
      <c r="Q9" s="342">
        <v>20800</v>
      </c>
      <c r="R9" s="342">
        <v>15600</v>
      </c>
      <c r="S9" s="342">
        <v>23920</v>
      </c>
      <c r="T9" s="342">
        <v>37960</v>
      </c>
      <c r="U9" s="342">
        <v>90600</v>
      </c>
      <c r="V9" s="342">
        <v>0</v>
      </c>
    </row>
    <row r="10" spans="1:22" ht="13.95" customHeight="1" x14ac:dyDescent="0.15">
      <c r="A10" s="122" t="s">
        <v>60</v>
      </c>
      <c r="B10" s="151">
        <v>47705</v>
      </c>
      <c r="C10" s="151">
        <v>30000</v>
      </c>
      <c r="D10" s="151">
        <v>0</v>
      </c>
      <c r="E10" s="151">
        <v>0</v>
      </c>
      <c r="F10" s="151">
        <v>11440</v>
      </c>
      <c r="G10" s="151">
        <v>0</v>
      </c>
      <c r="H10" s="151">
        <v>0</v>
      </c>
      <c r="I10" s="151">
        <v>27040</v>
      </c>
      <c r="J10" s="151">
        <v>0</v>
      </c>
      <c r="K10" s="123">
        <v>0</v>
      </c>
      <c r="L10" s="340">
        <v>31200</v>
      </c>
      <c r="M10" s="342">
        <v>47840</v>
      </c>
      <c r="N10" s="342">
        <v>0</v>
      </c>
      <c r="O10" s="342">
        <v>0</v>
      </c>
      <c r="P10" s="342">
        <v>89544</v>
      </c>
      <c r="Q10" s="342">
        <v>28288</v>
      </c>
      <c r="R10" s="342">
        <v>15600</v>
      </c>
      <c r="S10" s="342">
        <v>20611</v>
      </c>
      <c r="T10" s="342">
        <v>125632</v>
      </c>
      <c r="U10" s="342">
        <v>138096</v>
      </c>
      <c r="V10" s="342">
        <v>0</v>
      </c>
    </row>
    <row r="11" spans="1:22" ht="13.95" customHeight="1" x14ac:dyDescent="0.15">
      <c r="A11" s="122" t="s">
        <v>61</v>
      </c>
      <c r="B11" s="151">
        <v>32300</v>
      </c>
      <c r="C11" s="151">
        <v>0</v>
      </c>
      <c r="D11" s="151">
        <v>0</v>
      </c>
      <c r="E11" s="151">
        <v>0</v>
      </c>
      <c r="F11" s="151">
        <v>0</v>
      </c>
      <c r="G11" s="151">
        <v>0</v>
      </c>
      <c r="H11" s="151">
        <v>0</v>
      </c>
      <c r="I11" s="151">
        <v>27040</v>
      </c>
      <c r="J11" s="151">
        <v>18200</v>
      </c>
      <c r="K11" s="123">
        <v>0</v>
      </c>
      <c r="L11" s="340">
        <v>3900</v>
      </c>
      <c r="M11" s="342">
        <v>28000</v>
      </c>
      <c r="N11" s="342">
        <v>0</v>
      </c>
      <c r="O11" s="342">
        <v>41600</v>
      </c>
      <c r="P11" s="342">
        <v>124116</v>
      </c>
      <c r="Q11" s="342">
        <v>2080</v>
      </c>
      <c r="R11" s="342">
        <v>31200</v>
      </c>
      <c r="S11" s="342">
        <v>36400</v>
      </c>
      <c r="T11" s="342">
        <v>112528</v>
      </c>
      <c r="U11" s="342">
        <v>12480</v>
      </c>
      <c r="V11" s="342">
        <v>0</v>
      </c>
    </row>
    <row r="12" spans="1:22" ht="13.95" customHeight="1" x14ac:dyDescent="0.15">
      <c r="A12" s="122" t="s">
        <v>62</v>
      </c>
      <c r="B12" s="151">
        <v>18006</v>
      </c>
      <c r="C12" s="151">
        <v>21000</v>
      </c>
      <c r="D12" s="151">
        <v>28000</v>
      </c>
      <c r="E12" s="151">
        <v>0</v>
      </c>
      <c r="F12" s="151">
        <v>0</v>
      </c>
      <c r="G12" s="151">
        <v>24960</v>
      </c>
      <c r="H12" s="151">
        <v>12480</v>
      </c>
      <c r="I12" s="151">
        <v>18100</v>
      </c>
      <c r="J12" s="151">
        <v>0</v>
      </c>
      <c r="K12" s="123">
        <v>0</v>
      </c>
      <c r="L12" s="340">
        <v>0</v>
      </c>
      <c r="M12" s="342">
        <v>0</v>
      </c>
      <c r="N12" s="342">
        <v>54288</v>
      </c>
      <c r="O12" s="342">
        <v>45760</v>
      </c>
      <c r="P12" s="342">
        <v>96876</v>
      </c>
      <c r="Q12" s="342">
        <v>0</v>
      </c>
      <c r="R12" s="342">
        <v>43386</v>
      </c>
      <c r="S12" s="342">
        <v>40560</v>
      </c>
      <c r="T12" s="342">
        <v>106912</v>
      </c>
      <c r="U12" s="342">
        <v>178776</v>
      </c>
      <c r="V12" s="342">
        <v>0</v>
      </c>
    </row>
    <row r="13" spans="1:22" ht="13.95" customHeight="1" x14ac:dyDescent="0.15">
      <c r="A13" s="122" t="s">
        <v>63</v>
      </c>
      <c r="B13" s="151">
        <v>20800</v>
      </c>
      <c r="C13" s="151">
        <v>24000</v>
      </c>
      <c r="D13" s="151">
        <v>0</v>
      </c>
      <c r="E13" s="151">
        <v>0</v>
      </c>
      <c r="F13" s="151">
        <v>34440</v>
      </c>
      <c r="G13" s="151">
        <v>0</v>
      </c>
      <c r="H13" s="151">
        <v>24960</v>
      </c>
      <c r="I13" s="151">
        <v>0</v>
      </c>
      <c r="J13" s="151">
        <v>0</v>
      </c>
      <c r="K13" s="123">
        <v>0</v>
      </c>
      <c r="L13" s="340">
        <v>0</v>
      </c>
      <c r="M13" s="342">
        <v>0</v>
      </c>
      <c r="N13" s="342">
        <v>37440</v>
      </c>
      <c r="O13" s="342">
        <v>48256</v>
      </c>
      <c r="P13" s="342">
        <v>67600</v>
      </c>
      <c r="Q13" s="342">
        <v>0</v>
      </c>
      <c r="R13" s="342">
        <v>24373</v>
      </c>
      <c r="S13" s="342">
        <v>40560</v>
      </c>
      <c r="T13" s="342">
        <v>196560</v>
      </c>
      <c r="U13" s="342">
        <v>153656</v>
      </c>
      <c r="V13" s="342">
        <v>0</v>
      </c>
    </row>
    <row r="14" spans="1:22" ht="13.95" customHeight="1" x14ac:dyDescent="0.15">
      <c r="A14" s="122" t="s">
        <v>64</v>
      </c>
      <c r="B14" s="151">
        <v>32000</v>
      </c>
      <c r="C14" s="151">
        <v>28000</v>
      </c>
      <c r="D14" s="151">
        <v>0</v>
      </c>
      <c r="E14" s="151">
        <v>0</v>
      </c>
      <c r="F14" s="151">
        <v>5000</v>
      </c>
      <c r="G14" s="151">
        <v>40040</v>
      </c>
      <c r="H14" s="151">
        <v>0</v>
      </c>
      <c r="I14" s="151">
        <v>45760</v>
      </c>
      <c r="J14" s="151">
        <v>0</v>
      </c>
      <c r="K14" s="123">
        <v>0</v>
      </c>
      <c r="L14" s="340">
        <v>0</v>
      </c>
      <c r="M14" s="342">
        <v>20000</v>
      </c>
      <c r="N14" s="342">
        <v>94120</v>
      </c>
      <c r="O14" s="342">
        <v>99216</v>
      </c>
      <c r="P14" s="342">
        <v>34020</v>
      </c>
      <c r="Q14" s="342">
        <v>39728</v>
      </c>
      <c r="R14" s="342">
        <v>0</v>
      </c>
      <c r="S14" s="342">
        <v>0</v>
      </c>
      <c r="T14" s="342">
        <v>98272</v>
      </c>
      <c r="U14" s="342">
        <v>86320</v>
      </c>
      <c r="V14" s="342">
        <v>0</v>
      </c>
    </row>
    <row r="15" spans="1:22" ht="13.95" customHeight="1" x14ac:dyDescent="0.15">
      <c r="A15" s="122" t="s">
        <v>65</v>
      </c>
      <c r="B15" s="151">
        <v>30000</v>
      </c>
      <c r="C15" s="151">
        <v>0</v>
      </c>
      <c r="D15" s="151">
        <v>5177</v>
      </c>
      <c r="E15" s="151">
        <v>0</v>
      </c>
      <c r="F15" s="151">
        <v>17640</v>
      </c>
      <c r="G15" s="151">
        <v>18580</v>
      </c>
      <c r="H15" s="151">
        <v>0</v>
      </c>
      <c r="I15" s="151">
        <v>0</v>
      </c>
      <c r="J15" s="151">
        <v>0</v>
      </c>
      <c r="K15" s="123">
        <v>0</v>
      </c>
      <c r="L15" s="340">
        <v>0</v>
      </c>
      <c r="M15" s="342">
        <v>60000</v>
      </c>
      <c r="N15" s="342">
        <v>17600</v>
      </c>
      <c r="O15" s="342">
        <v>67704</v>
      </c>
      <c r="P15" s="342">
        <v>91040</v>
      </c>
      <c r="Q15" s="342">
        <v>2600</v>
      </c>
      <c r="R15" s="342">
        <v>13520</v>
      </c>
      <c r="S15" s="342">
        <v>0</v>
      </c>
      <c r="T15" s="342">
        <v>94016</v>
      </c>
      <c r="U15" s="342">
        <v>72800</v>
      </c>
      <c r="V15" s="342">
        <v>0</v>
      </c>
    </row>
    <row r="16" spans="1:22" ht="13.95" customHeight="1" x14ac:dyDescent="0.15">
      <c r="A16" s="122" t="s">
        <v>66</v>
      </c>
      <c r="B16" s="151">
        <v>48500</v>
      </c>
      <c r="C16" s="151">
        <v>21000</v>
      </c>
      <c r="D16" s="151">
        <v>24960</v>
      </c>
      <c r="E16" s="151">
        <v>0</v>
      </c>
      <c r="F16" s="151">
        <v>0</v>
      </c>
      <c r="G16" s="151">
        <v>0</v>
      </c>
      <c r="H16" s="151">
        <v>27040</v>
      </c>
      <c r="I16" s="151">
        <v>26000</v>
      </c>
      <c r="J16" s="151">
        <v>0</v>
      </c>
      <c r="K16" s="123">
        <v>10000</v>
      </c>
      <c r="L16" s="340">
        <v>40768</v>
      </c>
      <c r="M16" s="342">
        <v>50000</v>
      </c>
      <c r="N16" s="342">
        <v>22880</v>
      </c>
      <c r="O16" s="342">
        <v>0</v>
      </c>
      <c r="P16" s="342">
        <v>29536</v>
      </c>
      <c r="Q16" s="342">
        <v>49712</v>
      </c>
      <c r="R16" s="342">
        <v>12480</v>
      </c>
      <c r="S16" s="342">
        <v>40716</v>
      </c>
      <c r="T16" s="342">
        <v>116168</v>
      </c>
      <c r="U16" s="342">
        <v>58365</v>
      </c>
      <c r="V16" s="342">
        <v>0</v>
      </c>
    </row>
    <row r="17" spans="1:22" ht="13.95" customHeight="1" x14ac:dyDescent="0.15">
      <c r="A17" s="122" t="s">
        <v>67</v>
      </c>
      <c r="B17" s="151">
        <v>0</v>
      </c>
      <c r="C17" s="151">
        <v>28600</v>
      </c>
      <c r="D17" s="151">
        <v>0</v>
      </c>
      <c r="E17" s="151">
        <v>0</v>
      </c>
      <c r="F17" s="151">
        <v>0</v>
      </c>
      <c r="G17" s="151">
        <v>48464</v>
      </c>
      <c r="H17" s="151">
        <v>0</v>
      </c>
      <c r="I17" s="151">
        <v>31200</v>
      </c>
      <c r="J17" s="151">
        <v>0</v>
      </c>
      <c r="K17" s="123">
        <v>0</v>
      </c>
      <c r="L17" s="340">
        <v>0</v>
      </c>
      <c r="M17" s="342">
        <v>28600</v>
      </c>
      <c r="N17" s="342">
        <v>72800</v>
      </c>
      <c r="O17" s="342">
        <v>41600</v>
      </c>
      <c r="P17" s="342">
        <v>84760</v>
      </c>
      <c r="Q17" s="342">
        <v>24080</v>
      </c>
      <c r="R17" s="342">
        <v>0</v>
      </c>
      <c r="S17" s="342">
        <v>20800</v>
      </c>
      <c r="T17" s="342">
        <v>164216</v>
      </c>
      <c r="U17" s="342">
        <v>0</v>
      </c>
      <c r="V17" s="342">
        <v>0</v>
      </c>
    </row>
    <row r="18" spans="1:22" ht="13.95" customHeight="1" thickBot="1" x14ac:dyDescent="0.2">
      <c r="A18" s="125" t="s">
        <v>68</v>
      </c>
      <c r="B18" s="152">
        <v>20000</v>
      </c>
      <c r="C18" s="152">
        <v>6000</v>
      </c>
      <c r="D18" s="152">
        <v>0</v>
      </c>
      <c r="E18" s="152">
        <v>0</v>
      </c>
      <c r="F18" s="152">
        <v>25200</v>
      </c>
      <c r="G18" s="152">
        <v>20800</v>
      </c>
      <c r="H18" s="152">
        <v>27040</v>
      </c>
      <c r="I18" s="152">
        <v>0</v>
      </c>
      <c r="J18" s="152">
        <v>0</v>
      </c>
      <c r="K18" s="152">
        <v>0</v>
      </c>
      <c r="L18" s="703">
        <v>0</v>
      </c>
      <c r="M18" s="703">
        <v>0</v>
      </c>
      <c r="N18" s="703">
        <v>79300</v>
      </c>
      <c r="O18" s="703">
        <v>0</v>
      </c>
      <c r="P18" s="703">
        <v>19552</v>
      </c>
      <c r="Q18" s="703">
        <v>32448</v>
      </c>
      <c r="R18" s="703">
        <v>19760</v>
      </c>
      <c r="S18" s="703">
        <v>0</v>
      </c>
      <c r="T18" s="703">
        <v>49400</v>
      </c>
      <c r="U18" s="703">
        <v>0</v>
      </c>
      <c r="V18" s="703">
        <v>0</v>
      </c>
    </row>
    <row r="19" spans="1:22" ht="9" customHeight="1" x14ac:dyDescent="0.15">
      <c r="A19" s="28" t="s">
        <v>544</v>
      </c>
      <c r="B19" s="315"/>
      <c r="C19" s="315"/>
      <c r="D19" s="315"/>
      <c r="E19" s="315"/>
      <c r="F19" s="315"/>
      <c r="G19" s="315"/>
      <c r="H19" s="315"/>
      <c r="I19" s="315"/>
      <c r="J19" s="315"/>
      <c r="K19" s="315"/>
      <c r="L19" s="315"/>
      <c r="M19" s="315"/>
      <c r="N19" s="315"/>
      <c r="O19" s="315"/>
      <c r="P19" s="315"/>
      <c r="Q19" s="315"/>
      <c r="R19" s="315"/>
      <c r="S19" s="315"/>
      <c r="T19" s="315"/>
      <c r="U19" s="315"/>
      <c r="V19" s="315"/>
    </row>
    <row r="20" spans="1:22" ht="9" customHeight="1" x14ac:dyDescent="0.15">
      <c r="A20" s="695" t="s">
        <v>463</v>
      </c>
      <c r="B20" s="317"/>
      <c r="C20" s="317"/>
      <c r="D20" s="317"/>
      <c r="E20" s="317"/>
      <c r="F20" s="317"/>
      <c r="G20" s="317"/>
      <c r="H20" s="317"/>
      <c r="I20" s="317"/>
      <c r="J20" s="317"/>
      <c r="K20" s="317"/>
      <c r="L20" s="317"/>
      <c r="M20" s="317"/>
      <c r="N20" s="317"/>
      <c r="O20" s="317"/>
      <c r="P20" s="317"/>
      <c r="Q20" s="317"/>
      <c r="R20" s="317"/>
      <c r="S20" s="317"/>
      <c r="T20" s="317"/>
      <c r="U20" s="317"/>
      <c r="V20" s="317"/>
    </row>
    <row r="21" spans="1:22" ht="9" customHeight="1" x14ac:dyDescent="0.15">
      <c r="A21" s="40" t="s">
        <v>427</v>
      </c>
      <c r="B21" s="317"/>
      <c r="C21" s="317"/>
      <c r="D21" s="317"/>
      <c r="E21" s="317"/>
      <c r="F21" s="317"/>
      <c r="G21" s="317"/>
      <c r="H21" s="317"/>
      <c r="I21" s="317"/>
      <c r="J21" s="317"/>
      <c r="K21" s="317"/>
      <c r="L21" s="317"/>
      <c r="M21" s="317"/>
      <c r="N21" s="317"/>
      <c r="O21" s="317"/>
      <c r="P21" s="317"/>
      <c r="Q21" s="317"/>
      <c r="R21" s="317"/>
      <c r="S21" s="317"/>
      <c r="T21" s="317"/>
      <c r="U21" s="317"/>
      <c r="V21" s="317"/>
    </row>
    <row r="23" spans="1:22" ht="13.05" customHeight="1" x14ac:dyDescent="0.3">
      <c r="A23" s="420" t="s">
        <v>606</v>
      </c>
      <c r="B23" s="416"/>
      <c r="C23" s="416"/>
      <c r="D23" s="416"/>
      <c r="E23" s="416"/>
      <c r="F23" s="416"/>
      <c r="G23" s="416"/>
      <c r="H23" s="416"/>
      <c r="I23" s="416"/>
      <c r="J23" s="416"/>
      <c r="K23" s="416"/>
      <c r="L23" s="416"/>
      <c r="M23" s="416"/>
      <c r="N23" s="416"/>
      <c r="O23" s="416"/>
      <c r="P23" s="416"/>
      <c r="Q23" s="416"/>
      <c r="R23" s="416"/>
      <c r="S23" s="416"/>
      <c r="T23" s="416"/>
      <c r="U23" s="416"/>
      <c r="V23" s="416"/>
    </row>
    <row r="24" spans="1:22" ht="13.05" customHeight="1" x14ac:dyDescent="0.15">
      <c r="A24" s="333" t="s">
        <v>290</v>
      </c>
      <c r="B24" s="416"/>
      <c r="C24" s="416"/>
      <c r="D24" s="416"/>
      <c r="E24" s="416"/>
      <c r="F24" s="416"/>
      <c r="G24" s="416"/>
      <c r="H24" s="416"/>
      <c r="I24" s="416"/>
      <c r="J24" s="416"/>
      <c r="K24" s="416"/>
      <c r="L24" s="416"/>
      <c r="M24" s="416"/>
      <c r="N24" s="416"/>
      <c r="O24" s="416"/>
      <c r="P24" s="416"/>
      <c r="Q24" s="416"/>
      <c r="R24" s="416"/>
      <c r="S24" s="416"/>
      <c r="T24" s="416"/>
      <c r="U24" s="416"/>
      <c r="V24" s="416"/>
    </row>
    <row r="25" spans="1:22" ht="4.05" customHeight="1" thickBot="1" x14ac:dyDescent="0.2"/>
    <row r="26" spans="1:22" ht="15" customHeight="1" x14ac:dyDescent="0.15">
      <c r="A26" s="812" t="s">
        <v>121</v>
      </c>
      <c r="B26" s="812">
        <v>2000</v>
      </c>
      <c r="C26" s="812">
        <v>2001</v>
      </c>
      <c r="D26" s="812">
        <v>2002</v>
      </c>
      <c r="E26" s="812">
        <v>2003</v>
      </c>
      <c r="F26" s="812">
        <v>2004</v>
      </c>
      <c r="G26" s="812">
        <v>2005</v>
      </c>
      <c r="H26" s="812">
        <v>2006</v>
      </c>
      <c r="I26" s="812">
        <v>2007</v>
      </c>
      <c r="J26" s="812">
        <v>2008</v>
      </c>
      <c r="K26" s="812">
        <v>2009</v>
      </c>
      <c r="L26" s="812">
        <v>2010</v>
      </c>
      <c r="M26" s="812">
        <v>2011</v>
      </c>
      <c r="N26" s="812">
        <v>2012</v>
      </c>
      <c r="O26" s="812">
        <v>2013</v>
      </c>
      <c r="P26" s="812">
        <v>2014</v>
      </c>
      <c r="Q26" s="812">
        <v>2015</v>
      </c>
      <c r="R26" s="812">
        <v>2016</v>
      </c>
      <c r="S26" s="1015">
        <v>2017</v>
      </c>
      <c r="T26" s="1016">
        <v>2018</v>
      </c>
      <c r="U26" s="1015">
        <v>2019</v>
      </c>
      <c r="V26" s="1017" t="s">
        <v>408</v>
      </c>
    </row>
    <row r="27" spans="1:22" ht="15" customHeight="1" x14ac:dyDescent="0.15">
      <c r="A27" s="809" t="s">
        <v>56</v>
      </c>
      <c r="B27" s="841">
        <f t="shared" ref="B27:H27" si="1">SUM(B28:B39)</f>
        <v>2517287</v>
      </c>
      <c r="C27" s="841">
        <f t="shared" si="1"/>
        <v>2854396</v>
      </c>
      <c r="D27" s="841">
        <f t="shared" si="1"/>
        <v>3460766</v>
      </c>
      <c r="E27" s="841">
        <f t="shared" si="1"/>
        <v>3601261</v>
      </c>
      <c r="F27" s="841">
        <f t="shared" si="1"/>
        <v>3868931</v>
      </c>
      <c r="G27" s="841" t="e">
        <f t="shared" si="1"/>
        <v>#REF!</v>
      </c>
      <c r="H27" s="841" t="e">
        <f t="shared" si="1"/>
        <v>#REF!</v>
      </c>
      <c r="I27" s="841">
        <v>5082775</v>
      </c>
      <c r="J27" s="841">
        <v>5567292</v>
      </c>
      <c r="K27" s="841">
        <v>5713440</v>
      </c>
      <c r="L27" s="1014">
        <v>6416520</v>
      </c>
      <c r="M27" s="1014">
        <v>5539355</v>
      </c>
      <c r="N27" s="1014">
        <v>6641109</v>
      </c>
      <c r="O27" s="1014">
        <v>6008556</v>
      </c>
      <c r="P27" s="1014">
        <v>5634072</v>
      </c>
      <c r="Q27" s="1014">
        <v>6790745</v>
      </c>
      <c r="R27" s="1014">
        <v>5919804</v>
      </c>
      <c r="S27" s="1014">
        <v>5589151</v>
      </c>
      <c r="T27" s="1014">
        <f>SUM(T28:T39)</f>
        <v>4972322</v>
      </c>
      <c r="U27" s="1014">
        <f>SUM(U28:U39)</f>
        <v>5401260</v>
      </c>
      <c r="V27" s="1014">
        <f>SUM(V28:V39)</f>
        <v>6065336</v>
      </c>
    </row>
    <row r="28" spans="1:22" ht="13.95" customHeight="1" x14ac:dyDescent="0.15">
      <c r="A28" s="668" t="s">
        <v>57</v>
      </c>
      <c r="B28" s="123">
        <v>198400</v>
      </c>
      <c r="C28" s="123">
        <v>259773</v>
      </c>
      <c r="D28" s="123">
        <v>328435</v>
      </c>
      <c r="E28" s="123">
        <v>355152</v>
      </c>
      <c r="F28" s="123">
        <v>349903</v>
      </c>
      <c r="G28" s="123" t="e">
        <f>+[4]SERIE!I164</f>
        <v>#REF!</v>
      </c>
      <c r="H28" s="123" t="e">
        <f>+[4]SERIE!I176</f>
        <v>#REF!</v>
      </c>
      <c r="I28" s="123">
        <v>407082</v>
      </c>
      <c r="J28" s="123">
        <v>462953</v>
      </c>
      <c r="K28" s="123">
        <v>476043</v>
      </c>
      <c r="L28" s="340">
        <v>495035</v>
      </c>
      <c r="M28" s="340">
        <v>450130</v>
      </c>
      <c r="N28" s="340">
        <v>469237</v>
      </c>
      <c r="O28" s="340">
        <v>460020</v>
      </c>
      <c r="P28" s="340">
        <v>497868</v>
      </c>
      <c r="Q28" s="340">
        <v>597033</v>
      </c>
      <c r="R28" s="340">
        <v>521902</v>
      </c>
      <c r="S28" s="340">
        <v>522154</v>
      </c>
      <c r="T28" s="340">
        <v>514818</v>
      </c>
      <c r="U28" s="340">
        <v>473293</v>
      </c>
      <c r="V28" s="340">
        <v>607708</v>
      </c>
    </row>
    <row r="29" spans="1:22" ht="13.95" customHeight="1" x14ac:dyDescent="0.15">
      <c r="A29" s="668" t="s">
        <v>58</v>
      </c>
      <c r="B29" s="123">
        <v>221160</v>
      </c>
      <c r="C29" s="123">
        <v>197979</v>
      </c>
      <c r="D29" s="123">
        <v>281375</v>
      </c>
      <c r="E29" s="123">
        <v>313926</v>
      </c>
      <c r="F29" s="123">
        <v>297479</v>
      </c>
      <c r="G29" s="123" t="e">
        <f>+[4]SERIE!I165</f>
        <v>#REF!</v>
      </c>
      <c r="H29" s="151" t="e">
        <f>+[4]SERIE!I177</f>
        <v>#REF!</v>
      </c>
      <c r="I29" s="151">
        <v>351260</v>
      </c>
      <c r="J29" s="151">
        <v>446543</v>
      </c>
      <c r="K29" s="151">
        <v>465960</v>
      </c>
      <c r="L29" s="342">
        <v>501877</v>
      </c>
      <c r="M29" s="342">
        <v>489200</v>
      </c>
      <c r="N29" s="342">
        <v>501840</v>
      </c>
      <c r="O29" s="342">
        <v>553456</v>
      </c>
      <c r="P29" s="342">
        <v>489264</v>
      </c>
      <c r="Q29" s="342">
        <v>576902</v>
      </c>
      <c r="R29" s="342">
        <v>481371</v>
      </c>
      <c r="S29" s="342">
        <v>416274</v>
      </c>
      <c r="T29" s="342">
        <v>361575</v>
      </c>
      <c r="U29" s="342">
        <v>521966</v>
      </c>
      <c r="V29" s="342">
        <v>491736</v>
      </c>
    </row>
    <row r="30" spans="1:22" ht="13.95" customHeight="1" x14ac:dyDescent="0.15">
      <c r="A30" s="668" t="s">
        <v>59</v>
      </c>
      <c r="B30" s="123">
        <v>220800</v>
      </c>
      <c r="C30" s="123">
        <v>204071</v>
      </c>
      <c r="D30" s="123">
        <v>272818</v>
      </c>
      <c r="E30" s="123">
        <v>288890</v>
      </c>
      <c r="F30" s="123">
        <v>335253</v>
      </c>
      <c r="G30" s="123" t="e">
        <f>+[4]SERIE!I166</f>
        <v>#REF!</v>
      </c>
      <c r="H30" s="151" t="e">
        <f>+[4]SERIE!I178</f>
        <v>#REF!</v>
      </c>
      <c r="I30" s="151">
        <v>424860</v>
      </c>
      <c r="J30" s="151">
        <v>556210</v>
      </c>
      <c r="K30" s="151">
        <v>446771</v>
      </c>
      <c r="L30" s="342">
        <v>499491</v>
      </c>
      <c r="M30" s="342">
        <v>490874</v>
      </c>
      <c r="N30" s="342">
        <v>580840</v>
      </c>
      <c r="O30" s="342">
        <v>477430</v>
      </c>
      <c r="P30" s="342">
        <v>417645</v>
      </c>
      <c r="Q30" s="342">
        <v>587217</v>
      </c>
      <c r="R30" s="342">
        <v>432500</v>
      </c>
      <c r="S30" s="342">
        <v>374796</v>
      </c>
      <c r="T30" s="342">
        <v>439635</v>
      </c>
      <c r="U30" s="342">
        <v>398334</v>
      </c>
      <c r="V30" s="342">
        <v>521102</v>
      </c>
    </row>
    <row r="31" spans="1:22" ht="13.95" customHeight="1" x14ac:dyDescent="0.15">
      <c r="A31" s="668" t="s">
        <v>60</v>
      </c>
      <c r="B31" s="123">
        <v>209630</v>
      </c>
      <c r="C31" s="123">
        <v>270550</v>
      </c>
      <c r="D31" s="123">
        <v>274124</v>
      </c>
      <c r="E31" s="123">
        <v>313460</v>
      </c>
      <c r="F31" s="123">
        <v>307314</v>
      </c>
      <c r="G31" s="123" t="e">
        <f>+[4]SERIE!I167</f>
        <v>#REF!</v>
      </c>
      <c r="H31" s="151" t="e">
        <f>+[4]SERIE!I179</f>
        <v>#REF!</v>
      </c>
      <c r="I31" s="151">
        <v>364950</v>
      </c>
      <c r="J31" s="151">
        <v>429308</v>
      </c>
      <c r="K31" s="151">
        <v>445115</v>
      </c>
      <c r="L31" s="342">
        <v>591928</v>
      </c>
      <c r="M31" s="342">
        <v>279604</v>
      </c>
      <c r="N31" s="342">
        <v>599528</v>
      </c>
      <c r="O31" s="342">
        <v>463187</v>
      </c>
      <c r="P31" s="342">
        <v>474662</v>
      </c>
      <c r="Q31" s="342">
        <v>604920</v>
      </c>
      <c r="R31" s="342">
        <v>553448</v>
      </c>
      <c r="S31" s="342">
        <v>411360</v>
      </c>
      <c r="T31" s="342">
        <v>382538</v>
      </c>
      <c r="U31" s="342">
        <v>399207</v>
      </c>
      <c r="V31" s="342">
        <v>488788</v>
      </c>
    </row>
    <row r="32" spans="1:22" ht="13.95" customHeight="1" x14ac:dyDescent="0.15">
      <c r="A32" s="668" t="s">
        <v>61</v>
      </c>
      <c r="B32" s="123">
        <v>194290</v>
      </c>
      <c r="C32" s="123">
        <v>214825</v>
      </c>
      <c r="D32" s="123">
        <v>302038</v>
      </c>
      <c r="E32" s="123">
        <v>237867</v>
      </c>
      <c r="F32" s="123">
        <v>293398</v>
      </c>
      <c r="G32" s="123" t="e">
        <f>+[4]SERIE!I168</f>
        <v>#REF!</v>
      </c>
      <c r="H32" s="151" t="e">
        <f>+[4]SERIE!I180</f>
        <v>#REF!</v>
      </c>
      <c r="I32" s="151">
        <v>393275</v>
      </c>
      <c r="J32" s="151">
        <v>534149</v>
      </c>
      <c r="K32" s="151">
        <v>444863</v>
      </c>
      <c r="L32" s="342">
        <v>495036</v>
      </c>
      <c r="M32" s="342">
        <v>456473</v>
      </c>
      <c r="N32" s="342">
        <v>666964</v>
      </c>
      <c r="O32" s="342">
        <v>551214</v>
      </c>
      <c r="P32" s="342">
        <v>422834</v>
      </c>
      <c r="Q32" s="342">
        <v>628853</v>
      </c>
      <c r="R32" s="342">
        <v>563836</v>
      </c>
      <c r="S32" s="342">
        <v>470724</v>
      </c>
      <c r="T32" s="342">
        <v>469548</v>
      </c>
      <c r="U32" s="342">
        <v>389790</v>
      </c>
      <c r="V32" s="342">
        <v>397575</v>
      </c>
    </row>
    <row r="33" spans="1:22" ht="13.95" customHeight="1" x14ac:dyDescent="0.15">
      <c r="A33" s="668" t="s">
        <v>62</v>
      </c>
      <c r="B33" s="123">
        <v>216025</v>
      </c>
      <c r="C33" s="123">
        <v>236450</v>
      </c>
      <c r="D33" s="123">
        <v>276156</v>
      </c>
      <c r="E33" s="123">
        <v>208231</v>
      </c>
      <c r="F33" s="123">
        <v>276463</v>
      </c>
      <c r="G33" s="123" t="e">
        <f>+[4]SERIE!I169</f>
        <v>#REF!</v>
      </c>
      <c r="H33" s="151" t="e">
        <f>+[4]SERIE!I181</f>
        <v>#REF!</v>
      </c>
      <c r="I33" s="151">
        <v>389883</v>
      </c>
      <c r="J33" s="151">
        <v>407890</v>
      </c>
      <c r="K33" s="151">
        <v>472433</v>
      </c>
      <c r="L33" s="342">
        <v>505065</v>
      </c>
      <c r="M33" s="342">
        <v>390909</v>
      </c>
      <c r="N33" s="342">
        <v>510189</v>
      </c>
      <c r="O33" s="342">
        <v>453385</v>
      </c>
      <c r="P33" s="342">
        <v>473879</v>
      </c>
      <c r="Q33" s="342">
        <v>666963</v>
      </c>
      <c r="R33" s="342">
        <v>461644</v>
      </c>
      <c r="S33" s="342">
        <v>528692</v>
      </c>
      <c r="T33" s="342">
        <v>387460</v>
      </c>
      <c r="U33" s="342">
        <v>372646</v>
      </c>
      <c r="V33" s="342">
        <v>306169</v>
      </c>
    </row>
    <row r="34" spans="1:22" ht="13.95" customHeight="1" x14ac:dyDescent="0.15">
      <c r="A34" s="668" t="s">
        <v>63</v>
      </c>
      <c r="B34" s="123">
        <v>180145</v>
      </c>
      <c r="C34" s="123">
        <v>276014</v>
      </c>
      <c r="D34" s="123">
        <v>329687</v>
      </c>
      <c r="E34" s="123">
        <v>294514</v>
      </c>
      <c r="F34" s="123">
        <v>311321</v>
      </c>
      <c r="G34" s="123" t="e">
        <f>+[4]SERIE!I170</f>
        <v>#REF!</v>
      </c>
      <c r="H34" s="151" t="e">
        <f>+[4]SERIE!I182</f>
        <v>#REF!</v>
      </c>
      <c r="I34" s="151">
        <v>379086</v>
      </c>
      <c r="J34" s="151">
        <v>405155</v>
      </c>
      <c r="K34" s="151">
        <v>513398</v>
      </c>
      <c r="L34" s="342">
        <v>496124</v>
      </c>
      <c r="M34" s="342">
        <v>461786</v>
      </c>
      <c r="N34" s="342">
        <v>582066</v>
      </c>
      <c r="O34" s="342">
        <v>462111</v>
      </c>
      <c r="P34" s="342">
        <v>469894</v>
      </c>
      <c r="Q34" s="342">
        <v>369752</v>
      </c>
      <c r="R34" s="342">
        <v>540121</v>
      </c>
      <c r="S34" s="342">
        <v>533159</v>
      </c>
      <c r="T34" s="342">
        <v>401073</v>
      </c>
      <c r="U34" s="342">
        <v>440835</v>
      </c>
      <c r="V34" s="342">
        <v>468543</v>
      </c>
    </row>
    <row r="35" spans="1:22" ht="13.95" customHeight="1" x14ac:dyDescent="0.15">
      <c r="A35" s="668" t="s">
        <v>64</v>
      </c>
      <c r="B35" s="123">
        <v>226335</v>
      </c>
      <c r="C35" s="123">
        <v>230194</v>
      </c>
      <c r="D35" s="123">
        <v>306170</v>
      </c>
      <c r="E35" s="123">
        <v>301548</v>
      </c>
      <c r="F35" s="123">
        <v>336139</v>
      </c>
      <c r="G35" s="123" t="e">
        <f>+[4]SERIE!I171</f>
        <v>#REF!</v>
      </c>
      <c r="H35" s="151" t="e">
        <f>+[4]SERIE!I183</f>
        <v>#REF!</v>
      </c>
      <c r="I35" s="151">
        <v>397686</v>
      </c>
      <c r="J35" s="151">
        <v>388381</v>
      </c>
      <c r="K35" s="151">
        <v>483254</v>
      </c>
      <c r="L35" s="342">
        <v>530430</v>
      </c>
      <c r="M35" s="342">
        <v>475042</v>
      </c>
      <c r="N35" s="342">
        <v>489833</v>
      </c>
      <c r="O35" s="342">
        <v>512862</v>
      </c>
      <c r="P35" s="342">
        <v>310969</v>
      </c>
      <c r="Q35" s="342">
        <v>551491</v>
      </c>
      <c r="R35" s="342">
        <v>510162</v>
      </c>
      <c r="S35" s="342">
        <v>423568</v>
      </c>
      <c r="T35" s="342">
        <v>363957</v>
      </c>
      <c r="U35" s="342">
        <v>499148</v>
      </c>
      <c r="V35" s="342">
        <v>538192</v>
      </c>
    </row>
    <row r="36" spans="1:22" ht="13.95" customHeight="1" x14ac:dyDescent="0.15">
      <c r="A36" s="668" t="s">
        <v>65</v>
      </c>
      <c r="B36" s="123">
        <v>222810</v>
      </c>
      <c r="C36" s="123">
        <v>170575</v>
      </c>
      <c r="D36" s="123">
        <v>245443</v>
      </c>
      <c r="E36" s="123">
        <v>296322</v>
      </c>
      <c r="F36" s="123">
        <v>351657</v>
      </c>
      <c r="G36" s="123" t="e">
        <f>+[4]SERIE!I172</f>
        <v>#REF!</v>
      </c>
      <c r="H36" s="151" t="e">
        <f>+[4]SERIE!I184</f>
        <v>#REF!</v>
      </c>
      <c r="I36" s="151">
        <v>503097</v>
      </c>
      <c r="J36" s="151">
        <v>447217</v>
      </c>
      <c r="K36" s="151">
        <v>415601</v>
      </c>
      <c r="L36" s="342">
        <v>651030</v>
      </c>
      <c r="M36" s="342">
        <v>565034</v>
      </c>
      <c r="N36" s="342">
        <v>514447</v>
      </c>
      <c r="O36" s="342">
        <v>575861</v>
      </c>
      <c r="P36" s="342">
        <v>564684</v>
      </c>
      <c r="Q36" s="342">
        <v>593404</v>
      </c>
      <c r="R36" s="342">
        <v>459949</v>
      </c>
      <c r="S36" s="342">
        <v>412361</v>
      </c>
      <c r="T36" s="342">
        <v>411335</v>
      </c>
      <c r="U36" s="342">
        <v>478989</v>
      </c>
      <c r="V36" s="342">
        <v>527819</v>
      </c>
    </row>
    <row r="37" spans="1:22" ht="13.95" customHeight="1" x14ac:dyDescent="0.15">
      <c r="A37" s="668" t="s">
        <v>66</v>
      </c>
      <c r="B37" s="123">
        <v>219192</v>
      </c>
      <c r="C37" s="123">
        <v>275110</v>
      </c>
      <c r="D37" s="123">
        <v>253477</v>
      </c>
      <c r="E37" s="123">
        <v>369404</v>
      </c>
      <c r="F37" s="123">
        <v>377141</v>
      </c>
      <c r="G37" s="123" t="e">
        <f>+[4]SERIE!I173</f>
        <v>#REF!</v>
      </c>
      <c r="H37" s="151" t="e">
        <f>+[4]SERIE!I185</f>
        <v>#REF!</v>
      </c>
      <c r="I37" s="151">
        <v>445949</v>
      </c>
      <c r="J37" s="151">
        <v>572688</v>
      </c>
      <c r="K37" s="151">
        <v>466377</v>
      </c>
      <c r="L37" s="342">
        <v>498234</v>
      </c>
      <c r="M37" s="342">
        <v>564389</v>
      </c>
      <c r="N37" s="342">
        <v>547621</v>
      </c>
      <c r="O37" s="342">
        <v>507494</v>
      </c>
      <c r="P37" s="342">
        <v>410548</v>
      </c>
      <c r="Q37" s="342">
        <v>589787</v>
      </c>
      <c r="R37" s="342">
        <v>482876</v>
      </c>
      <c r="S37" s="342">
        <v>504817</v>
      </c>
      <c r="T37" s="342">
        <v>368414</v>
      </c>
      <c r="U37" s="342">
        <v>488102</v>
      </c>
      <c r="V37" s="342">
        <v>571989</v>
      </c>
    </row>
    <row r="38" spans="1:22" ht="13.95" customHeight="1" x14ac:dyDescent="0.15">
      <c r="A38" s="668" t="s">
        <v>67</v>
      </c>
      <c r="B38" s="123">
        <v>250230</v>
      </c>
      <c r="C38" s="123">
        <v>317815</v>
      </c>
      <c r="D38" s="123">
        <v>293817</v>
      </c>
      <c r="E38" s="123">
        <v>330283</v>
      </c>
      <c r="F38" s="123">
        <v>309073</v>
      </c>
      <c r="G38" s="123" t="e">
        <f>+[4]SERIE!I174</f>
        <v>#REF!</v>
      </c>
      <c r="H38" s="151" t="e">
        <f>+[4]SERIE!I186</f>
        <v>#REF!</v>
      </c>
      <c r="I38" s="151">
        <v>516895</v>
      </c>
      <c r="J38" s="151">
        <v>469963</v>
      </c>
      <c r="K38" s="151">
        <v>536898</v>
      </c>
      <c r="L38" s="342">
        <v>569760</v>
      </c>
      <c r="M38" s="342">
        <v>402448</v>
      </c>
      <c r="N38" s="342">
        <v>561409</v>
      </c>
      <c r="O38" s="342">
        <v>511154</v>
      </c>
      <c r="P38" s="342">
        <v>564553</v>
      </c>
      <c r="Q38" s="342">
        <v>454429</v>
      </c>
      <c r="R38" s="342">
        <v>490383</v>
      </c>
      <c r="S38" s="342">
        <v>516904</v>
      </c>
      <c r="T38" s="342">
        <v>469159</v>
      </c>
      <c r="U38" s="342">
        <v>429668</v>
      </c>
      <c r="V38" s="342">
        <v>620665</v>
      </c>
    </row>
    <row r="39" spans="1:22" ht="13.95" customHeight="1" thickBot="1" x14ac:dyDescent="0.2">
      <c r="A39" s="125" t="s">
        <v>68</v>
      </c>
      <c r="B39" s="152">
        <v>158270</v>
      </c>
      <c r="C39" s="152">
        <v>201040</v>
      </c>
      <c r="D39" s="152">
        <v>297226</v>
      </c>
      <c r="E39" s="152">
        <v>291664</v>
      </c>
      <c r="F39" s="152">
        <v>323790</v>
      </c>
      <c r="G39" s="152" t="e">
        <f>+[4]SERIE!I175</f>
        <v>#REF!</v>
      </c>
      <c r="H39" s="152" t="e">
        <f>+[4]SERIE!I187</f>
        <v>#REF!</v>
      </c>
      <c r="I39" s="152">
        <v>508752</v>
      </c>
      <c r="J39" s="152">
        <v>446835</v>
      </c>
      <c r="K39" s="152">
        <v>546727</v>
      </c>
      <c r="L39" s="703">
        <v>582510</v>
      </c>
      <c r="M39" s="703">
        <v>513466</v>
      </c>
      <c r="N39" s="703">
        <v>617135</v>
      </c>
      <c r="O39" s="703">
        <v>480382</v>
      </c>
      <c r="P39" s="703">
        <v>537272</v>
      </c>
      <c r="Q39" s="703">
        <v>569994</v>
      </c>
      <c r="R39" s="703">
        <v>421612</v>
      </c>
      <c r="S39" s="703">
        <v>474342</v>
      </c>
      <c r="T39" s="703">
        <v>402810</v>
      </c>
      <c r="U39" s="703">
        <v>509282</v>
      </c>
      <c r="V39" s="703">
        <v>525050</v>
      </c>
    </row>
    <row r="40" spans="1:22" ht="9" customHeight="1" x14ac:dyDescent="0.15">
      <c r="A40" s="28" t="s">
        <v>544</v>
      </c>
      <c r="B40" s="317"/>
      <c r="C40" s="317"/>
      <c r="D40" s="317"/>
      <c r="E40" s="317"/>
      <c r="F40" s="317"/>
      <c r="G40" s="317"/>
      <c r="H40" s="317"/>
      <c r="I40" s="317"/>
      <c r="J40" s="317"/>
      <c r="K40" s="317"/>
      <c r="L40" s="317"/>
      <c r="M40" s="317"/>
      <c r="N40" s="317"/>
      <c r="O40" s="317"/>
    </row>
    <row r="41" spans="1:22" ht="9" customHeight="1" x14ac:dyDescent="0.15">
      <c r="A41" s="695" t="s">
        <v>464</v>
      </c>
      <c r="B41" s="317"/>
      <c r="C41" s="317"/>
      <c r="D41" s="317"/>
      <c r="E41" s="317"/>
      <c r="F41" s="317"/>
      <c r="G41" s="317"/>
      <c r="H41" s="317"/>
      <c r="I41" s="317"/>
      <c r="J41" s="317"/>
      <c r="K41" s="317"/>
      <c r="L41" s="317"/>
      <c r="M41" s="317"/>
      <c r="N41" s="317"/>
      <c r="O41" s="317"/>
    </row>
    <row r="42" spans="1:22" ht="9" customHeight="1" x14ac:dyDescent="0.15">
      <c r="A42" s="40" t="s">
        <v>427</v>
      </c>
      <c r="B42" s="317"/>
      <c r="C42" s="317"/>
      <c r="D42" s="317"/>
      <c r="E42" s="317"/>
      <c r="F42" s="317"/>
      <c r="G42" s="317"/>
      <c r="H42" s="317"/>
      <c r="I42" s="317"/>
      <c r="J42" s="317"/>
      <c r="K42" s="317"/>
      <c r="L42" s="317"/>
      <c r="M42" s="317"/>
      <c r="N42" s="317"/>
      <c r="O42" s="317"/>
    </row>
    <row r="45" spans="1:22" ht="13.05" customHeight="1" x14ac:dyDescent="0.15">
      <c r="A45" s="10"/>
    </row>
    <row r="46" spans="1:22" ht="13.05" customHeight="1" x14ac:dyDescent="0.15">
      <c r="A46" s="10"/>
    </row>
    <row r="47" spans="1:22" ht="13.05" customHeight="1" x14ac:dyDescent="0.15">
      <c r="A47" s="12"/>
    </row>
  </sheetData>
  <mergeCells count="1">
    <mergeCell ref="A1:E1"/>
  </mergeCells>
  <printOptions horizontalCentered="1" verticalCentered="1"/>
  <pageMargins left="0" right="0" top="0" bottom="0" header="0" footer="0"/>
  <pageSetup paperSize="9" orientation="landscape"/>
  <headerFooter scaleWithDoc="0" alignWithMargins="0"/>
  <rowBreaks count="1" manualBreakCount="1">
    <brk id="22" max="16383" man="1"/>
  </rowBreak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9">
    <tabColor theme="9" tint="0.59999389629810485"/>
  </sheetPr>
  <dimension ref="A1:V42"/>
  <sheetViews>
    <sheetView showGridLines="0" zoomScale="150" zoomScaleNormal="150" workbookViewId="0">
      <selection sqref="A1:E1"/>
    </sheetView>
  </sheetViews>
  <sheetFormatPr baseColWidth="10" defaultColWidth="7" defaultRowHeight="13.05" customHeight="1" x14ac:dyDescent="0.15"/>
  <cols>
    <col min="1" max="1" width="6.375" style="119" customWidth="1"/>
    <col min="2" max="9" width="8" style="119" hidden="1" customWidth="1"/>
    <col min="10" max="11" width="0" style="119" hidden="1" customWidth="1"/>
    <col min="12" max="27" width="8.375" style="119" customWidth="1"/>
    <col min="28" max="16384" width="7" style="119"/>
  </cols>
  <sheetData>
    <row r="1" spans="1:22" ht="13.05" customHeight="1" x14ac:dyDescent="0.15">
      <c r="A1" s="1169"/>
      <c r="B1" s="1169"/>
      <c r="C1" s="1169"/>
      <c r="D1" s="1169"/>
      <c r="E1" s="1169"/>
    </row>
    <row r="2" spans="1:22" ht="13.05" customHeight="1" x14ac:dyDescent="0.3">
      <c r="A2" s="420" t="s">
        <v>607</v>
      </c>
      <c r="B2" s="416"/>
      <c r="C2" s="416"/>
      <c r="D2" s="416"/>
      <c r="E2" s="416"/>
      <c r="F2" s="416"/>
      <c r="G2" s="416"/>
      <c r="H2" s="416"/>
      <c r="I2" s="416"/>
      <c r="J2" s="416"/>
      <c r="K2" s="416"/>
      <c r="L2" s="416"/>
    </row>
    <row r="3" spans="1:22" ht="13.05" customHeight="1" x14ac:dyDescent="0.15">
      <c r="A3" s="333" t="s">
        <v>351</v>
      </c>
      <c r="B3" s="416"/>
      <c r="C3" s="416"/>
      <c r="D3" s="416"/>
      <c r="E3" s="416"/>
      <c r="F3" s="416"/>
      <c r="G3" s="416"/>
      <c r="H3" s="416"/>
      <c r="I3" s="416"/>
      <c r="J3" s="416"/>
      <c r="K3" s="416"/>
      <c r="L3" s="416"/>
    </row>
    <row r="4" spans="1:22" ht="4.05" customHeight="1" thickBot="1" x14ac:dyDescent="0.2"/>
    <row r="5" spans="1:22" ht="15" customHeight="1" x14ac:dyDescent="0.15">
      <c r="A5" s="812" t="s">
        <v>121</v>
      </c>
      <c r="B5" s="812">
        <v>2000</v>
      </c>
      <c r="C5" s="812">
        <v>2001</v>
      </c>
      <c r="D5" s="812">
        <v>2002</v>
      </c>
      <c r="E5" s="812">
        <v>2003</v>
      </c>
      <c r="F5" s="812">
        <v>2004</v>
      </c>
      <c r="G5" s="812">
        <v>2005</v>
      </c>
      <c r="H5" s="812">
        <v>2006</v>
      </c>
      <c r="I5" s="812">
        <v>2007</v>
      </c>
      <c r="J5" s="812">
        <v>2008</v>
      </c>
      <c r="K5" s="812">
        <v>2009</v>
      </c>
      <c r="L5" s="812">
        <v>2010</v>
      </c>
      <c r="M5" s="812">
        <v>2011</v>
      </c>
      <c r="N5" s="812">
        <v>2012</v>
      </c>
      <c r="O5" s="812">
        <v>2013</v>
      </c>
      <c r="P5" s="812">
        <v>2014</v>
      </c>
      <c r="Q5" s="812">
        <v>2015</v>
      </c>
      <c r="R5" s="812">
        <v>2016</v>
      </c>
      <c r="S5" s="1015">
        <v>2017</v>
      </c>
      <c r="T5" s="1016">
        <v>2018</v>
      </c>
      <c r="U5" s="1015">
        <v>2019</v>
      </c>
      <c r="V5" s="1017" t="s">
        <v>408</v>
      </c>
    </row>
    <row r="6" spans="1:22" ht="15" customHeight="1" x14ac:dyDescent="0.15">
      <c r="A6" s="809" t="s">
        <v>56</v>
      </c>
      <c r="B6" s="841">
        <v>399325</v>
      </c>
      <c r="C6" s="841">
        <v>495413</v>
      </c>
      <c r="D6" s="841">
        <v>649338</v>
      </c>
      <c r="E6" s="841">
        <v>627196</v>
      </c>
      <c r="F6" s="841">
        <v>847825</v>
      </c>
      <c r="G6" s="841">
        <v>687316</v>
      </c>
      <c r="H6" s="841">
        <v>1015560</v>
      </c>
      <c r="I6" s="841">
        <v>1070656</v>
      </c>
      <c r="J6" s="841">
        <v>1206518</v>
      </c>
      <c r="K6" s="841">
        <v>1000038</v>
      </c>
      <c r="L6" s="1014">
        <v>1147473</v>
      </c>
      <c r="M6" s="1014">
        <v>909190</v>
      </c>
      <c r="N6" s="1014">
        <v>975022</v>
      </c>
      <c r="O6" s="1014">
        <v>1145429</v>
      </c>
      <c r="P6" s="1014">
        <v>603955</v>
      </c>
      <c r="Q6" s="1014">
        <v>714813</v>
      </c>
      <c r="R6" s="1014">
        <v>367296</v>
      </c>
      <c r="S6" s="1014">
        <v>88618</v>
      </c>
      <c r="T6" s="1014">
        <f>SUM(T7:T18)</f>
        <v>22000</v>
      </c>
      <c r="U6" s="1014">
        <f>SUM(U7:U18)</f>
        <v>38600</v>
      </c>
      <c r="V6" s="1014">
        <f>SUM(V7:V18)</f>
        <v>0</v>
      </c>
    </row>
    <row r="7" spans="1:22" ht="13.95" customHeight="1" x14ac:dyDescent="0.15">
      <c r="A7" s="122" t="s">
        <v>57</v>
      </c>
      <c r="B7" s="123">
        <v>30500</v>
      </c>
      <c r="C7" s="123">
        <v>53233</v>
      </c>
      <c r="D7" s="123">
        <v>89410</v>
      </c>
      <c r="E7" s="123">
        <v>68552</v>
      </c>
      <c r="F7" s="123">
        <v>85510</v>
      </c>
      <c r="G7" s="123">
        <v>46100</v>
      </c>
      <c r="H7" s="123">
        <v>135050</v>
      </c>
      <c r="I7" s="123">
        <v>93000</v>
      </c>
      <c r="J7" s="123">
        <v>105600</v>
      </c>
      <c r="K7" s="123">
        <v>116325</v>
      </c>
      <c r="L7" s="340">
        <v>74085</v>
      </c>
      <c r="M7" s="340">
        <v>39750</v>
      </c>
      <c r="N7" s="340">
        <v>91150</v>
      </c>
      <c r="O7" s="340">
        <v>115056</v>
      </c>
      <c r="P7" s="340">
        <v>6000</v>
      </c>
      <c r="Q7" s="340">
        <v>59280</v>
      </c>
      <c r="R7" s="340">
        <v>126912</v>
      </c>
      <c r="S7" s="340">
        <v>0</v>
      </c>
      <c r="T7" s="340">
        <v>0</v>
      </c>
      <c r="U7" s="340">
        <v>6300</v>
      </c>
      <c r="V7" s="340">
        <v>0</v>
      </c>
    </row>
    <row r="8" spans="1:22" ht="13.95" customHeight="1" x14ac:dyDescent="0.15">
      <c r="A8" s="122" t="s">
        <v>58</v>
      </c>
      <c r="B8" s="123">
        <v>43900</v>
      </c>
      <c r="C8" s="123">
        <v>39266</v>
      </c>
      <c r="D8" s="123">
        <v>37200</v>
      </c>
      <c r="E8" s="123">
        <v>68006</v>
      </c>
      <c r="F8" s="123">
        <v>64100</v>
      </c>
      <c r="G8" s="123">
        <v>61300</v>
      </c>
      <c r="H8" s="151">
        <v>124150</v>
      </c>
      <c r="I8" s="151">
        <v>61680</v>
      </c>
      <c r="J8" s="151">
        <v>95530</v>
      </c>
      <c r="K8" s="151">
        <v>85699</v>
      </c>
      <c r="L8" s="342">
        <v>123537</v>
      </c>
      <c r="M8" s="342">
        <v>106220</v>
      </c>
      <c r="N8" s="342">
        <v>72550</v>
      </c>
      <c r="O8" s="342">
        <v>168504</v>
      </c>
      <c r="P8" s="342">
        <v>115880</v>
      </c>
      <c r="Q8" s="342">
        <v>32480</v>
      </c>
      <c r="R8" s="342">
        <v>37076</v>
      </c>
      <c r="S8" s="342">
        <v>6300</v>
      </c>
      <c r="T8" s="342">
        <v>0</v>
      </c>
      <c r="U8" s="342">
        <v>0</v>
      </c>
      <c r="V8" s="340">
        <v>0</v>
      </c>
    </row>
    <row r="9" spans="1:22" ht="13.95" customHeight="1" x14ac:dyDescent="0.15">
      <c r="A9" s="122" t="s">
        <v>59</v>
      </c>
      <c r="B9" s="123">
        <v>69500</v>
      </c>
      <c r="C9" s="123">
        <v>62185</v>
      </c>
      <c r="D9" s="123">
        <v>78000</v>
      </c>
      <c r="E9" s="123">
        <v>31030</v>
      </c>
      <c r="F9" s="123">
        <v>111250</v>
      </c>
      <c r="G9" s="123">
        <v>78890</v>
      </c>
      <c r="H9" s="151">
        <v>120328</v>
      </c>
      <c r="I9" s="151">
        <v>120250</v>
      </c>
      <c r="J9" s="151">
        <v>114480</v>
      </c>
      <c r="K9" s="151">
        <v>51963</v>
      </c>
      <c r="L9" s="342">
        <v>102111</v>
      </c>
      <c r="M9" s="342">
        <v>90600</v>
      </c>
      <c r="N9" s="342">
        <v>78700</v>
      </c>
      <c r="O9" s="342">
        <v>68120</v>
      </c>
      <c r="P9" s="342">
        <v>52520</v>
      </c>
      <c r="Q9" s="342">
        <v>72520</v>
      </c>
      <c r="R9" s="342">
        <v>91769</v>
      </c>
      <c r="S9" s="342">
        <v>0</v>
      </c>
      <c r="T9" s="342">
        <v>14300</v>
      </c>
      <c r="U9" s="342">
        <v>0</v>
      </c>
      <c r="V9" s="340">
        <v>0</v>
      </c>
    </row>
    <row r="10" spans="1:22" ht="13.95" customHeight="1" x14ac:dyDescent="0.15">
      <c r="A10" s="122" t="s">
        <v>60</v>
      </c>
      <c r="B10" s="123">
        <v>57900</v>
      </c>
      <c r="C10" s="123">
        <v>32460</v>
      </c>
      <c r="D10" s="123">
        <v>31660</v>
      </c>
      <c r="E10" s="123">
        <v>47240</v>
      </c>
      <c r="F10" s="123">
        <v>34890</v>
      </c>
      <c r="G10" s="123">
        <v>30300</v>
      </c>
      <c r="H10" s="151">
        <v>72900</v>
      </c>
      <c r="I10" s="151">
        <v>70400</v>
      </c>
      <c r="J10" s="151">
        <v>88710</v>
      </c>
      <c r="K10" s="151">
        <v>117530</v>
      </c>
      <c r="L10" s="342">
        <v>93200</v>
      </c>
      <c r="M10" s="342">
        <v>32200</v>
      </c>
      <c r="N10" s="342">
        <v>50965</v>
      </c>
      <c r="O10" s="342">
        <v>66453</v>
      </c>
      <c r="P10" s="342">
        <v>18480</v>
      </c>
      <c r="Q10" s="342">
        <v>107435</v>
      </c>
      <c r="R10" s="342">
        <v>17800</v>
      </c>
      <c r="S10" s="342">
        <v>4160</v>
      </c>
      <c r="T10" s="342">
        <v>0</v>
      </c>
      <c r="U10" s="342">
        <v>6300</v>
      </c>
      <c r="V10" s="340">
        <v>0</v>
      </c>
    </row>
    <row r="11" spans="1:22" ht="13.95" customHeight="1" x14ac:dyDescent="0.15">
      <c r="A11" s="122" t="s">
        <v>61</v>
      </c>
      <c r="B11" s="123">
        <v>20000</v>
      </c>
      <c r="C11" s="123">
        <v>5700</v>
      </c>
      <c r="D11" s="123">
        <v>69783</v>
      </c>
      <c r="E11" s="123">
        <v>14291</v>
      </c>
      <c r="F11" s="123">
        <v>145700</v>
      </c>
      <c r="G11" s="123">
        <v>64300</v>
      </c>
      <c r="H11" s="151">
        <v>54500</v>
      </c>
      <c r="I11" s="151">
        <v>98600</v>
      </c>
      <c r="J11" s="151">
        <v>141030</v>
      </c>
      <c r="K11" s="151">
        <v>74808</v>
      </c>
      <c r="L11" s="342">
        <v>3900</v>
      </c>
      <c r="M11" s="342">
        <v>90650</v>
      </c>
      <c r="N11" s="342">
        <v>113065</v>
      </c>
      <c r="O11" s="342">
        <v>135718</v>
      </c>
      <c r="P11" s="342">
        <v>48700</v>
      </c>
      <c r="Q11" s="342">
        <v>104905</v>
      </c>
      <c r="R11" s="342">
        <v>64239</v>
      </c>
      <c r="S11" s="342">
        <v>6300</v>
      </c>
      <c r="T11" s="342">
        <v>0</v>
      </c>
      <c r="U11" s="342">
        <v>8000</v>
      </c>
      <c r="V11" s="340">
        <v>0</v>
      </c>
    </row>
    <row r="12" spans="1:22" ht="13.95" customHeight="1" x14ac:dyDescent="0.15">
      <c r="A12" s="122" t="s">
        <v>62</v>
      </c>
      <c r="B12" s="123">
        <v>29000</v>
      </c>
      <c r="C12" s="123">
        <v>22135</v>
      </c>
      <c r="D12" s="123">
        <v>36150</v>
      </c>
      <c r="E12" s="123">
        <v>36015</v>
      </c>
      <c r="F12" s="123">
        <v>43550</v>
      </c>
      <c r="G12" s="123">
        <v>37800</v>
      </c>
      <c r="H12" s="151">
        <v>58000</v>
      </c>
      <c r="I12" s="151">
        <v>65755</v>
      </c>
      <c r="J12" s="151">
        <v>95360</v>
      </c>
      <c r="K12" s="151">
        <v>70840</v>
      </c>
      <c r="L12" s="342">
        <v>122945</v>
      </c>
      <c r="M12" s="342">
        <v>60000</v>
      </c>
      <c r="N12" s="342">
        <v>67705</v>
      </c>
      <c r="O12" s="342">
        <v>120771</v>
      </c>
      <c r="P12" s="342">
        <v>37440</v>
      </c>
      <c r="Q12" s="342">
        <v>87554</v>
      </c>
      <c r="R12" s="342">
        <v>12000</v>
      </c>
      <c r="S12" s="342">
        <v>0</v>
      </c>
      <c r="T12" s="342">
        <v>0</v>
      </c>
      <c r="U12" s="342">
        <v>0</v>
      </c>
      <c r="V12" s="340">
        <v>0</v>
      </c>
    </row>
    <row r="13" spans="1:22" ht="13.95" customHeight="1" x14ac:dyDescent="0.15">
      <c r="A13" s="122" t="s">
        <v>63</v>
      </c>
      <c r="B13" s="123">
        <v>26000</v>
      </c>
      <c r="C13" s="123">
        <v>36684</v>
      </c>
      <c r="D13" s="123">
        <v>84780</v>
      </c>
      <c r="E13" s="123">
        <v>39750</v>
      </c>
      <c r="F13" s="123">
        <v>58000</v>
      </c>
      <c r="G13" s="123">
        <v>41000</v>
      </c>
      <c r="H13" s="151">
        <v>88284</v>
      </c>
      <c r="I13" s="151">
        <v>90660</v>
      </c>
      <c r="J13" s="151">
        <v>90000</v>
      </c>
      <c r="K13" s="151">
        <v>81218</v>
      </c>
      <c r="L13" s="342">
        <v>64270</v>
      </c>
      <c r="M13" s="342">
        <v>92500</v>
      </c>
      <c r="N13" s="342">
        <v>29448</v>
      </c>
      <c r="O13" s="342">
        <v>95680</v>
      </c>
      <c r="P13" s="342">
        <v>10160</v>
      </c>
      <c r="Q13" s="342">
        <v>50237</v>
      </c>
      <c r="R13" s="342">
        <v>5000</v>
      </c>
      <c r="S13" s="342">
        <v>0</v>
      </c>
      <c r="T13" s="342">
        <v>6300</v>
      </c>
      <c r="U13" s="342">
        <v>6000</v>
      </c>
      <c r="V13" s="340">
        <v>0</v>
      </c>
    </row>
    <row r="14" spans="1:22" ht="13.95" customHeight="1" x14ac:dyDescent="0.15">
      <c r="A14" s="122" t="s">
        <v>64</v>
      </c>
      <c r="B14" s="123">
        <v>25300</v>
      </c>
      <c r="C14" s="123">
        <v>29015</v>
      </c>
      <c r="D14" s="123">
        <v>31025</v>
      </c>
      <c r="E14" s="123">
        <v>46960</v>
      </c>
      <c r="F14" s="123">
        <v>48400</v>
      </c>
      <c r="G14" s="123">
        <v>67508</v>
      </c>
      <c r="H14" s="151">
        <v>78208</v>
      </c>
      <c r="I14" s="151">
        <v>93800</v>
      </c>
      <c r="J14" s="151">
        <v>108006</v>
      </c>
      <c r="K14" s="151">
        <v>87396</v>
      </c>
      <c r="L14" s="342">
        <v>124925</v>
      </c>
      <c r="M14" s="342">
        <v>133410</v>
      </c>
      <c r="N14" s="342">
        <v>105934</v>
      </c>
      <c r="O14" s="342">
        <v>98104</v>
      </c>
      <c r="P14" s="342">
        <v>59496</v>
      </c>
      <c r="Q14" s="342">
        <v>29120</v>
      </c>
      <c r="R14" s="342">
        <v>0</v>
      </c>
      <c r="S14" s="342">
        <v>6300</v>
      </c>
      <c r="T14" s="342">
        <v>0</v>
      </c>
      <c r="U14" s="342">
        <v>0</v>
      </c>
      <c r="V14" s="340">
        <v>0</v>
      </c>
    </row>
    <row r="15" spans="1:22" ht="13.95" customHeight="1" x14ac:dyDescent="0.15">
      <c r="A15" s="122" t="s">
        <v>65</v>
      </c>
      <c r="B15" s="123">
        <v>11000</v>
      </c>
      <c r="C15" s="123">
        <v>48815</v>
      </c>
      <c r="D15" s="123">
        <v>46770</v>
      </c>
      <c r="E15" s="123">
        <v>58740</v>
      </c>
      <c r="F15" s="123">
        <v>94400</v>
      </c>
      <c r="G15" s="123">
        <v>88172</v>
      </c>
      <c r="H15" s="151">
        <v>66605</v>
      </c>
      <c r="I15" s="151">
        <v>102400</v>
      </c>
      <c r="J15" s="151">
        <v>95170</v>
      </c>
      <c r="K15" s="151">
        <v>69670</v>
      </c>
      <c r="L15" s="342">
        <v>98900</v>
      </c>
      <c r="M15" s="342">
        <v>82400</v>
      </c>
      <c r="N15" s="342">
        <v>116900</v>
      </c>
      <c r="O15" s="342">
        <v>87256</v>
      </c>
      <c r="P15" s="342">
        <v>101920</v>
      </c>
      <c r="Q15" s="342">
        <v>60568</v>
      </c>
      <c r="R15" s="342">
        <v>6200</v>
      </c>
      <c r="S15" s="342">
        <v>0</v>
      </c>
      <c r="T15" s="342">
        <v>0</v>
      </c>
      <c r="U15" s="342">
        <v>6000</v>
      </c>
      <c r="V15" s="340">
        <v>0</v>
      </c>
    </row>
    <row r="16" spans="1:22" ht="13.95" customHeight="1" x14ac:dyDescent="0.15">
      <c r="A16" s="122" t="s">
        <v>66</v>
      </c>
      <c r="B16" s="123">
        <v>39000</v>
      </c>
      <c r="C16" s="123">
        <v>80420</v>
      </c>
      <c r="D16" s="123">
        <v>45060</v>
      </c>
      <c r="E16" s="123">
        <v>108162</v>
      </c>
      <c r="F16" s="123">
        <v>61100</v>
      </c>
      <c r="G16" s="123">
        <v>77338</v>
      </c>
      <c r="H16" s="151">
        <v>72135</v>
      </c>
      <c r="I16" s="151">
        <v>82111</v>
      </c>
      <c r="J16" s="151">
        <v>105700</v>
      </c>
      <c r="K16" s="151">
        <v>108309</v>
      </c>
      <c r="L16" s="342">
        <v>114110</v>
      </c>
      <c r="M16" s="342">
        <v>66400</v>
      </c>
      <c r="N16" s="342">
        <v>102100</v>
      </c>
      <c r="O16" s="342">
        <v>111144</v>
      </c>
      <c r="P16" s="342">
        <v>69151</v>
      </c>
      <c r="Q16" s="342">
        <v>34380</v>
      </c>
      <c r="R16" s="342">
        <v>0</v>
      </c>
      <c r="S16" s="342">
        <v>8059</v>
      </c>
      <c r="T16" s="342">
        <v>0</v>
      </c>
      <c r="U16" s="342">
        <v>0</v>
      </c>
      <c r="V16" s="340">
        <v>0</v>
      </c>
    </row>
    <row r="17" spans="1:22" ht="13.95" customHeight="1" x14ac:dyDescent="0.15">
      <c r="A17" s="122" t="s">
        <v>67</v>
      </c>
      <c r="B17" s="123">
        <v>30500</v>
      </c>
      <c r="C17" s="123">
        <v>52800</v>
      </c>
      <c r="D17" s="123">
        <v>48700</v>
      </c>
      <c r="E17" s="123">
        <v>75050</v>
      </c>
      <c r="F17" s="123">
        <v>39025</v>
      </c>
      <c r="G17" s="123">
        <v>64608</v>
      </c>
      <c r="H17" s="151">
        <v>62500</v>
      </c>
      <c r="I17" s="151">
        <v>85400</v>
      </c>
      <c r="J17" s="151">
        <v>125276</v>
      </c>
      <c r="K17" s="151">
        <v>76415</v>
      </c>
      <c r="L17" s="342">
        <v>96980</v>
      </c>
      <c r="M17" s="342">
        <v>74500</v>
      </c>
      <c r="N17" s="342">
        <v>67020</v>
      </c>
      <c r="O17" s="342">
        <v>44303</v>
      </c>
      <c r="P17" s="342">
        <v>28428</v>
      </c>
      <c r="Q17" s="342">
        <v>44614</v>
      </c>
      <c r="R17" s="342">
        <v>6300</v>
      </c>
      <c r="S17" s="342">
        <v>18379</v>
      </c>
      <c r="T17" s="342">
        <v>1400</v>
      </c>
      <c r="U17" s="342">
        <v>0</v>
      </c>
      <c r="V17" s="340">
        <v>0</v>
      </c>
    </row>
    <row r="18" spans="1:22" ht="13.95" customHeight="1" thickBot="1" x14ac:dyDescent="0.2">
      <c r="A18" s="125" t="s">
        <v>68</v>
      </c>
      <c r="B18" s="152">
        <v>16725</v>
      </c>
      <c r="C18" s="152">
        <v>32700</v>
      </c>
      <c r="D18" s="152">
        <v>50800</v>
      </c>
      <c r="E18" s="152">
        <v>33400</v>
      </c>
      <c r="F18" s="152">
        <v>61900</v>
      </c>
      <c r="G18" s="152">
        <v>30000</v>
      </c>
      <c r="H18" s="152">
        <v>82900</v>
      </c>
      <c r="I18" s="152">
        <v>106600</v>
      </c>
      <c r="J18" s="152">
        <v>41656</v>
      </c>
      <c r="K18" s="152">
        <v>59865</v>
      </c>
      <c r="L18" s="703">
        <v>64600</v>
      </c>
      <c r="M18" s="703">
        <v>40560</v>
      </c>
      <c r="N18" s="703">
        <v>79485</v>
      </c>
      <c r="O18" s="703">
        <v>34320</v>
      </c>
      <c r="P18" s="703">
        <v>55780</v>
      </c>
      <c r="Q18" s="703">
        <v>31720</v>
      </c>
      <c r="R18" s="703">
        <v>0</v>
      </c>
      <c r="S18" s="703">
        <v>39120</v>
      </c>
      <c r="T18" s="703">
        <v>0</v>
      </c>
      <c r="U18" s="703">
        <v>6000</v>
      </c>
      <c r="V18" s="703">
        <v>0</v>
      </c>
    </row>
    <row r="19" spans="1:22" ht="9" customHeight="1" x14ac:dyDescent="0.15">
      <c r="A19" s="28" t="s">
        <v>544</v>
      </c>
      <c r="B19" s="317"/>
      <c r="C19" s="317"/>
      <c r="D19" s="317"/>
      <c r="E19" s="317"/>
      <c r="F19" s="317"/>
      <c r="G19" s="317"/>
      <c r="H19" s="317"/>
      <c r="I19" s="317"/>
      <c r="J19" s="317"/>
      <c r="K19" s="317"/>
      <c r="L19" s="317"/>
      <c r="M19" s="317"/>
      <c r="N19" s="317"/>
      <c r="O19" s="317"/>
      <c r="P19" s="317"/>
      <c r="Q19" s="317"/>
      <c r="R19" s="317"/>
      <c r="S19" s="317"/>
      <c r="T19" s="317"/>
      <c r="U19" s="317"/>
      <c r="V19" s="317"/>
    </row>
    <row r="20" spans="1:22" ht="9" customHeight="1" x14ac:dyDescent="0.15">
      <c r="A20" s="695" t="s">
        <v>464</v>
      </c>
      <c r="B20" s="317"/>
      <c r="C20" s="317"/>
      <c r="D20" s="317"/>
      <c r="E20" s="317"/>
      <c r="F20" s="317"/>
      <c r="G20" s="317"/>
      <c r="H20" s="317"/>
      <c r="I20" s="317"/>
      <c r="J20" s="317"/>
      <c r="K20" s="317"/>
      <c r="L20" s="317"/>
      <c r="M20" s="317"/>
      <c r="N20" s="317"/>
      <c r="O20" s="317"/>
      <c r="P20" s="317"/>
      <c r="Q20" s="317"/>
      <c r="R20" s="317"/>
      <c r="S20" s="317"/>
      <c r="T20" s="317"/>
      <c r="U20" s="317"/>
      <c r="V20" s="317"/>
    </row>
    <row r="21" spans="1:22" ht="9" customHeight="1" x14ac:dyDescent="0.15">
      <c r="A21" s="40" t="s">
        <v>427</v>
      </c>
      <c r="B21" s="317"/>
      <c r="C21" s="317"/>
      <c r="D21" s="317"/>
      <c r="E21" s="317"/>
      <c r="F21" s="317"/>
      <c r="G21" s="317"/>
      <c r="H21" s="317"/>
      <c r="I21" s="317"/>
      <c r="J21" s="317"/>
      <c r="K21" s="317"/>
      <c r="L21" s="317"/>
      <c r="M21" s="317"/>
      <c r="N21" s="317"/>
      <c r="O21" s="317"/>
      <c r="P21" s="317"/>
      <c r="Q21" s="317"/>
      <c r="R21" s="317"/>
      <c r="S21" s="317"/>
      <c r="T21" s="317"/>
      <c r="U21" s="317"/>
      <c r="V21" s="317"/>
    </row>
    <row r="23" spans="1:22" ht="13.05" customHeight="1" x14ac:dyDescent="0.3">
      <c r="A23" s="420" t="s">
        <v>608</v>
      </c>
      <c r="B23" s="416"/>
      <c r="C23" s="416"/>
      <c r="D23" s="416"/>
      <c r="E23" s="416"/>
      <c r="F23" s="416"/>
      <c r="G23" s="416"/>
      <c r="H23" s="416"/>
      <c r="I23" s="416"/>
      <c r="J23" s="416"/>
      <c r="K23" s="416"/>
      <c r="L23" s="416"/>
      <c r="M23" s="416"/>
      <c r="N23" s="416"/>
      <c r="O23" s="416"/>
      <c r="P23" s="416"/>
      <c r="Q23" s="416"/>
      <c r="R23" s="416"/>
      <c r="S23" s="416"/>
      <c r="T23" s="416"/>
      <c r="U23" s="416"/>
      <c r="V23" s="416"/>
    </row>
    <row r="24" spans="1:22" ht="13.05" customHeight="1" x14ac:dyDescent="0.15">
      <c r="A24" s="333" t="s">
        <v>351</v>
      </c>
      <c r="B24" s="416"/>
      <c r="C24" s="416"/>
      <c r="D24" s="416"/>
      <c r="E24" s="416"/>
      <c r="F24" s="416"/>
      <c r="G24" s="416"/>
      <c r="H24" s="416"/>
      <c r="I24" s="416"/>
      <c r="J24" s="416"/>
      <c r="K24" s="416"/>
      <c r="L24" s="416"/>
      <c r="M24" s="416"/>
      <c r="N24" s="416"/>
      <c r="O24" s="416"/>
      <c r="P24" s="416"/>
      <c r="Q24" s="416"/>
      <c r="R24" s="416"/>
      <c r="S24" s="416"/>
      <c r="T24" s="416"/>
      <c r="U24" s="416"/>
      <c r="V24" s="416"/>
    </row>
    <row r="25" spans="1:22" ht="4.05" customHeight="1" thickBot="1" x14ac:dyDescent="0.2"/>
    <row r="26" spans="1:22" ht="15" customHeight="1" x14ac:dyDescent="0.15">
      <c r="A26" s="812" t="s">
        <v>121</v>
      </c>
      <c r="B26" s="812">
        <v>2000</v>
      </c>
      <c r="C26" s="812">
        <v>2001</v>
      </c>
      <c r="D26" s="812">
        <v>2002</v>
      </c>
      <c r="E26" s="812">
        <v>2003</v>
      </c>
      <c r="F26" s="812">
        <v>2004</v>
      </c>
      <c r="G26" s="812">
        <v>2005</v>
      </c>
      <c r="H26" s="812">
        <v>2006</v>
      </c>
      <c r="I26" s="812">
        <v>2007</v>
      </c>
      <c r="J26" s="812">
        <v>2008</v>
      </c>
      <c r="K26" s="812">
        <v>2009</v>
      </c>
      <c r="L26" s="812">
        <v>2010</v>
      </c>
      <c r="M26" s="812">
        <v>2011</v>
      </c>
      <c r="N26" s="812">
        <v>2012</v>
      </c>
      <c r="O26" s="812">
        <v>2013</v>
      </c>
      <c r="P26" s="812">
        <v>2014</v>
      </c>
      <c r="Q26" s="812">
        <v>2015</v>
      </c>
      <c r="R26" s="812">
        <v>2016</v>
      </c>
      <c r="S26" s="1015">
        <v>2017</v>
      </c>
      <c r="T26" s="1016">
        <v>2018</v>
      </c>
      <c r="U26" s="1015">
        <v>2019</v>
      </c>
      <c r="V26" s="1017" t="s">
        <v>408</v>
      </c>
    </row>
    <row r="27" spans="1:22" ht="15" customHeight="1" x14ac:dyDescent="0.15">
      <c r="A27" s="809" t="s">
        <v>56</v>
      </c>
      <c r="B27" s="841">
        <v>2556679</v>
      </c>
      <c r="C27" s="841">
        <v>2582564</v>
      </c>
      <c r="D27" s="841">
        <v>2937060</v>
      </c>
      <c r="E27" s="841">
        <v>2974065</v>
      </c>
      <c r="F27" s="841">
        <v>3126266</v>
      </c>
      <c r="G27" s="841">
        <v>3516585</v>
      </c>
      <c r="H27" s="841">
        <v>3727274</v>
      </c>
      <c r="I27" s="841">
        <v>4209259</v>
      </c>
      <c r="J27" s="841">
        <v>4405100</v>
      </c>
      <c r="K27" s="841">
        <v>4722467</v>
      </c>
      <c r="L27" s="1014">
        <v>5398457</v>
      </c>
      <c r="M27" s="1014">
        <v>4900605</v>
      </c>
      <c r="N27" s="1014">
        <v>6044515</v>
      </c>
      <c r="O27" s="1014">
        <v>5410063</v>
      </c>
      <c r="P27" s="1014">
        <v>5781377</v>
      </c>
      <c r="Q27" s="1014">
        <v>6341188</v>
      </c>
      <c r="R27" s="1014">
        <v>5760695</v>
      </c>
      <c r="S27" s="1014">
        <v>5760500</v>
      </c>
      <c r="T27" s="1014">
        <f>SUM(T28:T39)</f>
        <v>6160146</v>
      </c>
      <c r="U27" s="1014">
        <f>SUM(U28:U39)</f>
        <v>6506566</v>
      </c>
      <c r="V27" s="1014">
        <f>SUM(V28:V39)</f>
        <v>6065336</v>
      </c>
    </row>
    <row r="28" spans="1:22" ht="13.95" customHeight="1" x14ac:dyDescent="0.15">
      <c r="A28" s="668" t="s">
        <v>57</v>
      </c>
      <c r="B28" s="123">
        <v>245700</v>
      </c>
      <c r="C28" s="123">
        <v>259521</v>
      </c>
      <c r="D28" s="123">
        <v>260025</v>
      </c>
      <c r="E28" s="123">
        <v>286600</v>
      </c>
      <c r="F28" s="123">
        <v>264393</v>
      </c>
      <c r="G28" s="123">
        <v>286006</v>
      </c>
      <c r="H28" s="123">
        <v>297720</v>
      </c>
      <c r="I28" s="123">
        <v>336082</v>
      </c>
      <c r="J28" s="123">
        <v>384393</v>
      </c>
      <c r="K28" s="123">
        <v>359438</v>
      </c>
      <c r="L28" s="340">
        <v>420950</v>
      </c>
      <c r="M28" s="340">
        <v>420780</v>
      </c>
      <c r="N28" s="340">
        <v>378087</v>
      </c>
      <c r="O28" s="340">
        <v>422964</v>
      </c>
      <c r="P28" s="340">
        <v>491868</v>
      </c>
      <c r="Q28" s="340">
        <v>537753</v>
      </c>
      <c r="R28" s="340">
        <v>411658</v>
      </c>
      <c r="S28" s="340">
        <v>558554</v>
      </c>
      <c r="T28" s="340">
        <v>622978</v>
      </c>
      <c r="U28" s="340">
        <v>665925</v>
      </c>
      <c r="V28" s="340">
        <v>607708</v>
      </c>
    </row>
    <row r="29" spans="1:22" ht="13.95" customHeight="1" x14ac:dyDescent="0.15">
      <c r="A29" s="668" t="s">
        <v>58</v>
      </c>
      <c r="B29" s="123">
        <v>219060</v>
      </c>
      <c r="C29" s="123">
        <v>158713</v>
      </c>
      <c r="D29" s="123">
        <v>258175</v>
      </c>
      <c r="E29" s="123">
        <v>245920</v>
      </c>
      <c r="F29" s="123">
        <v>233379</v>
      </c>
      <c r="G29" s="151">
        <v>277534</v>
      </c>
      <c r="H29" s="151">
        <v>333435</v>
      </c>
      <c r="I29" s="151">
        <v>289580</v>
      </c>
      <c r="J29" s="151">
        <v>351013</v>
      </c>
      <c r="K29" s="151">
        <v>380261</v>
      </c>
      <c r="L29" s="342">
        <v>378340</v>
      </c>
      <c r="M29" s="342">
        <v>393380</v>
      </c>
      <c r="N29" s="342">
        <v>429290</v>
      </c>
      <c r="O29" s="342">
        <v>405752</v>
      </c>
      <c r="P29" s="342">
        <v>388384</v>
      </c>
      <c r="Q29" s="342">
        <v>609942</v>
      </c>
      <c r="R29" s="342">
        <v>459895</v>
      </c>
      <c r="S29" s="342">
        <v>409974</v>
      </c>
      <c r="T29" s="342">
        <v>361575</v>
      </c>
      <c r="U29" s="342">
        <v>675847</v>
      </c>
      <c r="V29" s="342">
        <v>491736</v>
      </c>
    </row>
    <row r="30" spans="1:22" ht="13.95" customHeight="1" x14ac:dyDescent="0.15">
      <c r="A30" s="668" t="s">
        <v>59</v>
      </c>
      <c r="B30" s="123">
        <v>221106</v>
      </c>
      <c r="C30" s="123">
        <v>153886</v>
      </c>
      <c r="D30" s="123">
        <v>227313</v>
      </c>
      <c r="E30" s="123">
        <v>257860</v>
      </c>
      <c r="F30" s="123">
        <v>235443</v>
      </c>
      <c r="G30" s="151">
        <v>246552</v>
      </c>
      <c r="H30" s="151">
        <v>307620</v>
      </c>
      <c r="I30" s="151">
        <v>304610</v>
      </c>
      <c r="J30" s="151">
        <v>441730</v>
      </c>
      <c r="K30" s="151">
        <v>394808</v>
      </c>
      <c r="L30" s="342">
        <v>397380</v>
      </c>
      <c r="M30" s="342">
        <v>415474</v>
      </c>
      <c r="N30" s="342">
        <v>502140</v>
      </c>
      <c r="O30" s="342">
        <v>513310</v>
      </c>
      <c r="P30" s="342">
        <v>464341</v>
      </c>
      <c r="Q30" s="342">
        <v>535497</v>
      </c>
      <c r="R30" s="342">
        <v>356331</v>
      </c>
      <c r="S30" s="342">
        <v>398716</v>
      </c>
      <c r="T30" s="342">
        <v>463295</v>
      </c>
      <c r="U30" s="342">
        <v>488934</v>
      </c>
      <c r="V30" s="342">
        <v>521102</v>
      </c>
    </row>
    <row r="31" spans="1:22" ht="13.95" customHeight="1" x14ac:dyDescent="0.15">
      <c r="A31" s="668" t="s">
        <v>60</v>
      </c>
      <c r="B31" s="123">
        <v>199435</v>
      </c>
      <c r="C31" s="123">
        <v>268090</v>
      </c>
      <c r="D31" s="123">
        <v>242464</v>
      </c>
      <c r="E31" s="123">
        <v>266220</v>
      </c>
      <c r="F31" s="123">
        <v>283864</v>
      </c>
      <c r="G31" s="151">
        <v>306411</v>
      </c>
      <c r="H31" s="151">
        <v>313242</v>
      </c>
      <c r="I31" s="151">
        <v>321590</v>
      </c>
      <c r="J31" s="151">
        <v>340598</v>
      </c>
      <c r="K31" s="151">
        <v>327585</v>
      </c>
      <c r="L31" s="342">
        <v>529928</v>
      </c>
      <c r="M31" s="342">
        <v>295244</v>
      </c>
      <c r="N31" s="342">
        <v>548563</v>
      </c>
      <c r="O31" s="342">
        <v>396734</v>
      </c>
      <c r="P31" s="342">
        <v>545726</v>
      </c>
      <c r="Q31" s="342">
        <v>525773</v>
      </c>
      <c r="R31" s="342">
        <v>551248</v>
      </c>
      <c r="S31" s="342">
        <v>427811</v>
      </c>
      <c r="T31" s="342">
        <v>508170</v>
      </c>
      <c r="U31" s="342">
        <v>531003</v>
      </c>
      <c r="V31" s="342">
        <v>488788</v>
      </c>
    </row>
    <row r="32" spans="1:22" ht="13.95" customHeight="1" x14ac:dyDescent="0.15">
      <c r="A32" s="668" t="s">
        <v>61</v>
      </c>
      <c r="B32" s="123">
        <v>206590</v>
      </c>
      <c r="C32" s="123">
        <v>209125</v>
      </c>
      <c r="D32" s="123">
        <v>232255</v>
      </c>
      <c r="E32" s="123">
        <v>223576</v>
      </c>
      <c r="F32" s="123">
        <v>147698</v>
      </c>
      <c r="G32" s="151">
        <v>277704</v>
      </c>
      <c r="H32" s="151">
        <v>255660</v>
      </c>
      <c r="I32" s="151">
        <v>321715</v>
      </c>
      <c r="J32" s="151">
        <v>411319</v>
      </c>
      <c r="K32" s="151">
        <v>370055</v>
      </c>
      <c r="L32" s="342">
        <v>484668</v>
      </c>
      <c r="M32" s="342">
        <v>393823</v>
      </c>
      <c r="N32" s="342">
        <v>553899</v>
      </c>
      <c r="O32" s="342">
        <v>457096</v>
      </c>
      <c r="P32" s="342">
        <v>498250</v>
      </c>
      <c r="Q32" s="342">
        <v>526028</v>
      </c>
      <c r="R32" s="342">
        <v>530797</v>
      </c>
      <c r="S32" s="342">
        <v>500824</v>
      </c>
      <c r="T32" s="342">
        <v>582076</v>
      </c>
      <c r="U32" s="342">
        <v>394270</v>
      </c>
      <c r="V32" s="342">
        <v>397575</v>
      </c>
    </row>
    <row r="33" spans="1:22" ht="13.95" customHeight="1" x14ac:dyDescent="0.15">
      <c r="A33" s="668" t="s">
        <v>62</v>
      </c>
      <c r="B33" s="123">
        <v>205031</v>
      </c>
      <c r="C33" s="123">
        <v>235315</v>
      </c>
      <c r="D33" s="123">
        <v>268006</v>
      </c>
      <c r="E33" s="123">
        <v>172216</v>
      </c>
      <c r="F33" s="123">
        <v>232913</v>
      </c>
      <c r="G33" s="151">
        <v>286125</v>
      </c>
      <c r="H33" s="151">
        <v>332064</v>
      </c>
      <c r="I33" s="151">
        <v>342228</v>
      </c>
      <c r="J33" s="151">
        <v>312530</v>
      </c>
      <c r="K33" s="151">
        <v>401537</v>
      </c>
      <c r="L33" s="342">
        <v>382120</v>
      </c>
      <c r="M33" s="342">
        <v>330909</v>
      </c>
      <c r="N33" s="342">
        <v>496772</v>
      </c>
      <c r="O33" s="342">
        <v>378374</v>
      </c>
      <c r="P33" s="342">
        <v>533315</v>
      </c>
      <c r="Q33" s="342">
        <v>579409</v>
      </c>
      <c r="R33" s="342">
        <v>493030</v>
      </c>
      <c r="S33" s="342">
        <v>569252</v>
      </c>
      <c r="T33" s="342">
        <v>494372</v>
      </c>
      <c r="U33" s="342">
        <v>551422</v>
      </c>
      <c r="V33" s="342">
        <v>306169</v>
      </c>
    </row>
    <row r="34" spans="1:22" ht="13.95" customHeight="1" x14ac:dyDescent="0.15">
      <c r="A34" s="668" t="s">
        <v>63</v>
      </c>
      <c r="B34" s="123">
        <v>174945</v>
      </c>
      <c r="C34" s="123">
        <v>263330</v>
      </c>
      <c r="D34" s="123">
        <v>244907</v>
      </c>
      <c r="E34" s="123">
        <v>254764</v>
      </c>
      <c r="F34" s="123">
        <v>287761</v>
      </c>
      <c r="G34" s="151">
        <v>274168</v>
      </c>
      <c r="H34" s="151">
        <v>342909</v>
      </c>
      <c r="I34" s="151">
        <v>288426</v>
      </c>
      <c r="J34" s="151">
        <v>315155</v>
      </c>
      <c r="K34" s="151">
        <v>432118</v>
      </c>
      <c r="L34" s="342">
        <v>431854</v>
      </c>
      <c r="M34" s="342">
        <v>369286</v>
      </c>
      <c r="N34" s="342">
        <v>590058</v>
      </c>
      <c r="O34" s="342">
        <v>414687</v>
      </c>
      <c r="P34" s="342">
        <v>527334</v>
      </c>
      <c r="Q34" s="342">
        <v>319515</v>
      </c>
      <c r="R34" s="342">
        <v>559494</v>
      </c>
      <c r="S34" s="342">
        <v>573719</v>
      </c>
      <c r="T34" s="342">
        <v>591333</v>
      </c>
      <c r="U34" s="342">
        <v>588491</v>
      </c>
      <c r="V34" s="342">
        <v>468543</v>
      </c>
    </row>
    <row r="35" spans="1:22" ht="13.95" customHeight="1" x14ac:dyDescent="0.15">
      <c r="A35" s="668" t="s">
        <v>64</v>
      </c>
      <c r="B35" s="123">
        <v>233035</v>
      </c>
      <c r="C35" s="123">
        <v>229179</v>
      </c>
      <c r="D35" s="123">
        <v>275145</v>
      </c>
      <c r="E35" s="123">
        <v>254588</v>
      </c>
      <c r="F35" s="123">
        <v>292739</v>
      </c>
      <c r="G35" s="151">
        <v>311924</v>
      </c>
      <c r="H35" s="151">
        <v>275197</v>
      </c>
      <c r="I35" s="151">
        <v>349646</v>
      </c>
      <c r="J35" s="151">
        <v>280375</v>
      </c>
      <c r="K35" s="151">
        <v>395613</v>
      </c>
      <c r="L35" s="342">
        <v>405505</v>
      </c>
      <c r="M35" s="342">
        <v>361632</v>
      </c>
      <c r="N35" s="342">
        <v>478019</v>
      </c>
      <c r="O35" s="342">
        <v>513974</v>
      </c>
      <c r="P35" s="342">
        <v>285493</v>
      </c>
      <c r="Q35" s="342">
        <v>562099</v>
      </c>
      <c r="R35" s="342">
        <v>510162</v>
      </c>
      <c r="S35" s="342">
        <v>417268</v>
      </c>
      <c r="T35" s="342">
        <v>462229</v>
      </c>
      <c r="U35" s="342">
        <v>585468</v>
      </c>
      <c r="V35" s="342">
        <v>538192</v>
      </c>
    </row>
    <row r="36" spans="1:22" ht="13.95" customHeight="1" x14ac:dyDescent="0.15">
      <c r="A36" s="668" t="s">
        <v>65</v>
      </c>
      <c r="B36" s="123">
        <v>241810</v>
      </c>
      <c r="C36" s="123">
        <v>121760</v>
      </c>
      <c r="D36" s="123">
        <v>203850</v>
      </c>
      <c r="E36" s="123">
        <v>237582</v>
      </c>
      <c r="F36" s="123">
        <v>274897</v>
      </c>
      <c r="G36" s="151">
        <v>306303</v>
      </c>
      <c r="H36" s="151">
        <v>267341</v>
      </c>
      <c r="I36" s="151">
        <v>400697</v>
      </c>
      <c r="J36" s="151">
        <v>352047</v>
      </c>
      <c r="K36" s="151">
        <v>345786</v>
      </c>
      <c r="L36" s="342">
        <v>552130</v>
      </c>
      <c r="M36" s="342">
        <v>542634</v>
      </c>
      <c r="N36" s="342">
        <v>415147</v>
      </c>
      <c r="O36" s="342">
        <v>556309</v>
      </c>
      <c r="P36" s="342">
        <v>553804</v>
      </c>
      <c r="Q36" s="342">
        <v>535436</v>
      </c>
      <c r="R36" s="342">
        <v>467269</v>
      </c>
      <c r="S36" s="342">
        <v>412361</v>
      </c>
      <c r="T36" s="342">
        <v>505351</v>
      </c>
      <c r="U36" s="342">
        <v>545789</v>
      </c>
      <c r="V36" s="342">
        <v>527819</v>
      </c>
    </row>
    <row r="37" spans="1:22" ht="13.95" customHeight="1" x14ac:dyDescent="0.15">
      <c r="A37" s="668" t="s">
        <v>66</v>
      </c>
      <c r="B37" s="123">
        <v>228692</v>
      </c>
      <c r="C37" s="123">
        <v>215690</v>
      </c>
      <c r="D37" s="123">
        <v>233377</v>
      </c>
      <c r="E37" s="123">
        <v>261242</v>
      </c>
      <c r="F37" s="123">
        <v>316041</v>
      </c>
      <c r="G37" s="151">
        <v>334374</v>
      </c>
      <c r="H37" s="151">
        <v>367276</v>
      </c>
      <c r="I37" s="151">
        <v>389838</v>
      </c>
      <c r="J37" s="151">
        <v>466659</v>
      </c>
      <c r="K37" s="151">
        <v>368068</v>
      </c>
      <c r="L37" s="342">
        <v>424892</v>
      </c>
      <c r="M37" s="342">
        <v>547989</v>
      </c>
      <c r="N37" s="342">
        <v>468401</v>
      </c>
      <c r="O37" s="342">
        <v>396350</v>
      </c>
      <c r="P37" s="342">
        <v>370933</v>
      </c>
      <c r="Q37" s="342">
        <v>605119</v>
      </c>
      <c r="R37" s="342">
        <v>495356</v>
      </c>
      <c r="S37" s="342">
        <v>537474</v>
      </c>
      <c r="T37" s="342">
        <v>484582</v>
      </c>
      <c r="U37" s="342">
        <v>546467</v>
      </c>
      <c r="V37" s="342">
        <v>571989</v>
      </c>
    </row>
    <row r="38" spans="1:22" ht="13.95" customHeight="1" x14ac:dyDescent="0.15">
      <c r="A38" s="668" t="s">
        <v>67</v>
      </c>
      <c r="B38" s="123">
        <v>219730</v>
      </c>
      <c r="C38" s="123">
        <v>293615</v>
      </c>
      <c r="D38" s="123">
        <v>245117</v>
      </c>
      <c r="E38" s="123">
        <v>255233</v>
      </c>
      <c r="F38" s="123">
        <v>270048</v>
      </c>
      <c r="G38" s="151">
        <v>343434</v>
      </c>
      <c r="H38" s="151">
        <v>266810</v>
      </c>
      <c r="I38" s="151">
        <v>462695</v>
      </c>
      <c r="J38" s="151">
        <v>344395</v>
      </c>
      <c r="K38" s="151">
        <v>460483</v>
      </c>
      <c r="L38" s="342">
        <v>472780</v>
      </c>
      <c r="M38" s="342">
        <v>356548</v>
      </c>
      <c r="N38" s="342">
        <v>567189</v>
      </c>
      <c r="O38" s="342">
        <v>508451</v>
      </c>
      <c r="P38" s="342">
        <v>620885</v>
      </c>
      <c r="Q38" s="342">
        <v>433895</v>
      </c>
      <c r="R38" s="342">
        <v>484083</v>
      </c>
      <c r="S38" s="342">
        <v>519325</v>
      </c>
      <c r="T38" s="342">
        <v>631975</v>
      </c>
      <c r="U38" s="342">
        <v>429668</v>
      </c>
      <c r="V38" s="342">
        <v>620665</v>
      </c>
    </row>
    <row r="39" spans="1:22" ht="13.95" customHeight="1" thickBot="1" x14ac:dyDescent="0.2">
      <c r="A39" s="125" t="s">
        <v>68</v>
      </c>
      <c r="B39" s="152">
        <v>161545</v>
      </c>
      <c r="C39" s="152">
        <v>174340</v>
      </c>
      <c r="D39" s="152">
        <v>246426</v>
      </c>
      <c r="E39" s="152">
        <v>258264</v>
      </c>
      <c r="F39" s="152">
        <v>287090</v>
      </c>
      <c r="G39" s="152">
        <v>266050</v>
      </c>
      <c r="H39" s="152">
        <v>368000</v>
      </c>
      <c r="I39" s="152">
        <v>402152</v>
      </c>
      <c r="J39" s="152">
        <v>404886</v>
      </c>
      <c r="K39" s="152">
        <v>486715</v>
      </c>
      <c r="L39" s="703">
        <v>517910</v>
      </c>
      <c r="M39" s="703">
        <v>472906</v>
      </c>
      <c r="N39" s="703">
        <v>616950</v>
      </c>
      <c r="O39" s="703">
        <v>446062</v>
      </c>
      <c r="P39" s="703">
        <v>501044</v>
      </c>
      <c r="Q39" s="703">
        <v>570722</v>
      </c>
      <c r="R39" s="703">
        <v>441372</v>
      </c>
      <c r="S39" s="703">
        <v>435222</v>
      </c>
      <c r="T39" s="703">
        <v>452210</v>
      </c>
      <c r="U39" s="703">
        <v>503282</v>
      </c>
      <c r="V39" s="703">
        <v>525050</v>
      </c>
    </row>
    <row r="40" spans="1:22" ht="9" customHeight="1" x14ac:dyDescent="0.15">
      <c r="A40" s="28" t="s">
        <v>544</v>
      </c>
      <c r="B40" s="315"/>
      <c r="C40" s="315"/>
      <c r="D40" s="315"/>
      <c r="E40" s="315"/>
      <c r="F40" s="315"/>
      <c r="G40" s="315"/>
      <c r="H40" s="315"/>
      <c r="I40" s="315"/>
      <c r="J40" s="315"/>
      <c r="K40" s="315"/>
      <c r="L40" s="315"/>
      <c r="M40" s="315"/>
      <c r="N40" s="315"/>
      <c r="O40" s="315"/>
      <c r="P40" s="151"/>
      <c r="Q40" s="151"/>
      <c r="R40" s="151"/>
      <c r="S40" s="151"/>
      <c r="T40" s="151"/>
      <c r="U40" s="151"/>
      <c r="V40" s="151"/>
    </row>
    <row r="41" spans="1:22" ht="9" customHeight="1" x14ac:dyDescent="0.15">
      <c r="A41" s="695" t="s">
        <v>464</v>
      </c>
      <c r="B41" s="317"/>
      <c r="C41" s="317"/>
      <c r="D41" s="317"/>
      <c r="E41" s="317"/>
      <c r="F41" s="317"/>
      <c r="G41" s="317"/>
      <c r="H41" s="317"/>
      <c r="I41" s="317"/>
      <c r="J41" s="317"/>
      <c r="K41" s="317"/>
      <c r="L41" s="317"/>
      <c r="M41" s="317"/>
      <c r="N41" s="317"/>
      <c r="O41" s="317"/>
    </row>
    <row r="42" spans="1:22" ht="9" customHeight="1" x14ac:dyDescent="0.15">
      <c r="A42" s="40" t="s">
        <v>427</v>
      </c>
      <c r="B42" s="317"/>
      <c r="C42" s="317"/>
      <c r="D42" s="317"/>
      <c r="E42" s="317"/>
      <c r="F42" s="317"/>
      <c r="G42" s="317"/>
      <c r="H42" s="317"/>
      <c r="I42" s="317"/>
      <c r="J42" s="317"/>
      <c r="K42" s="317"/>
      <c r="L42" s="317"/>
      <c r="M42" s="317"/>
      <c r="N42" s="317"/>
      <c r="O42" s="317"/>
    </row>
  </sheetData>
  <mergeCells count="1">
    <mergeCell ref="A1:E1"/>
  </mergeCells>
  <printOptions horizontalCentered="1" verticalCentered="1"/>
  <pageMargins left="0" right="0" top="0" bottom="0" header="0" footer="0"/>
  <pageSetup paperSize="9" orientation="portrait"/>
  <headerFooter scaleWithDoc="0" alignWithMargins="0"/>
  <rowBreaks count="1" manualBreakCount="1">
    <brk id="22" max="16383" man="1"/>
  </rowBreak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0">
    <tabColor theme="9" tint="0.59999389629810485"/>
  </sheetPr>
  <dimension ref="A1:Z42"/>
  <sheetViews>
    <sheetView showGridLines="0" zoomScaleNormal="100" workbookViewId="0">
      <selection sqref="A1:E1"/>
    </sheetView>
  </sheetViews>
  <sheetFormatPr baseColWidth="10" defaultColWidth="7" defaultRowHeight="13.05" customHeight="1" x14ac:dyDescent="0.15"/>
  <cols>
    <col min="1" max="1" width="7.375" style="119" customWidth="1"/>
    <col min="2" max="9" width="8" style="119" hidden="1" customWidth="1"/>
    <col min="10" max="11" width="0" style="119" hidden="1" customWidth="1"/>
    <col min="12" max="22" width="8.25" style="119" customWidth="1"/>
    <col min="23" max="27" width="8.375" style="119" customWidth="1"/>
    <col min="28" max="16384" width="7" style="119"/>
  </cols>
  <sheetData>
    <row r="1" spans="1:22" ht="13.05" customHeight="1" x14ac:dyDescent="0.15">
      <c r="A1" s="1169"/>
      <c r="B1" s="1169"/>
      <c r="C1" s="1169"/>
      <c r="D1" s="1169"/>
      <c r="E1" s="1169"/>
    </row>
    <row r="2" spans="1:22" ht="13.05" customHeight="1" x14ac:dyDescent="0.3">
      <c r="A2" s="420" t="s">
        <v>609</v>
      </c>
      <c r="B2" s="416"/>
      <c r="C2" s="416"/>
      <c r="D2" s="416"/>
      <c r="E2" s="416"/>
      <c r="F2" s="416"/>
      <c r="G2" s="416"/>
      <c r="H2" s="416"/>
      <c r="I2" s="416"/>
      <c r="J2" s="416"/>
      <c r="K2" s="416"/>
      <c r="L2" s="416"/>
    </row>
    <row r="3" spans="1:22" ht="13.05" customHeight="1" x14ac:dyDescent="0.15">
      <c r="A3" s="699" t="s">
        <v>290</v>
      </c>
      <c r="B3" s="416"/>
      <c r="C3" s="416"/>
      <c r="D3" s="416"/>
      <c r="E3" s="416"/>
      <c r="F3" s="416"/>
      <c r="G3" s="416"/>
      <c r="H3" s="416"/>
      <c r="I3" s="416"/>
      <c r="J3" s="416"/>
      <c r="K3" s="416"/>
      <c r="L3" s="416"/>
    </row>
    <row r="4" spans="1:22" ht="4.05" customHeight="1" thickBot="1" x14ac:dyDescent="0.2"/>
    <row r="5" spans="1:22" ht="15" customHeight="1" x14ac:dyDescent="0.15">
      <c r="A5" s="812" t="s">
        <v>121</v>
      </c>
      <c r="B5" s="812">
        <v>2000</v>
      </c>
      <c r="C5" s="812">
        <v>2001</v>
      </c>
      <c r="D5" s="812">
        <v>2002</v>
      </c>
      <c r="E5" s="812">
        <v>2003</v>
      </c>
      <c r="F5" s="812">
        <v>2004</v>
      </c>
      <c r="G5" s="812">
        <v>2005</v>
      </c>
      <c r="H5" s="812">
        <v>2006</v>
      </c>
      <c r="I5" s="812">
        <v>2007</v>
      </c>
      <c r="J5" s="812">
        <v>2008</v>
      </c>
      <c r="K5" s="812">
        <v>2009</v>
      </c>
      <c r="L5" s="812">
        <v>2010</v>
      </c>
      <c r="M5" s="812">
        <v>2011</v>
      </c>
      <c r="N5" s="812">
        <v>2012</v>
      </c>
      <c r="O5" s="812">
        <v>2013</v>
      </c>
      <c r="P5" s="812">
        <v>2014</v>
      </c>
      <c r="Q5" s="812">
        <v>2015</v>
      </c>
      <c r="R5" s="812">
        <v>2016</v>
      </c>
      <c r="S5" s="812">
        <v>2017</v>
      </c>
      <c r="T5" s="1019">
        <v>2018</v>
      </c>
      <c r="U5" s="812">
        <v>2019</v>
      </c>
      <c r="V5" s="812" t="s">
        <v>408</v>
      </c>
    </row>
    <row r="6" spans="1:22" ht="15" customHeight="1" x14ac:dyDescent="0.15">
      <c r="A6" s="809" t="s">
        <v>56</v>
      </c>
      <c r="B6" s="841">
        <v>0</v>
      </c>
      <c r="C6" s="841">
        <v>0</v>
      </c>
      <c r="D6" s="841">
        <v>0</v>
      </c>
      <c r="E6" s="841">
        <v>0</v>
      </c>
      <c r="F6" s="841">
        <v>0</v>
      </c>
      <c r="G6" s="841">
        <v>0</v>
      </c>
      <c r="H6" s="841">
        <v>0</v>
      </c>
      <c r="I6" s="841">
        <v>0</v>
      </c>
      <c r="J6" s="841">
        <v>0</v>
      </c>
      <c r="K6" s="841">
        <v>365040</v>
      </c>
      <c r="L6" s="1013">
        <v>52560</v>
      </c>
      <c r="M6" s="1013">
        <v>0</v>
      </c>
      <c r="N6" s="1013">
        <v>0</v>
      </c>
      <c r="O6" s="1013">
        <v>0</v>
      </c>
      <c r="P6" s="1013">
        <v>538200</v>
      </c>
      <c r="Q6" s="1013">
        <v>31080</v>
      </c>
      <c r="R6" s="1013">
        <v>0</v>
      </c>
      <c r="S6" s="1013">
        <v>0</v>
      </c>
      <c r="T6" s="1013">
        <v>0</v>
      </c>
      <c r="U6" s="1013">
        <v>0</v>
      </c>
      <c r="V6" s="1018">
        <f>SUM(V7:V18)</f>
        <v>0</v>
      </c>
    </row>
    <row r="7" spans="1:22" ht="13.95" customHeight="1" x14ac:dyDescent="0.15">
      <c r="A7" s="122" t="s">
        <v>57</v>
      </c>
      <c r="B7" s="123">
        <v>0</v>
      </c>
      <c r="C7" s="123">
        <v>0</v>
      </c>
      <c r="D7" s="123">
        <v>0</v>
      </c>
      <c r="E7" s="123">
        <v>0</v>
      </c>
      <c r="F7" s="123">
        <v>0</v>
      </c>
      <c r="G7" s="123">
        <v>0</v>
      </c>
      <c r="H7" s="123">
        <v>0</v>
      </c>
      <c r="I7" s="123">
        <v>0</v>
      </c>
      <c r="J7" s="123">
        <v>0</v>
      </c>
      <c r="K7" s="123">
        <v>0</v>
      </c>
      <c r="L7" s="696">
        <v>52560</v>
      </c>
      <c r="M7" s="696">
        <v>0</v>
      </c>
      <c r="N7" s="696">
        <v>0</v>
      </c>
      <c r="O7" s="696">
        <v>0</v>
      </c>
      <c r="P7" s="696">
        <v>0</v>
      </c>
      <c r="Q7" s="696">
        <v>31080</v>
      </c>
      <c r="R7" s="696">
        <v>0</v>
      </c>
      <c r="S7" s="696">
        <v>0</v>
      </c>
      <c r="T7" s="696">
        <v>0</v>
      </c>
      <c r="U7" s="696">
        <v>0</v>
      </c>
      <c r="V7" s="696">
        <v>0</v>
      </c>
    </row>
    <row r="8" spans="1:22" ht="13.95" customHeight="1" x14ac:dyDescent="0.15">
      <c r="A8" s="122" t="s">
        <v>58</v>
      </c>
      <c r="B8" s="123">
        <v>0</v>
      </c>
      <c r="C8" s="123">
        <v>0</v>
      </c>
      <c r="D8" s="123">
        <v>0</v>
      </c>
      <c r="E8" s="123">
        <v>0</v>
      </c>
      <c r="F8" s="123">
        <v>0</v>
      </c>
      <c r="G8" s="151">
        <v>0</v>
      </c>
      <c r="H8" s="151">
        <v>0</v>
      </c>
      <c r="I8" s="151">
        <v>0</v>
      </c>
      <c r="J8" s="151">
        <v>0</v>
      </c>
      <c r="K8" s="151">
        <v>0</v>
      </c>
      <c r="L8" s="697">
        <v>0</v>
      </c>
      <c r="M8" s="697">
        <v>0</v>
      </c>
      <c r="N8" s="697">
        <v>0</v>
      </c>
      <c r="O8" s="697">
        <v>0</v>
      </c>
      <c r="P8" s="697">
        <v>0</v>
      </c>
      <c r="Q8" s="697">
        <v>0</v>
      </c>
      <c r="R8" s="697">
        <v>0</v>
      </c>
      <c r="S8" s="697">
        <v>0</v>
      </c>
      <c r="T8" s="697">
        <v>0</v>
      </c>
      <c r="U8" s="697">
        <v>0</v>
      </c>
      <c r="V8" s="697">
        <v>0</v>
      </c>
    </row>
    <row r="9" spans="1:22" ht="13.95" customHeight="1" x14ac:dyDescent="0.15">
      <c r="A9" s="122" t="s">
        <v>59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51">
        <v>0</v>
      </c>
      <c r="H9" s="151">
        <v>0</v>
      </c>
      <c r="I9" s="151">
        <v>0</v>
      </c>
      <c r="J9" s="151">
        <v>0</v>
      </c>
      <c r="K9" s="151">
        <v>0</v>
      </c>
      <c r="L9" s="697">
        <v>0</v>
      </c>
      <c r="M9" s="697">
        <v>0</v>
      </c>
      <c r="N9" s="697">
        <v>0</v>
      </c>
      <c r="O9" s="697">
        <v>0</v>
      </c>
      <c r="P9" s="697">
        <v>0</v>
      </c>
      <c r="Q9" s="697">
        <v>0</v>
      </c>
      <c r="R9" s="697">
        <v>0</v>
      </c>
      <c r="S9" s="697">
        <v>0</v>
      </c>
      <c r="T9" s="697">
        <v>0</v>
      </c>
      <c r="U9" s="697">
        <v>0</v>
      </c>
      <c r="V9" s="697">
        <v>0</v>
      </c>
    </row>
    <row r="10" spans="1:22" ht="13.95" customHeight="1" x14ac:dyDescent="0.15">
      <c r="A10" s="122" t="s">
        <v>60</v>
      </c>
      <c r="B10" s="123">
        <v>0</v>
      </c>
      <c r="C10" s="123">
        <v>0</v>
      </c>
      <c r="D10" s="123">
        <v>0</v>
      </c>
      <c r="E10" s="123">
        <v>0</v>
      </c>
      <c r="F10" s="123">
        <v>0</v>
      </c>
      <c r="G10" s="151">
        <v>0</v>
      </c>
      <c r="H10" s="151">
        <v>0</v>
      </c>
      <c r="I10" s="151">
        <v>0</v>
      </c>
      <c r="J10" s="151">
        <v>0</v>
      </c>
      <c r="K10" s="151">
        <v>0</v>
      </c>
      <c r="L10" s="697">
        <v>0</v>
      </c>
      <c r="M10" s="697">
        <v>0</v>
      </c>
      <c r="N10" s="697">
        <v>0</v>
      </c>
      <c r="O10" s="697">
        <v>0</v>
      </c>
      <c r="P10" s="697">
        <v>0</v>
      </c>
      <c r="Q10" s="697">
        <v>0</v>
      </c>
      <c r="R10" s="697">
        <v>0</v>
      </c>
      <c r="S10" s="697">
        <v>0</v>
      </c>
      <c r="T10" s="697">
        <v>0</v>
      </c>
      <c r="U10" s="697">
        <v>0</v>
      </c>
      <c r="V10" s="697">
        <v>0</v>
      </c>
    </row>
    <row r="11" spans="1:22" ht="13.95" customHeight="1" x14ac:dyDescent="0.15">
      <c r="A11" s="122" t="s">
        <v>61</v>
      </c>
      <c r="B11" s="123">
        <v>0</v>
      </c>
      <c r="C11" s="123">
        <v>0</v>
      </c>
      <c r="D11" s="123">
        <v>0</v>
      </c>
      <c r="E11" s="123">
        <v>0</v>
      </c>
      <c r="F11" s="123">
        <v>0</v>
      </c>
      <c r="G11" s="151">
        <v>0</v>
      </c>
      <c r="H11" s="151">
        <v>0</v>
      </c>
      <c r="I11" s="151">
        <v>0</v>
      </c>
      <c r="J11" s="151">
        <v>0</v>
      </c>
      <c r="K11" s="151">
        <v>0</v>
      </c>
      <c r="L11" s="697">
        <v>3900</v>
      </c>
      <c r="M11" s="697">
        <v>0</v>
      </c>
      <c r="N11" s="697">
        <v>0</v>
      </c>
      <c r="O11" s="697">
        <v>0</v>
      </c>
      <c r="P11" s="697">
        <v>0</v>
      </c>
      <c r="Q11" s="697">
        <v>0</v>
      </c>
      <c r="R11" s="697">
        <v>0</v>
      </c>
      <c r="S11" s="697">
        <v>0</v>
      </c>
      <c r="T11" s="697">
        <v>0</v>
      </c>
      <c r="U11" s="697">
        <v>0</v>
      </c>
      <c r="V11" s="697">
        <v>0</v>
      </c>
    </row>
    <row r="12" spans="1:22" ht="13.95" customHeight="1" x14ac:dyDescent="0.15">
      <c r="A12" s="122" t="s">
        <v>62</v>
      </c>
      <c r="B12" s="123">
        <v>0</v>
      </c>
      <c r="C12" s="123">
        <v>0</v>
      </c>
      <c r="D12" s="123">
        <v>0</v>
      </c>
      <c r="E12" s="123">
        <v>0</v>
      </c>
      <c r="F12" s="123">
        <v>0</v>
      </c>
      <c r="G12" s="151">
        <v>0</v>
      </c>
      <c r="H12" s="151">
        <v>0</v>
      </c>
      <c r="I12" s="151">
        <v>0</v>
      </c>
      <c r="J12" s="151">
        <v>0</v>
      </c>
      <c r="K12" s="151">
        <v>0</v>
      </c>
      <c r="L12" s="697">
        <v>0</v>
      </c>
      <c r="M12" s="697">
        <v>0</v>
      </c>
      <c r="N12" s="697">
        <v>0</v>
      </c>
      <c r="O12" s="697">
        <v>0</v>
      </c>
      <c r="P12" s="697">
        <v>61200</v>
      </c>
      <c r="Q12" s="697">
        <v>0</v>
      </c>
      <c r="R12" s="697">
        <v>0</v>
      </c>
      <c r="S12" s="697">
        <v>0</v>
      </c>
      <c r="T12" s="697">
        <v>0</v>
      </c>
      <c r="U12" s="697">
        <v>0</v>
      </c>
      <c r="V12" s="697">
        <v>0</v>
      </c>
    </row>
    <row r="13" spans="1:22" ht="13.95" customHeight="1" x14ac:dyDescent="0.15">
      <c r="A13" s="122" t="s">
        <v>63</v>
      </c>
      <c r="B13" s="123">
        <v>0</v>
      </c>
      <c r="C13" s="123">
        <v>0</v>
      </c>
      <c r="D13" s="123">
        <v>0</v>
      </c>
      <c r="E13" s="123">
        <v>0</v>
      </c>
      <c r="F13" s="123">
        <v>0</v>
      </c>
      <c r="G13" s="151">
        <v>0</v>
      </c>
      <c r="H13" s="151">
        <v>0</v>
      </c>
      <c r="I13" s="151">
        <v>0</v>
      </c>
      <c r="J13" s="151">
        <v>0</v>
      </c>
      <c r="K13" s="151">
        <v>119520</v>
      </c>
      <c r="L13" s="697">
        <v>0</v>
      </c>
      <c r="M13" s="697">
        <v>0</v>
      </c>
      <c r="N13" s="697">
        <v>0</v>
      </c>
      <c r="O13" s="697">
        <v>0</v>
      </c>
      <c r="P13" s="697">
        <v>161640</v>
      </c>
      <c r="Q13" s="697">
        <v>0</v>
      </c>
      <c r="R13" s="697">
        <v>0</v>
      </c>
      <c r="S13" s="697">
        <v>0</v>
      </c>
      <c r="T13" s="697">
        <v>0</v>
      </c>
      <c r="U13" s="697">
        <v>0</v>
      </c>
      <c r="V13" s="697">
        <v>0</v>
      </c>
    </row>
    <row r="14" spans="1:22" ht="13.95" customHeight="1" x14ac:dyDescent="0.15">
      <c r="A14" s="122" t="s">
        <v>64</v>
      </c>
      <c r="B14" s="123">
        <v>0</v>
      </c>
      <c r="C14" s="123">
        <v>0</v>
      </c>
      <c r="D14" s="123">
        <v>0</v>
      </c>
      <c r="E14" s="123">
        <v>0</v>
      </c>
      <c r="F14" s="123">
        <v>0</v>
      </c>
      <c r="G14" s="151">
        <v>0</v>
      </c>
      <c r="H14" s="151">
        <v>0</v>
      </c>
      <c r="I14" s="151">
        <v>0</v>
      </c>
      <c r="J14" s="151">
        <v>0</v>
      </c>
      <c r="K14" s="151">
        <v>61920</v>
      </c>
      <c r="L14" s="697">
        <v>0</v>
      </c>
      <c r="M14" s="697">
        <v>0</v>
      </c>
      <c r="N14" s="697">
        <v>0</v>
      </c>
      <c r="O14" s="697">
        <v>0</v>
      </c>
      <c r="P14" s="697">
        <v>124200</v>
      </c>
      <c r="Q14" s="697">
        <v>0</v>
      </c>
      <c r="R14" s="697">
        <v>0</v>
      </c>
      <c r="S14" s="697">
        <v>0</v>
      </c>
      <c r="T14" s="697">
        <v>0</v>
      </c>
      <c r="U14" s="697">
        <v>0</v>
      </c>
      <c r="V14" s="697">
        <v>0</v>
      </c>
    </row>
    <row r="15" spans="1:22" ht="13.95" customHeight="1" x14ac:dyDescent="0.15">
      <c r="A15" s="122" t="s">
        <v>65</v>
      </c>
      <c r="B15" s="123">
        <v>0</v>
      </c>
      <c r="C15" s="123">
        <v>0</v>
      </c>
      <c r="D15" s="123">
        <v>0</v>
      </c>
      <c r="E15" s="123">
        <v>0</v>
      </c>
      <c r="F15" s="123">
        <v>0</v>
      </c>
      <c r="G15" s="151">
        <v>0</v>
      </c>
      <c r="H15" s="151">
        <v>0</v>
      </c>
      <c r="I15" s="151">
        <v>0</v>
      </c>
      <c r="J15" s="151">
        <v>0</v>
      </c>
      <c r="K15" s="151">
        <v>20520</v>
      </c>
      <c r="L15" s="697">
        <v>0</v>
      </c>
      <c r="M15" s="697">
        <v>0</v>
      </c>
      <c r="N15" s="697">
        <v>0</v>
      </c>
      <c r="O15" s="697">
        <v>0</v>
      </c>
      <c r="P15" s="697">
        <v>0</v>
      </c>
      <c r="Q15" s="697">
        <v>0</v>
      </c>
      <c r="R15" s="697">
        <v>0</v>
      </c>
      <c r="S15" s="697">
        <v>0</v>
      </c>
      <c r="T15" s="697">
        <v>0</v>
      </c>
      <c r="U15" s="697">
        <v>0</v>
      </c>
      <c r="V15" s="697">
        <v>0</v>
      </c>
    </row>
    <row r="16" spans="1:22" ht="13.95" customHeight="1" x14ac:dyDescent="0.15">
      <c r="A16" s="122" t="s">
        <v>66</v>
      </c>
      <c r="B16" s="123">
        <v>0</v>
      </c>
      <c r="C16" s="123">
        <v>0</v>
      </c>
      <c r="D16" s="123">
        <v>0</v>
      </c>
      <c r="E16" s="123">
        <v>0</v>
      </c>
      <c r="F16" s="123">
        <v>0</v>
      </c>
      <c r="G16" s="151">
        <v>0</v>
      </c>
      <c r="H16" s="151">
        <v>0</v>
      </c>
      <c r="I16" s="151">
        <v>0</v>
      </c>
      <c r="J16" s="151">
        <v>0</v>
      </c>
      <c r="K16" s="151">
        <v>72000</v>
      </c>
      <c r="L16" s="697">
        <v>0</v>
      </c>
      <c r="M16" s="697">
        <v>0</v>
      </c>
      <c r="N16" s="697">
        <v>0</v>
      </c>
      <c r="O16" s="697">
        <v>0</v>
      </c>
      <c r="P16" s="697">
        <v>126720</v>
      </c>
      <c r="Q16" s="697">
        <v>0</v>
      </c>
      <c r="R16" s="697">
        <v>0</v>
      </c>
      <c r="S16" s="697">
        <v>0</v>
      </c>
      <c r="T16" s="697">
        <v>0</v>
      </c>
      <c r="U16" s="697">
        <v>0</v>
      </c>
      <c r="V16" s="697">
        <v>0</v>
      </c>
    </row>
    <row r="17" spans="1:26" ht="13.95" customHeight="1" x14ac:dyDescent="0.15">
      <c r="A17" s="122" t="s">
        <v>67</v>
      </c>
      <c r="B17" s="123">
        <v>0</v>
      </c>
      <c r="C17" s="123">
        <v>0</v>
      </c>
      <c r="D17" s="123">
        <v>0</v>
      </c>
      <c r="E17" s="123">
        <v>0</v>
      </c>
      <c r="F17" s="123">
        <v>0</v>
      </c>
      <c r="G17" s="151">
        <v>0</v>
      </c>
      <c r="H17" s="151">
        <v>0</v>
      </c>
      <c r="I17" s="151">
        <v>0</v>
      </c>
      <c r="J17" s="151">
        <v>0</v>
      </c>
      <c r="K17" s="151">
        <v>11520</v>
      </c>
      <c r="L17" s="697">
        <v>0</v>
      </c>
      <c r="M17" s="697">
        <v>0</v>
      </c>
      <c r="N17" s="697">
        <v>0</v>
      </c>
      <c r="O17" s="697">
        <v>0</v>
      </c>
      <c r="P17" s="697">
        <v>64440</v>
      </c>
      <c r="Q17" s="697">
        <v>0</v>
      </c>
      <c r="R17" s="697">
        <v>0</v>
      </c>
      <c r="S17" s="697">
        <v>0</v>
      </c>
      <c r="T17" s="697">
        <v>0</v>
      </c>
      <c r="U17" s="697">
        <v>0</v>
      </c>
      <c r="V17" s="697">
        <v>0</v>
      </c>
    </row>
    <row r="18" spans="1:26" ht="13.95" customHeight="1" thickBot="1" x14ac:dyDescent="0.2">
      <c r="A18" s="125" t="s">
        <v>68</v>
      </c>
      <c r="B18" s="152">
        <v>0</v>
      </c>
      <c r="C18" s="152">
        <v>0</v>
      </c>
      <c r="D18" s="152">
        <v>0</v>
      </c>
      <c r="E18" s="152">
        <v>0</v>
      </c>
      <c r="F18" s="152">
        <v>0</v>
      </c>
      <c r="G18" s="152">
        <v>0</v>
      </c>
      <c r="H18" s="152">
        <v>0</v>
      </c>
      <c r="I18" s="152">
        <v>0</v>
      </c>
      <c r="J18" s="152">
        <v>0</v>
      </c>
      <c r="K18" s="152">
        <v>79560</v>
      </c>
      <c r="L18" s="698">
        <v>0</v>
      </c>
      <c r="M18" s="698">
        <v>0</v>
      </c>
      <c r="N18" s="698">
        <v>0</v>
      </c>
      <c r="O18" s="698">
        <v>0</v>
      </c>
      <c r="P18" s="698">
        <v>0</v>
      </c>
      <c r="Q18" s="698">
        <v>0</v>
      </c>
      <c r="R18" s="698">
        <v>0</v>
      </c>
      <c r="S18" s="698">
        <v>0</v>
      </c>
      <c r="T18" s="698">
        <v>0</v>
      </c>
      <c r="U18" s="698">
        <v>0</v>
      </c>
      <c r="V18" s="698">
        <v>0</v>
      </c>
    </row>
    <row r="19" spans="1:26" ht="9" customHeight="1" x14ac:dyDescent="0.15">
      <c r="A19" s="28" t="s">
        <v>544</v>
      </c>
      <c r="B19" s="317"/>
      <c r="C19" s="317"/>
      <c r="D19" s="317"/>
      <c r="E19" s="317"/>
      <c r="F19" s="317"/>
      <c r="G19" s="317"/>
      <c r="H19" s="317"/>
      <c r="I19" s="317"/>
      <c r="J19" s="317"/>
      <c r="K19" s="317"/>
      <c r="L19" s="317"/>
      <c r="M19" s="317"/>
      <c r="N19" s="317"/>
      <c r="O19" s="317"/>
      <c r="P19" s="317"/>
      <c r="Q19" s="317"/>
      <c r="R19" s="317"/>
      <c r="S19" s="317"/>
      <c r="T19" s="317"/>
      <c r="U19" s="317"/>
      <c r="V19" s="317"/>
    </row>
    <row r="20" spans="1:26" ht="9" customHeight="1" x14ac:dyDescent="0.15">
      <c r="A20" s="695" t="s">
        <v>463</v>
      </c>
      <c r="B20" s="317"/>
      <c r="C20" s="317"/>
      <c r="D20" s="317"/>
      <c r="E20" s="317"/>
      <c r="F20" s="317"/>
      <c r="G20" s="317"/>
      <c r="H20" s="317"/>
      <c r="I20" s="317"/>
      <c r="J20" s="317"/>
      <c r="K20" s="317"/>
      <c r="L20" s="317"/>
      <c r="M20" s="317"/>
      <c r="N20" s="317"/>
      <c r="O20" s="317"/>
      <c r="P20" s="317"/>
      <c r="Q20" s="317"/>
      <c r="R20" s="317"/>
      <c r="S20" s="317"/>
      <c r="T20" s="317"/>
      <c r="U20" s="317"/>
      <c r="V20" s="317"/>
    </row>
    <row r="21" spans="1:26" ht="9" customHeight="1" x14ac:dyDescent="0.15">
      <c r="A21" s="40" t="s">
        <v>427</v>
      </c>
      <c r="B21" s="317"/>
      <c r="C21" s="317"/>
      <c r="D21" s="317"/>
      <c r="E21" s="317"/>
      <c r="F21" s="317"/>
      <c r="G21" s="317"/>
      <c r="H21" s="317"/>
      <c r="I21" s="317"/>
      <c r="J21" s="317"/>
      <c r="K21" s="317"/>
      <c r="L21" s="317"/>
      <c r="M21" s="317"/>
      <c r="N21" s="317"/>
      <c r="O21" s="317"/>
      <c r="P21" s="317"/>
      <c r="Q21" s="317"/>
      <c r="R21" s="317"/>
      <c r="S21" s="317"/>
      <c r="T21" s="317"/>
      <c r="U21" s="317"/>
      <c r="V21" s="317"/>
    </row>
    <row r="23" spans="1:26" ht="13.05" customHeight="1" x14ac:dyDescent="0.3">
      <c r="A23" s="420" t="s">
        <v>610</v>
      </c>
      <c r="B23" s="416"/>
      <c r="C23" s="416"/>
      <c r="D23" s="416"/>
      <c r="E23" s="416"/>
      <c r="F23" s="416"/>
      <c r="G23" s="416"/>
      <c r="H23" s="416"/>
      <c r="I23" s="416"/>
      <c r="J23" s="416"/>
      <c r="K23" s="416"/>
      <c r="L23" s="416"/>
      <c r="M23" s="416"/>
      <c r="N23" s="416"/>
      <c r="O23" s="416"/>
      <c r="P23" s="416"/>
      <c r="Q23" s="416"/>
      <c r="R23" s="416"/>
      <c r="S23" s="416"/>
      <c r="T23" s="416"/>
      <c r="U23" s="416"/>
      <c r="V23" s="416"/>
    </row>
    <row r="24" spans="1:26" ht="13.05" customHeight="1" x14ac:dyDescent="0.15">
      <c r="A24" s="699" t="s">
        <v>290</v>
      </c>
      <c r="B24" s="416"/>
      <c r="C24" s="416"/>
      <c r="D24" s="416"/>
      <c r="E24" s="416"/>
      <c r="F24" s="416"/>
      <c r="G24" s="416"/>
      <c r="H24" s="416"/>
      <c r="I24" s="416"/>
      <c r="J24" s="416"/>
      <c r="K24" s="416"/>
      <c r="L24" s="416"/>
      <c r="M24" s="416"/>
      <c r="N24" s="416"/>
      <c r="O24" s="416"/>
      <c r="P24" s="416"/>
      <c r="Q24" s="416"/>
      <c r="R24" s="416"/>
      <c r="S24" s="416"/>
      <c r="T24" s="416"/>
      <c r="U24" s="416"/>
      <c r="V24" s="416"/>
    </row>
    <row r="25" spans="1:26" ht="4.05" customHeight="1" thickBot="1" x14ac:dyDescent="0.2"/>
    <row r="26" spans="1:26" ht="15" customHeight="1" x14ac:dyDescent="0.15">
      <c r="A26" s="812" t="s">
        <v>121</v>
      </c>
      <c r="B26" s="812">
        <v>2000</v>
      </c>
      <c r="C26" s="812">
        <v>2001</v>
      </c>
      <c r="D26" s="812">
        <v>2002</v>
      </c>
      <c r="E26" s="812">
        <v>2003</v>
      </c>
      <c r="F26" s="812">
        <v>2004</v>
      </c>
      <c r="G26" s="812">
        <v>2005</v>
      </c>
      <c r="H26" s="812">
        <v>2006</v>
      </c>
      <c r="I26" s="812">
        <v>2007</v>
      </c>
      <c r="J26" s="812">
        <v>2008</v>
      </c>
      <c r="K26" s="812">
        <v>2009</v>
      </c>
      <c r="L26" s="812">
        <v>2010</v>
      </c>
      <c r="M26" s="812">
        <v>2011</v>
      </c>
      <c r="N26" s="812">
        <v>2012</v>
      </c>
      <c r="O26" s="812">
        <v>2013</v>
      </c>
      <c r="P26" s="812">
        <v>2014</v>
      </c>
      <c r="Q26" s="812">
        <v>2015</v>
      </c>
      <c r="R26" s="812">
        <v>2016</v>
      </c>
      <c r="S26" s="812">
        <v>2017</v>
      </c>
      <c r="T26" s="1019">
        <v>2018</v>
      </c>
      <c r="U26" s="812">
        <v>2019</v>
      </c>
      <c r="V26" s="812" t="s">
        <v>408</v>
      </c>
    </row>
    <row r="27" spans="1:26" ht="15" customHeight="1" x14ac:dyDescent="0.15">
      <c r="A27" s="809" t="s">
        <v>56</v>
      </c>
      <c r="B27" s="841">
        <v>0</v>
      </c>
      <c r="C27" s="841">
        <v>0</v>
      </c>
      <c r="D27" s="841">
        <v>0</v>
      </c>
      <c r="E27" s="841">
        <v>0</v>
      </c>
      <c r="F27" s="841">
        <v>0</v>
      </c>
      <c r="G27" s="841">
        <v>0</v>
      </c>
      <c r="H27" s="841">
        <v>0</v>
      </c>
      <c r="I27" s="841">
        <v>0</v>
      </c>
      <c r="J27" s="841">
        <v>703680</v>
      </c>
      <c r="K27" s="841">
        <v>684400</v>
      </c>
      <c r="L27" s="1014">
        <v>362160</v>
      </c>
      <c r="M27" s="1014">
        <v>642960</v>
      </c>
      <c r="N27" s="1014">
        <v>534600</v>
      </c>
      <c r="O27" s="1014">
        <v>823960</v>
      </c>
      <c r="P27" s="1014">
        <v>2421000</v>
      </c>
      <c r="Q27" s="1014">
        <v>2744280</v>
      </c>
      <c r="R27" s="1014">
        <v>2980080</v>
      </c>
      <c r="S27" s="1014">
        <v>2533680</v>
      </c>
      <c r="T27" s="1014">
        <f>SUM(T28:T39)</f>
        <v>779760</v>
      </c>
      <c r="U27" s="1014">
        <f>SUM(U28:U39)</f>
        <v>515160</v>
      </c>
      <c r="V27" s="1014">
        <f>SUM(V28:V39)</f>
        <v>467840</v>
      </c>
    </row>
    <row r="28" spans="1:26" ht="13.95" customHeight="1" x14ac:dyDescent="0.15">
      <c r="A28" s="668" t="s">
        <v>57</v>
      </c>
      <c r="B28" s="123">
        <v>0</v>
      </c>
      <c r="C28" s="123">
        <v>0</v>
      </c>
      <c r="D28" s="123">
        <v>0</v>
      </c>
      <c r="E28" s="123">
        <v>0</v>
      </c>
      <c r="F28" s="123">
        <v>0</v>
      </c>
      <c r="G28" s="123">
        <v>0</v>
      </c>
      <c r="H28" s="123">
        <v>0</v>
      </c>
      <c r="I28" s="123">
        <v>0</v>
      </c>
      <c r="J28" s="123">
        <v>0</v>
      </c>
      <c r="K28" s="123">
        <v>69840</v>
      </c>
      <c r="L28" s="340">
        <v>0</v>
      </c>
      <c r="M28" s="340">
        <v>157320</v>
      </c>
      <c r="N28" s="340">
        <v>77040</v>
      </c>
      <c r="O28" s="340">
        <v>28440</v>
      </c>
      <c r="P28" s="340">
        <v>222840</v>
      </c>
      <c r="Q28" s="340">
        <v>194400</v>
      </c>
      <c r="R28" s="340">
        <v>376920</v>
      </c>
      <c r="S28" s="340">
        <v>268200</v>
      </c>
      <c r="T28" s="340">
        <v>183600</v>
      </c>
      <c r="U28" s="340">
        <v>46440</v>
      </c>
      <c r="V28" s="340">
        <v>0</v>
      </c>
      <c r="Z28" s="123"/>
    </row>
    <row r="29" spans="1:26" ht="13.95" customHeight="1" x14ac:dyDescent="0.15">
      <c r="A29" s="668" t="s">
        <v>58</v>
      </c>
      <c r="B29" s="151">
        <v>0</v>
      </c>
      <c r="C29" s="151">
        <v>0</v>
      </c>
      <c r="D29" s="151">
        <v>0</v>
      </c>
      <c r="E29" s="151">
        <v>0</v>
      </c>
      <c r="F29" s="151">
        <v>0</v>
      </c>
      <c r="G29" s="123">
        <v>0</v>
      </c>
      <c r="H29" s="151">
        <v>0</v>
      </c>
      <c r="I29" s="151">
        <v>0</v>
      </c>
      <c r="J29" s="151">
        <v>0</v>
      </c>
      <c r="K29" s="151">
        <v>282240</v>
      </c>
      <c r="L29" s="342">
        <v>0</v>
      </c>
      <c r="M29" s="342">
        <v>115200</v>
      </c>
      <c r="N29" s="342">
        <v>14040</v>
      </c>
      <c r="O29" s="342">
        <v>28440</v>
      </c>
      <c r="P29" s="342">
        <v>187920</v>
      </c>
      <c r="Q29" s="340">
        <v>204840</v>
      </c>
      <c r="R29" s="340">
        <v>249480</v>
      </c>
      <c r="S29" s="340">
        <v>241560</v>
      </c>
      <c r="T29" s="340">
        <v>234720</v>
      </c>
      <c r="U29" s="340">
        <v>0</v>
      </c>
      <c r="V29" s="340">
        <v>72360</v>
      </c>
      <c r="Z29" s="123"/>
    </row>
    <row r="30" spans="1:26" ht="13.95" customHeight="1" x14ac:dyDescent="0.15">
      <c r="A30" s="668" t="s">
        <v>59</v>
      </c>
      <c r="B30" s="151">
        <v>0</v>
      </c>
      <c r="C30" s="151">
        <v>0</v>
      </c>
      <c r="D30" s="151">
        <v>0</v>
      </c>
      <c r="E30" s="151">
        <v>0</v>
      </c>
      <c r="F30" s="151">
        <v>0</v>
      </c>
      <c r="G30" s="123">
        <v>0</v>
      </c>
      <c r="H30" s="151">
        <v>0</v>
      </c>
      <c r="I30" s="151">
        <v>0</v>
      </c>
      <c r="J30" s="151">
        <v>0</v>
      </c>
      <c r="K30" s="151">
        <v>35280</v>
      </c>
      <c r="L30" s="342">
        <v>156600</v>
      </c>
      <c r="M30" s="342">
        <v>72000</v>
      </c>
      <c r="N30" s="342">
        <v>64440</v>
      </c>
      <c r="O30" s="342">
        <v>70920</v>
      </c>
      <c r="P30" s="342">
        <v>202680</v>
      </c>
      <c r="Q30" s="340">
        <v>181080</v>
      </c>
      <c r="R30" s="340">
        <v>168840</v>
      </c>
      <c r="S30" s="340">
        <v>176760</v>
      </c>
      <c r="T30" s="340">
        <v>45720</v>
      </c>
      <c r="U30" s="340">
        <v>92880</v>
      </c>
      <c r="V30" s="340">
        <v>52560</v>
      </c>
      <c r="Z30" s="123"/>
    </row>
    <row r="31" spans="1:26" ht="13.95" customHeight="1" x14ac:dyDescent="0.15">
      <c r="A31" s="668" t="s">
        <v>60</v>
      </c>
      <c r="B31" s="151">
        <v>0</v>
      </c>
      <c r="C31" s="151">
        <v>0</v>
      </c>
      <c r="D31" s="151">
        <v>0</v>
      </c>
      <c r="E31" s="151">
        <v>0</v>
      </c>
      <c r="F31" s="151">
        <v>0</v>
      </c>
      <c r="G31" s="123">
        <v>0</v>
      </c>
      <c r="H31" s="151">
        <v>0</v>
      </c>
      <c r="I31" s="151">
        <v>0</v>
      </c>
      <c r="J31" s="151">
        <v>0</v>
      </c>
      <c r="K31" s="151">
        <v>61560</v>
      </c>
      <c r="L31" s="342">
        <v>52200</v>
      </c>
      <c r="M31" s="342">
        <v>56160</v>
      </c>
      <c r="N31" s="342">
        <v>0</v>
      </c>
      <c r="O31" s="342">
        <v>14400</v>
      </c>
      <c r="P31" s="342">
        <v>221760</v>
      </c>
      <c r="Q31" s="340">
        <v>263160</v>
      </c>
      <c r="R31" s="340">
        <v>272880</v>
      </c>
      <c r="S31" s="340">
        <v>144720</v>
      </c>
      <c r="T31" s="340">
        <v>45720</v>
      </c>
      <c r="U31" s="340">
        <v>0</v>
      </c>
      <c r="V31" s="340">
        <v>0</v>
      </c>
      <c r="Z31" s="123"/>
    </row>
    <row r="32" spans="1:26" ht="13.95" customHeight="1" x14ac:dyDescent="0.15">
      <c r="A32" s="668" t="s">
        <v>61</v>
      </c>
      <c r="B32" s="151">
        <v>0</v>
      </c>
      <c r="C32" s="151">
        <v>0</v>
      </c>
      <c r="D32" s="151">
        <v>0</v>
      </c>
      <c r="E32" s="151">
        <v>0</v>
      </c>
      <c r="F32" s="151">
        <v>0</v>
      </c>
      <c r="G32" s="123">
        <v>0</v>
      </c>
      <c r="H32" s="151">
        <v>0</v>
      </c>
      <c r="I32" s="151">
        <v>0</v>
      </c>
      <c r="J32" s="151">
        <v>92880</v>
      </c>
      <c r="K32" s="151">
        <v>56880</v>
      </c>
      <c r="L32" s="342">
        <v>0</v>
      </c>
      <c r="M32" s="342">
        <v>59400</v>
      </c>
      <c r="N32" s="342">
        <v>178560</v>
      </c>
      <c r="O32" s="342">
        <v>14400</v>
      </c>
      <c r="P32" s="342">
        <v>175680</v>
      </c>
      <c r="Q32" s="340">
        <v>169560</v>
      </c>
      <c r="R32" s="340">
        <v>203760</v>
      </c>
      <c r="S32" s="340">
        <v>177120</v>
      </c>
      <c r="T32" s="340">
        <v>46800</v>
      </c>
      <c r="U32" s="340">
        <v>91800</v>
      </c>
      <c r="V32" s="340">
        <v>0</v>
      </c>
      <c r="Z32" s="123"/>
    </row>
    <row r="33" spans="1:26" ht="13.95" customHeight="1" x14ac:dyDescent="0.15">
      <c r="A33" s="668" t="s">
        <v>62</v>
      </c>
      <c r="B33" s="151">
        <v>0</v>
      </c>
      <c r="C33" s="151">
        <v>0</v>
      </c>
      <c r="D33" s="151">
        <v>0</v>
      </c>
      <c r="E33" s="151">
        <v>0</v>
      </c>
      <c r="F33" s="151">
        <v>0</v>
      </c>
      <c r="G33" s="123">
        <v>0</v>
      </c>
      <c r="H33" s="151">
        <v>0</v>
      </c>
      <c r="I33" s="151">
        <v>0</v>
      </c>
      <c r="J33" s="151">
        <v>185760</v>
      </c>
      <c r="K33" s="151">
        <v>26280</v>
      </c>
      <c r="L33" s="342">
        <v>0</v>
      </c>
      <c r="M33" s="342">
        <v>0</v>
      </c>
      <c r="N33" s="342">
        <v>80640</v>
      </c>
      <c r="O33" s="342">
        <v>43200</v>
      </c>
      <c r="P33" s="342">
        <v>108360</v>
      </c>
      <c r="Q33" s="340">
        <v>110880</v>
      </c>
      <c r="R33" s="340">
        <v>284040</v>
      </c>
      <c r="S33" s="340">
        <v>174600</v>
      </c>
      <c r="T33" s="340">
        <v>45720</v>
      </c>
      <c r="U33" s="340">
        <v>66600</v>
      </c>
      <c r="V33" s="340">
        <v>0</v>
      </c>
      <c r="Z33" s="123"/>
    </row>
    <row r="34" spans="1:26" ht="13.95" customHeight="1" x14ac:dyDescent="0.15">
      <c r="A34" s="668" t="s">
        <v>63</v>
      </c>
      <c r="B34" s="151">
        <v>0</v>
      </c>
      <c r="C34" s="151">
        <v>0</v>
      </c>
      <c r="D34" s="151">
        <v>0</v>
      </c>
      <c r="E34" s="151">
        <v>0</v>
      </c>
      <c r="F34" s="151">
        <v>0</v>
      </c>
      <c r="G34" s="123">
        <v>0</v>
      </c>
      <c r="H34" s="151">
        <v>0</v>
      </c>
      <c r="I34" s="151">
        <v>0</v>
      </c>
      <c r="J34" s="151">
        <v>92880</v>
      </c>
      <c r="K34" s="151">
        <v>0</v>
      </c>
      <c r="L34" s="342">
        <v>0</v>
      </c>
      <c r="M34" s="342">
        <v>28440</v>
      </c>
      <c r="N34" s="342">
        <v>48960</v>
      </c>
      <c r="O34" s="342">
        <v>14400</v>
      </c>
      <c r="P34" s="342">
        <v>236520</v>
      </c>
      <c r="Q34" s="340">
        <v>264960</v>
      </c>
      <c r="R34" s="340">
        <v>219960</v>
      </c>
      <c r="S34" s="340">
        <v>286560</v>
      </c>
      <c r="T34" s="340">
        <v>0</v>
      </c>
      <c r="U34" s="340">
        <v>23040</v>
      </c>
      <c r="V34" s="340">
        <v>108720</v>
      </c>
      <c r="Z34" s="123"/>
    </row>
    <row r="35" spans="1:26" ht="13.95" customHeight="1" x14ac:dyDescent="0.15">
      <c r="A35" s="668" t="s">
        <v>64</v>
      </c>
      <c r="B35" s="151">
        <v>0</v>
      </c>
      <c r="C35" s="151">
        <v>0</v>
      </c>
      <c r="D35" s="151">
        <v>0</v>
      </c>
      <c r="E35" s="151">
        <v>0</v>
      </c>
      <c r="F35" s="151">
        <v>0</v>
      </c>
      <c r="G35" s="123">
        <v>0</v>
      </c>
      <c r="H35" s="151">
        <v>0</v>
      </c>
      <c r="I35" s="151">
        <v>0</v>
      </c>
      <c r="J35" s="151">
        <v>0</v>
      </c>
      <c r="K35" s="151">
        <v>0</v>
      </c>
      <c r="L35" s="342">
        <v>0</v>
      </c>
      <c r="M35" s="342">
        <v>64440</v>
      </c>
      <c r="N35" s="342">
        <v>28440</v>
      </c>
      <c r="O35" s="342">
        <v>28800</v>
      </c>
      <c r="P35" s="342">
        <v>182520</v>
      </c>
      <c r="Q35" s="340">
        <v>236520</v>
      </c>
      <c r="R35" s="340">
        <v>271800</v>
      </c>
      <c r="S35" s="340">
        <v>158760</v>
      </c>
      <c r="T35" s="340">
        <v>0</v>
      </c>
      <c r="U35" s="340">
        <v>46440</v>
      </c>
      <c r="V35" s="340">
        <v>42480</v>
      </c>
      <c r="Z35" s="123"/>
    </row>
    <row r="36" spans="1:26" ht="13.95" customHeight="1" x14ac:dyDescent="0.15">
      <c r="A36" s="668" t="s">
        <v>65</v>
      </c>
      <c r="B36" s="151">
        <v>0</v>
      </c>
      <c r="C36" s="151">
        <v>0</v>
      </c>
      <c r="D36" s="151">
        <v>0</v>
      </c>
      <c r="E36" s="151">
        <v>0</v>
      </c>
      <c r="F36" s="151">
        <v>0</v>
      </c>
      <c r="G36" s="123">
        <v>0</v>
      </c>
      <c r="H36" s="151">
        <v>0</v>
      </c>
      <c r="I36" s="151">
        <v>0</v>
      </c>
      <c r="J36" s="151">
        <v>0</v>
      </c>
      <c r="K36" s="151">
        <v>0</v>
      </c>
      <c r="L36" s="342">
        <v>0</v>
      </c>
      <c r="M36" s="342">
        <v>30960</v>
      </c>
      <c r="N36" s="342">
        <v>0</v>
      </c>
      <c r="O36" s="342">
        <v>24400</v>
      </c>
      <c r="P36" s="342">
        <v>210600</v>
      </c>
      <c r="Q36" s="340">
        <v>286200</v>
      </c>
      <c r="R36" s="340">
        <v>141120</v>
      </c>
      <c r="S36" s="340">
        <v>212040</v>
      </c>
      <c r="T36" s="340">
        <v>0</v>
      </c>
      <c r="U36" s="340">
        <v>46440</v>
      </c>
      <c r="V36" s="340">
        <v>42480</v>
      </c>
      <c r="Z36" s="123"/>
    </row>
    <row r="37" spans="1:26" ht="13.95" customHeight="1" x14ac:dyDescent="0.15">
      <c r="A37" s="668" t="s">
        <v>66</v>
      </c>
      <c r="B37" s="151">
        <v>0</v>
      </c>
      <c r="C37" s="151">
        <v>0</v>
      </c>
      <c r="D37" s="151">
        <v>0</v>
      </c>
      <c r="E37" s="151">
        <v>0</v>
      </c>
      <c r="F37" s="151">
        <v>0</v>
      </c>
      <c r="G37" s="123">
        <v>0</v>
      </c>
      <c r="H37" s="151">
        <v>0</v>
      </c>
      <c r="I37" s="151">
        <v>0</v>
      </c>
      <c r="J37" s="151">
        <v>93000</v>
      </c>
      <c r="K37" s="151">
        <v>50040</v>
      </c>
      <c r="L37" s="342">
        <v>46800</v>
      </c>
      <c r="M37" s="342">
        <v>28440</v>
      </c>
      <c r="N37" s="342">
        <v>28440</v>
      </c>
      <c r="O37" s="342">
        <v>106560</v>
      </c>
      <c r="P37" s="342">
        <v>222120</v>
      </c>
      <c r="Q37" s="340">
        <v>252360</v>
      </c>
      <c r="R37" s="340">
        <v>225000</v>
      </c>
      <c r="S37" s="340">
        <v>255240</v>
      </c>
      <c r="T37" s="340">
        <v>86040</v>
      </c>
      <c r="U37" s="340">
        <v>46440</v>
      </c>
      <c r="V37" s="340">
        <v>42120</v>
      </c>
      <c r="Z37" s="123"/>
    </row>
    <row r="38" spans="1:26" ht="13.95" customHeight="1" x14ac:dyDescent="0.15">
      <c r="A38" s="668" t="s">
        <v>67</v>
      </c>
      <c r="B38" s="151">
        <v>0</v>
      </c>
      <c r="C38" s="151">
        <v>0</v>
      </c>
      <c r="D38" s="151">
        <v>0</v>
      </c>
      <c r="E38" s="151">
        <v>0</v>
      </c>
      <c r="F38" s="151">
        <v>0</v>
      </c>
      <c r="G38" s="123">
        <v>0</v>
      </c>
      <c r="H38" s="151">
        <v>0</v>
      </c>
      <c r="I38" s="151">
        <v>0</v>
      </c>
      <c r="J38" s="151">
        <v>239160</v>
      </c>
      <c r="K38" s="151">
        <v>102280</v>
      </c>
      <c r="L38" s="342">
        <v>106560</v>
      </c>
      <c r="M38" s="342">
        <v>30600</v>
      </c>
      <c r="N38" s="342">
        <v>14040</v>
      </c>
      <c r="O38" s="342">
        <v>232200</v>
      </c>
      <c r="P38" s="342">
        <v>161280</v>
      </c>
      <c r="Q38" s="340">
        <v>312480</v>
      </c>
      <c r="R38" s="340">
        <v>269280</v>
      </c>
      <c r="S38" s="340">
        <v>135720</v>
      </c>
      <c r="T38" s="340">
        <v>45720</v>
      </c>
      <c r="U38" s="340">
        <v>0</v>
      </c>
      <c r="V38" s="340">
        <v>64640</v>
      </c>
      <c r="Z38" s="123"/>
    </row>
    <row r="39" spans="1:26" ht="13.95" customHeight="1" thickBot="1" x14ac:dyDescent="0.2">
      <c r="A39" s="125" t="s">
        <v>68</v>
      </c>
      <c r="B39" s="152">
        <v>0</v>
      </c>
      <c r="C39" s="152">
        <v>0</v>
      </c>
      <c r="D39" s="152">
        <v>0</v>
      </c>
      <c r="E39" s="152">
        <v>0</v>
      </c>
      <c r="F39" s="152">
        <v>0</v>
      </c>
      <c r="G39" s="152">
        <v>0</v>
      </c>
      <c r="H39" s="152">
        <v>0</v>
      </c>
      <c r="I39" s="152">
        <v>0</v>
      </c>
      <c r="J39" s="152">
        <v>0</v>
      </c>
      <c r="K39" s="152">
        <v>0</v>
      </c>
      <c r="L39" s="703">
        <v>0</v>
      </c>
      <c r="M39" s="703">
        <v>0</v>
      </c>
      <c r="N39" s="703">
        <v>0</v>
      </c>
      <c r="O39" s="703">
        <v>217800</v>
      </c>
      <c r="P39" s="703">
        <v>288720</v>
      </c>
      <c r="Q39" s="703">
        <v>267840</v>
      </c>
      <c r="R39" s="703">
        <v>297000</v>
      </c>
      <c r="S39" s="703">
        <v>302400</v>
      </c>
      <c r="T39" s="703">
        <v>45720</v>
      </c>
      <c r="U39" s="703">
        <v>55080</v>
      </c>
      <c r="V39" s="703">
        <v>42480</v>
      </c>
      <c r="Z39" s="123"/>
    </row>
    <row r="40" spans="1:26" ht="9" customHeight="1" x14ac:dyDescent="0.15">
      <c r="A40" s="28" t="s">
        <v>544</v>
      </c>
      <c r="B40" s="315"/>
      <c r="C40" s="315"/>
      <c r="D40" s="315"/>
      <c r="E40" s="315"/>
      <c r="F40" s="315"/>
      <c r="G40" s="315"/>
      <c r="H40" s="315"/>
      <c r="I40" s="315"/>
      <c r="J40" s="315"/>
      <c r="K40" s="315"/>
      <c r="L40" s="315"/>
      <c r="M40" s="315"/>
      <c r="N40" s="315"/>
      <c r="O40" s="315"/>
      <c r="P40" s="151"/>
      <c r="Q40" s="151"/>
      <c r="R40" s="151"/>
      <c r="S40" s="151"/>
      <c r="T40" s="151"/>
      <c r="U40" s="151"/>
      <c r="V40" s="151"/>
    </row>
    <row r="41" spans="1:26" ht="9" customHeight="1" x14ac:dyDescent="0.15">
      <c r="A41" s="695" t="s">
        <v>463</v>
      </c>
      <c r="B41" s="317"/>
      <c r="C41" s="317"/>
      <c r="D41" s="317"/>
      <c r="E41" s="317"/>
      <c r="F41" s="317"/>
      <c r="G41" s="317"/>
      <c r="H41" s="317"/>
      <c r="I41" s="317"/>
      <c r="J41" s="317"/>
      <c r="K41" s="317"/>
      <c r="L41" s="317"/>
      <c r="M41" s="317"/>
      <c r="N41" s="317"/>
      <c r="O41" s="317"/>
    </row>
    <row r="42" spans="1:26" ht="9" customHeight="1" x14ac:dyDescent="0.15">
      <c r="A42" s="40" t="s">
        <v>427</v>
      </c>
      <c r="B42" s="317"/>
      <c r="C42" s="317"/>
      <c r="D42" s="317"/>
      <c r="E42" s="317"/>
      <c r="F42" s="317"/>
      <c r="G42" s="317"/>
      <c r="H42" s="317"/>
      <c r="I42" s="317"/>
      <c r="J42" s="317"/>
      <c r="K42" s="317"/>
      <c r="L42" s="317"/>
      <c r="M42" s="317"/>
      <c r="N42" s="317"/>
      <c r="O42" s="317"/>
    </row>
  </sheetData>
  <mergeCells count="1">
    <mergeCell ref="A1:E1"/>
  </mergeCells>
  <printOptions horizontalCentered="1" verticalCentered="1"/>
  <pageMargins left="0" right="0" top="0" bottom="0" header="0" footer="0"/>
  <pageSetup paperSize="9" orientation="portrait"/>
  <headerFooter scaleWithDoc="0" alignWithMargins="0"/>
  <rowBreaks count="1" manualBreakCount="1">
    <brk id="22" max="16383" man="1"/>
  </rowBreak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1">
    <tabColor theme="9" tint="0.59999389629810485"/>
  </sheetPr>
  <dimension ref="A2:V21"/>
  <sheetViews>
    <sheetView showGridLines="0" zoomScaleNormal="100" workbookViewId="0">
      <selection activeCell="A21" sqref="A21"/>
    </sheetView>
  </sheetViews>
  <sheetFormatPr baseColWidth="10" defaultColWidth="7" defaultRowHeight="13.05" customHeight="1" x14ac:dyDescent="0.15"/>
  <cols>
    <col min="1" max="1" width="6" style="119" customWidth="1"/>
    <col min="2" max="8" width="8" style="119" hidden="1" customWidth="1"/>
    <col min="9" max="22" width="8.75" style="119" customWidth="1"/>
    <col min="23" max="16384" width="7" style="119"/>
  </cols>
  <sheetData>
    <row r="2" spans="1:22" ht="13.05" customHeight="1" x14ac:dyDescent="0.3">
      <c r="A2" s="332" t="s">
        <v>611</v>
      </c>
    </row>
    <row r="3" spans="1:22" ht="13.05" customHeight="1" x14ac:dyDescent="0.15">
      <c r="A3" s="333" t="s">
        <v>351</v>
      </c>
    </row>
    <row r="4" spans="1:22" ht="4.05" customHeight="1" thickBot="1" x14ac:dyDescent="0.2"/>
    <row r="5" spans="1:22" ht="16.05" customHeight="1" x14ac:dyDescent="0.15">
      <c r="A5" s="812" t="s">
        <v>121</v>
      </c>
      <c r="B5" s="811">
        <v>2000</v>
      </c>
      <c r="C5" s="811">
        <v>2001</v>
      </c>
      <c r="D5" s="811">
        <v>2002</v>
      </c>
      <c r="E5" s="811">
        <v>2003</v>
      </c>
      <c r="F5" s="811">
        <v>2004</v>
      </c>
      <c r="G5" s="811">
        <v>2005</v>
      </c>
      <c r="H5" s="811">
        <v>2006</v>
      </c>
      <c r="I5" s="811">
        <v>2007</v>
      </c>
      <c r="J5" s="811">
        <v>2008</v>
      </c>
      <c r="K5" s="811">
        <v>2009</v>
      </c>
      <c r="L5" s="811">
        <v>2010</v>
      </c>
      <c r="M5" s="811">
        <v>2011</v>
      </c>
      <c r="N5" s="811">
        <v>2012</v>
      </c>
      <c r="O5" s="811">
        <v>2013</v>
      </c>
      <c r="P5" s="811">
        <v>2014</v>
      </c>
      <c r="Q5" s="811">
        <v>2015</v>
      </c>
      <c r="R5" s="811">
        <v>2016</v>
      </c>
      <c r="S5" s="811">
        <v>2017</v>
      </c>
      <c r="T5" s="811">
        <v>2018</v>
      </c>
      <c r="U5" s="811">
        <v>2019</v>
      </c>
      <c r="V5" s="811" t="s">
        <v>402</v>
      </c>
    </row>
    <row r="6" spans="1:22" ht="16.05" customHeight="1" x14ac:dyDescent="0.15">
      <c r="A6" s="809" t="s">
        <v>56</v>
      </c>
      <c r="B6" s="841">
        <v>277730275</v>
      </c>
      <c r="C6" s="841">
        <v>284655938</v>
      </c>
      <c r="D6" s="841">
        <v>306869737</v>
      </c>
      <c r="E6" s="841">
        <v>307389475</v>
      </c>
      <c r="F6" s="841">
        <v>309235302</v>
      </c>
      <c r="G6" s="841">
        <v>339316094</v>
      </c>
      <c r="H6" s="841">
        <v>370351908</v>
      </c>
      <c r="I6" s="841">
        <v>389383740</v>
      </c>
      <c r="J6" s="841">
        <v>438588810</v>
      </c>
      <c r="K6" s="841">
        <v>477680618</v>
      </c>
      <c r="L6" s="841">
        <v>509884071</v>
      </c>
      <c r="M6" s="841">
        <v>536104539</v>
      </c>
      <c r="N6" s="841">
        <v>573764987</v>
      </c>
      <c r="O6" s="841">
        <v>592367558</v>
      </c>
      <c r="P6" s="841">
        <v>623568649</v>
      </c>
      <c r="Q6" s="841">
        <v>671495588</v>
      </c>
      <c r="R6" s="841">
        <v>686163430</v>
      </c>
      <c r="S6" s="841">
        <v>705259679</v>
      </c>
      <c r="T6" s="841">
        <f>SUM(T7:T18)</f>
        <v>765785347</v>
      </c>
      <c r="U6" s="841">
        <f>SUM(U7:U18)</f>
        <v>794391606</v>
      </c>
      <c r="V6" s="841">
        <f>SUM(V7:V18)</f>
        <v>728096325</v>
      </c>
    </row>
    <row r="7" spans="1:22" ht="16.05" customHeight="1" x14ac:dyDescent="0.15">
      <c r="A7" s="668" t="s">
        <v>57</v>
      </c>
      <c r="B7" s="151">
        <v>22373319</v>
      </c>
      <c r="C7" s="151">
        <v>22999141</v>
      </c>
      <c r="D7" s="151">
        <v>25464457</v>
      </c>
      <c r="E7" s="151">
        <v>25853653</v>
      </c>
      <c r="F7" s="151">
        <v>25820741</v>
      </c>
      <c r="G7" s="151">
        <v>26301687</v>
      </c>
      <c r="H7" s="151">
        <v>29302891</v>
      </c>
      <c r="I7" s="151">
        <v>32786877</v>
      </c>
      <c r="J7" s="151">
        <v>35194912</v>
      </c>
      <c r="K7" s="151">
        <v>39992557</v>
      </c>
      <c r="L7" s="151">
        <v>41349167</v>
      </c>
      <c r="M7" s="151">
        <v>44066720</v>
      </c>
      <c r="N7" s="151">
        <v>47131746</v>
      </c>
      <c r="O7" s="151">
        <v>50445148</v>
      </c>
      <c r="P7" s="151">
        <v>52250604</v>
      </c>
      <c r="Q7" s="151">
        <v>56553237</v>
      </c>
      <c r="R7" s="151">
        <v>56567967</v>
      </c>
      <c r="S7" s="151">
        <v>58684759</v>
      </c>
      <c r="T7" s="151">
        <v>62955740</v>
      </c>
      <c r="U7" s="151">
        <v>66290890</v>
      </c>
      <c r="V7" s="151">
        <v>67678202</v>
      </c>
    </row>
    <row r="8" spans="1:22" ht="16.05" customHeight="1" x14ac:dyDescent="0.15">
      <c r="A8" s="668" t="s">
        <v>58</v>
      </c>
      <c r="B8" s="151">
        <v>21456520</v>
      </c>
      <c r="C8" s="151">
        <v>20737426</v>
      </c>
      <c r="D8" s="151">
        <v>22613244</v>
      </c>
      <c r="E8" s="151">
        <v>23783119</v>
      </c>
      <c r="F8" s="151">
        <v>24020398</v>
      </c>
      <c r="G8" s="151">
        <v>24332078</v>
      </c>
      <c r="H8" s="151">
        <v>26788992</v>
      </c>
      <c r="I8" s="151">
        <v>29120460</v>
      </c>
      <c r="J8" s="151">
        <v>32568536</v>
      </c>
      <c r="K8" s="151">
        <v>35874625</v>
      </c>
      <c r="L8" s="151">
        <v>38158224</v>
      </c>
      <c r="M8" s="151">
        <v>39516363</v>
      </c>
      <c r="N8" s="151">
        <v>43798432</v>
      </c>
      <c r="O8" s="151">
        <v>43340390</v>
      </c>
      <c r="P8" s="151">
        <v>47542142</v>
      </c>
      <c r="Q8" s="151">
        <v>50625456</v>
      </c>
      <c r="R8" s="151">
        <v>52710404</v>
      </c>
      <c r="S8" s="151">
        <v>52354092</v>
      </c>
      <c r="T8" s="151">
        <v>56935243</v>
      </c>
      <c r="U8" s="151">
        <v>60247330</v>
      </c>
      <c r="V8" s="151">
        <v>63094607</v>
      </c>
    </row>
    <row r="9" spans="1:22" ht="16.05" customHeight="1" x14ac:dyDescent="0.15">
      <c r="A9" s="668" t="s">
        <v>59</v>
      </c>
      <c r="B9" s="151">
        <v>22820213</v>
      </c>
      <c r="C9" s="151">
        <v>23607411</v>
      </c>
      <c r="D9" s="151">
        <v>24178151</v>
      </c>
      <c r="E9" s="151">
        <v>26466273</v>
      </c>
      <c r="F9" s="151">
        <v>26016340</v>
      </c>
      <c r="G9" s="151">
        <v>27777289</v>
      </c>
      <c r="H9" s="151">
        <v>30075857</v>
      </c>
      <c r="I9" s="151">
        <v>32793709</v>
      </c>
      <c r="J9" s="151">
        <v>35457368</v>
      </c>
      <c r="K9" s="151">
        <v>38397018</v>
      </c>
      <c r="L9" s="151">
        <v>43415386</v>
      </c>
      <c r="M9" s="151">
        <v>44646477</v>
      </c>
      <c r="N9" s="151">
        <v>48937912</v>
      </c>
      <c r="O9" s="151">
        <v>49313357</v>
      </c>
      <c r="P9" s="151">
        <v>50412472</v>
      </c>
      <c r="Q9" s="151">
        <v>57112272</v>
      </c>
      <c r="R9" s="151">
        <v>57647552</v>
      </c>
      <c r="S9" s="151">
        <v>57735770</v>
      </c>
      <c r="T9" s="151">
        <v>65221102</v>
      </c>
      <c r="U9" s="151">
        <v>66162350</v>
      </c>
      <c r="V9" s="151">
        <v>65145181</v>
      </c>
    </row>
    <row r="10" spans="1:22" ht="16.05" customHeight="1" x14ac:dyDescent="0.15">
      <c r="A10" s="668" t="s">
        <v>60</v>
      </c>
      <c r="B10" s="151">
        <v>21858882</v>
      </c>
      <c r="C10" s="151">
        <v>22725283</v>
      </c>
      <c r="D10" s="151">
        <v>24430174</v>
      </c>
      <c r="E10" s="151">
        <v>26849194</v>
      </c>
      <c r="F10" s="151">
        <v>24884247</v>
      </c>
      <c r="G10" s="151">
        <v>27186482</v>
      </c>
      <c r="H10" s="151">
        <v>29257808</v>
      </c>
      <c r="I10" s="151">
        <v>31569610</v>
      </c>
      <c r="J10" s="151">
        <v>35471175</v>
      </c>
      <c r="K10" s="151">
        <v>38516339</v>
      </c>
      <c r="L10" s="151">
        <v>40000074</v>
      </c>
      <c r="M10" s="151">
        <v>44347863</v>
      </c>
      <c r="N10" s="151">
        <v>45960538</v>
      </c>
      <c r="O10" s="151">
        <v>48621523</v>
      </c>
      <c r="P10" s="151">
        <v>49838800</v>
      </c>
      <c r="Q10" s="151">
        <v>55346615</v>
      </c>
      <c r="R10" s="151">
        <v>56370576</v>
      </c>
      <c r="S10" s="151">
        <v>55345708</v>
      </c>
      <c r="T10" s="151">
        <v>62423008</v>
      </c>
      <c r="U10" s="151">
        <v>63136311</v>
      </c>
      <c r="V10" s="151">
        <v>54931461</v>
      </c>
    </row>
    <row r="11" spans="1:22" ht="16.05" customHeight="1" x14ac:dyDescent="0.15">
      <c r="A11" s="668" t="s">
        <v>61</v>
      </c>
      <c r="B11" s="151">
        <v>23265464</v>
      </c>
      <c r="C11" s="151">
        <v>24560683</v>
      </c>
      <c r="D11" s="151">
        <v>26265202</v>
      </c>
      <c r="E11" s="151">
        <v>26593123</v>
      </c>
      <c r="F11" s="151">
        <v>24526940</v>
      </c>
      <c r="G11" s="151">
        <v>28396478</v>
      </c>
      <c r="H11" s="151">
        <v>31245086</v>
      </c>
      <c r="I11" s="151">
        <v>31935035</v>
      </c>
      <c r="J11" s="151">
        <v>37446468</v>
      </c>
      <c r="K11" s="151">
        <v>38882605</v>
      </c>
      <c r="L11" s="151">
        <v>41475167</v>
      </c>
      <c r="M11" s="151">
        <v>45121873</v>
      </c>
      <c r="N11" s="151">
        <v>48864249</v>
      </c>
      <c r="O11" s="151">
        <v>51829925</v>
      </c>
      <c r="P11" s="151">
        <v>53241351</v>
      </c>
      <c r="Q11" s="151">
        <v>57860128</v>
      </c>
      <c r="R11" s="151">
        <v>59784363</v>
      </c>
      <c r="S11" s="151">
        <v>60216823</v>
      </c>
      <c r="T11" s="151">
        <v>64669288</v>
      </c>
      <c r="U11" s="151">
        <v>67346453</v>
      </c>
      <c r="V11" s="151">
        <v>53243992</v>
      </c>
    </row>
    <row r="12" spans="1:22" ht="16.05" customHeight="1" x14ac:dyDescent="0.15">
      <c r="A12" s="668" t="s">
        <v>62</v>
      </c>
      <c r="B12" s="151">
        <v>23172471</v>
      </c>
      <c r="C12" s="151">
        <v>23438714</v>
      </c>
      <c r="D12" s="151">
        <v>24835322</v>
      </c>
      <c r="E12" s="151">
        <v>24970337</v>
      </c>
      <c r="F12" s="151">
        <v>24921620</v>
      </c>
      <c r="G12" s="151">
        <v>28190529</v>
      </c>
      <c r="H12" s="151">
        <v>30960034</v>
      </c>
      <c r="I12" s="151">
        <v>32524264</v>
      </c>
      <c r="J12" s="151">
        <v>35964188</v>
      </c>
      <c r="K12" s="151">
        <v>40262830</v>
      </c>
      <c r="L12" s="151">
        <v>41008311</v>
      </c>
      <c r="M12" s="151">
        <v>43071858</v>
      </c>
      <c r="N12" s="151">
        <v>48512243</v>
      </c>
      <c r="O12" s="151">
        <v>47497763</v>
      </c>
      <c r="P12" s="151">
        <v>49786451</v>
      </c>
      <c r="Q12" s="151">
        <v>54695570</v>
      </c>
      <c r="R12" s="151">
        <v>57808583</v>
      </c>
      <c r="S12" s="151">
        <v>59407745</v>
      </c>
      <c r="T12" s="151">
        <v>63118445</v>
      </c>
      <c r="U12" s="151">
        <v>64094616</v>
      </c>
      <c r="V12" s="151">
        <v>54135932</v>
      </c>
    </row>
    <row r="13" spans="1:22" ht="16.05" customHeight="1" x14ac:dyDescent="0.15">
      <c r="A13" s="668" t="s">
        <v>63</v>
      </c>
      <c r="B13" s="151">
        <v>23298279</v>
      </c>
      <c r="C13" s="151">
        <v>23891191</v>
      </c>
      <c r="D13" s="151">
        <v>26593252</v>
      </c>
      <c r="E13" s="151">
        <v>25226142</v>
      </c>
      <c r="F13" s="151">
        <v>24864036</v>
      </c>
      <c r="G13" s="151">
        <v>28452821</v>
      </c>
      <c r="H13" s="151">
        <v>31661543</v>
      </c>
      <c r="I13" s="151">
        <v>32741243</v>
      </c>
      <c r="J13" s="151">
        <v>36524343</v>
      </c>
      <c r="K13" s="151">
        <v>41230510</v>
      </c>
      <c r="L13" s="151">
        <v>42492368</v>
      </c>
      <c r="M13" s="151">
        <v>42151340</v>
      </c>
      <c r="N13" s="151">
        <v>47527308</v>
      </c>
      <c r="O13" s="151">
        <v>49194436</v>
      </c>
      <c r="P13" s="151">
        <v>52190702</v>
      </c>
      <c r="Q13" s="151">
        <v>56144809</v>
      </c>
      <c r="R13" s="151">
        <v>58906411</v>
      </c>
      <c r="S13" s="151">
        <v>61596538</v>
      </c>
      <c r="T13" s="151">
        <v>64976907</v>
      </c>
      <c r="U13" s="151">
        <v>68356454</v>
      </c>
      <c r="V13" s="151">
        <v>57605285</v>
      </c>
    </row>
    <row r="14" spans="1:22" ht="16.05" customHeight="1" x14ac:dyDescent="0.15">
      <c r="A14" s="668" t="s">
        <v>64</v>
      </c>
      <c r="B14" s="151">
        <v>24047000</v>
      </c>
      <c r="C14" s="151">
        <v>24012015</v>
      </c>
      <c r="D14" s="151">
        <v>26757910</v>
      </c>
      <c r="E14" s="151">
        <v>24704410</v>
      </c>
      <c r="F14" s="151">
        <v>24957464</v>
      </c>
      <c r="G14" s="151">
        <v>29889957</v>
      </c>
      <c r="H14" s="151">
        <v>31674025</v>
      </c>
      <c r="I14" s="151">
        <v>32044126</v>
      </c>
      <c r="J14" s="151">
        <v>37062689</v>
      </c>
      <c r="K14" s="151">
        <v>40676567</v>
      </c>
      <c r="L14" s="151">
        <v>42446312</v>
      </c>
      <c r="M14" s="151">
        <v>44528066</v>
      </c>
      <c r="N14" s="151">
        <v>48597895</v>
      </c>
      <c r="O14" s="151">
        <v>51466202</v>
      </c>
      <c r="P14" s="151">
        <v>52714247</v>
      </c>
      <c r="Q14" s="151">
        <v>56755885</v>
      </c>
      <c r="R14" s="151">
        <v>57445319</v>
      </c>
      <c r="S14" s="151">
        <v>61219057</v>
      </c>
      <c r="T14" s="151">
        <v>66122637</v>
      </c>
      <c r="U14" s="151">
        <v>68250344</v>
      </c>
      <c r="V14" s="151">
        <v>59671741</v>
      </c>
    </row>
    <row r="15" spans="1:22" ht="16.05" customHeight="1" x14ac:dyDescent="0.15">
      <c r="A15" s="668" t="s">
        <v>65</v>
      </c>
      <c r="B15" s="151">
        <v>23982185</v>
      </c>
      <c r="C15" s="151">
        <v>23019974</v>
      </c>
      <c r="D15" s="151">
        <v>25642079</v>
      </c>
      <c r="E15" s="151">
        <v>24861598</v>
      </c>
      <c r="F15" s="151">
        <v>25649481</v>
      </c>
      <c r="G15" s="151">
        <v>29940799</v>
      </c>
      <c r="H15" s="151">
        <v>31204139</v>
      </c>
      <c r="I15" s="151">
        <v>31380594</v>
      </c>
      <c r="J15" s="151">
        <v>37554696</v>
      </c>
      <c r="K15" s="151">
        <v>39493760</v>
      </c>
      <c r="L15" s="151">
        <v>43262179</v>
      </c>
      <c r="M15" s="151">
        <v>45922612</v>
      </c>
      <c r="N15" s="151">
        <v>45073064</v>
      </c>
      <c r="O15" s="151">
        <v>48552863</v>
      </c>
      <c r="P15" s="151">
        <v>52142359</v>
      </c>
      <c r="Q15" s="151">
        <v>55895278</v>
      </c>
      <c r="R15" s="151">
        <v>55729271</v>
      </c>
      <c r="S15" s="151">
        <v>58678861</v>
      </c>
      <c r="T15" s="151">
        <v>63466627</v>
      </c>
      <c r="U15" s="151">
        <v>67158159</v>
      </c>
      <c r="V15" s="151">
        <v>61403450</v>
      </c>
    </row>
    <row r="16" spans="1:22" ht="16.05" customHeight="1" x14ac:dyDescent="0.15">
      <c r="A16" s="668" t="s">
        <v>66</v>
      </c>
      <c r="B16" s="151">
        <v>24361895</v>
      </c>
      <c r="C16" s="151">
        <v>25379203</v>
      </c>
      <c r="D16" s="151">
        <v>27135842</v>
      </c>
      <c r="E16" s="151">
        <v>26342276</v>
      </c>
      <c r="F16" s="151">
        <v>27382817</v>
      </c>
      <c r="G16" s="151">
        <v>30894448</v>
      </c>
      <c r="H16" s="151">
        <v>32779083</v>
      </c>
      <c r="I16" s="151">
        <v>35062415</v>
      </c>
      <c r="J16" s="151">
        <v>39210098</v>
      </c>
      <c r="K16" s="151">
        <v>42372126</v>
      </c>
      <c r="L16" s="151">
        <v>45031018</v>
      </c>
      <c r="M16" s="151">
        <v>46705564</v>
      </c>
      <c r="N16" s="151">
        <v>51213204</v>
      </c>
      <c r="O16" s="151">
        <v>51582191</v>
      </c>
      <c r="P16" s="151">
        <v>55045028</v>
      </c>
      <c r="Q16" s="151">
        <v>58153402</v>
      </c>
      <c r="R16" s="151">
        <v>58093307</v>
      </c>
      <c r="S16" s="151">
        <v>60809257</v>
      </c>
      <c r="T16" s="151">
        <v>65899672</v>
      </c>
      <c r="U16" s="151">
        <v>70394038</v>
      </c>
      <c r="V16" s="151">
        <v>64284272</v>
      </c>
    </row>
    <row r="17" spans="1:22" ht="16.05" customHeight="1" x14ac:dyDescent="0.15">
      <c r="A17" s="668" t="s">
        <v>67</v>
      </c>
      <c r="B17" s="151">
        <v>23865744</v>
      </c>
      <c r="C17" s="151">
        <v>24995920</v>
      </c>
      <c r="D17" s="151">
        <v>26536901</v>
      </c>
      <c r="E17" s="151">
        <v>25969538</v>
      </c>
      <c r="F17" s="151">
        <v>27994465</v>
      </c>
      <c r="G17" s="151">
        <v>29077937</v>
      </c>
      <c r="H17" s="151">
        <v>32886179</v>
      </c>
      <c r="I17" s="151">
        <v>34229328</v>
      </c>
      <c r="J17" s="151">
        <v>37689819</v>
      </c>
      <c r="K17" s="151">
        <v>40639574</v>
      </c>
      <c r="L17" s="151">
        <v>44912803</v>
      </c>
      <c r="M17" s="151">
        <v>47529891</v>
      </c>
      <c r="N17" s="151">
        <v>48944429</v>
      </c>
      <c r="O17" s="151">
        <v>49300401</v>
      </c>
      <c r="P17" s="151">
        <v>53545085</v>
      </c>
      <c r="Q17" s="151">
        <v>56301115</v>
      </c>
      <c r="R17" s="151">
        <v>56455917</v>
      </c>
      <c r="S17" s="151">
        <v>58717703</v>
      </c>
      <c r="T17" s="151">
        <v>63978857</v>
      </c>
      <c r="U17" s="151">
        <v>66323231</v>
      </c>
      <c r="V17" s="151">
        <v>62040785</v>
      </c>
    </row>
    <row r="18" spans="1:22" ht="16.05" customHeight="1" thickBot="1" x14ac:dyDescent="0.2">
      <c r="A18" s="125" t="s">
        <v>68</v>
      </c>
      <c r="B18" s="152">
        <v>23228303</v>
      </c>
      <c r="C18" s="152">
        <v>25288977</v>
      </c>
      <c r="D18" s="152">
        <v>26417203</v>
      </c>
      <c r="E18" s="152">
        <v>25769812</v>
      </c>
      <c r="F18" s="152">
        <v>28196753</v>
      </c>
      <c r="G18" s="152">
        <v>28875589</v>
      </c>
      <c r="H18" s="152">
        <v>32516271</v>
      </c>
      <c r="I18" s="152">
        <v>33196079</v>
      </c>
      <c r="J18" s="152">
        <v>38444518</v>
      </c>
      <c r="K18" s="152">
        <v>41342107</v>
      </c>
      <c r="L18" s="152">
        <v>46333062</v>
      </c>
      <c r="M18" s="152">
        <v>48495912</v>
      </c>
      <c r="N18" s="152">
        <v>49203967</v>
      </c>
      <c r="O18" s="152">
        <v>51223359</v>
      </c>
      <c r="P18" s="152">
        <v>54859408</v>
      </c>
      <c r="Q18" s="152">
        <v>56051821</v>
      </c>
      <c r="R18" s="152">
        <v>58643760</v>
      </c>
      <c r="S18" s="152">
        <v>60493366</v>
      </c>
      <c r="T18" s="152">
        <v>66017821</v>
      </c>
      <c r="U18" s="152">
        <v>66631430</v>
      </c>
      <c r="V18" s="152">
        <v>64861417</v>
      </c>
    </row>
    <row r="19" spans="1:22" ht="9" customHeight="1" x14ac:dyDescent="0.15">
      <c r="A19" s="28" t="s">
        <v>544</v>
      </c>
      <c r="B19" s="315"/>
      <c r="C19" s="315"/>
      <c r="D19" s="315"/>
      <c r="E19" s="315"/>
      <c r="F19" s="315"/>
      <c r="G19" s="315"/>
      <c r="H19" s="315"/>
      <c r="I19" s="315"/>
      <c r="J19" s="315"/>
      <c r="K19" s="315"/>
      <c r="L19" s="315"/>
      <c r="M19" s="315"/>
      <c r="N19" s="151"/>
      <c r="O19" s="151"/>
      <c r="P19" s="151"/>
      <c r="Q19" s="151"/>
      <c r="R19" s="151"/>
      <c r="S19" s="151"/>
      <c r="T19" s="151"/>
      <c r="U19" s="151"/>
      <c r="V19" s="151"/>
    </row>
    <row r="20" spans="1:22" ht="9" customHeight="1" x14ac:dyDescent="0.15">
      <c r="A20" s="695" t="s">
        <v>464</v>
      </c>
      <c r="B20" s="317"/>
      <c r="C20" s="317"/>
      <c r="D20" s="317"/>
      <c r="E20" s="317"/>
      <c r="F20" s="317"/>
      <c r="G20" s="317"/>
      <c r="H20" s="317"/>
      <c r="I20" s="317"/>
      <c r="J20" s="317"/>
      <c r="K20" s="317"/>
      <c r="L20" s="317"/>
      <c r="M20" s="317"/>
    </row>
    <row r="21" spans="1:22" ht="9" customHeight="1" x14ac:dyDescent="0.15">
      <c r="A21" s="40" t="s">
        <v>427</v>
      </c>
      <c r="B21" s="317"/>
      <c r="C21" s="317"/>
      <c r="D21" s="317"/>
      <c r="E21" s="317"/>
      <c r="F21" s="317"/>
      <c r="G21" s="317"/>
      <c r="H21" s="317"/>
      <c r="I21" s="317"/>
      <c r="J21" s="317"/>
      <c r="K21" s="317"/>
      <c r="L21" s="317"/>
      <c r="M21" s="317"/>
    </row>
  </sheetData>
  <printOptions horizontalCentered="1" verticalCentered="1"/>
  <pageMargins left="0" right="0" top="0" bottom="0" header="0" footer="0"/>
  <pageSetup paperSize="9" orientation="landscape" r:id="rId1"/>
  <headerFooter scaleWithDoc="0" alignWithMargins="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2">
    <tabColor theme="9" tint="0.59999389629810485"/>
  </sheetPr>
  <dimension ref="A1:V42"/>
  <sheetViews>
    <sheetView showGridLines="0" zoomScaleNormal="100" workbookViewId="0">
      <selection sqref="A1:E1"/>
    </sheetView>
  </sheetViews>
  <sheetFormatPr baseColWidth="10" defaultColWidth="7" defaultRowHeight="13.05" customHeight="1" x14ac:dyDescent="0.15"/>
  <cols>
    <col min="1" max="1" width="5.625" style="119" customWidth="1"/>
    <col min="2" max="9" width="8" style="119" hidden="1" customWidth="1"/>
    <col min="10" max="11" width="0" style="119" hidden="1" customWidth="1"/>
    <col min="12" max="22" width="8.75" style="119" customWidth="1"/>
    <col min="23" max="16384" width="7" style="119"/>
  </cols>
  <sheetData>
    <row r="1" spans="1:22" ht="13.05" customHeight="1" x14ac:dyDescent="0.15">
      <c r="A1" s="1169"/>
      <c r="B1" s="1169"/>
      <c r="C1" s="1169"/>
      <c r="D1" s="1169"/>
      <c r="E1" s="1169"/>
    </row>
    <row r="2" spans="1:22" ht="13.05" customHeight="1" x14ac:dyDescent="0.3">
      <c r="A2" s="332" t="s">
        <v>612</v>
      </c>
      <c r="B2" s="331"/>
      <c r="C2" s="331"/>
      <c r="D2" s="331"/>
      <c r="E2" s="331"/>
      <c r="F2" s="331"/>
      <c r="G2" s="331"/>
      <c r="H2" s="331"/>
      <c r="I2" s="331"/>
      <c r="J2" s="331"/>
      <c r="K2" s="331"/>
      <c r="L2" s="331"/>
    </row>
    <row r="3" spans="1:22" ht="13.05" customHeight="1" x14ac:dyDescent="0.15">
      <c r="A3" s="333" t="s">
        <v>351</v>
      </c>
      <c r="B3" s="331"/>
      <c r="C3" s="331"/>
      <c r="D3" s="331"/>
      <c r="E3" s="331"/>
      <c r="F3" s="331"/>
      <c r="G3" s="331"/>
      <c r="H3" s="331"/>
      <c r="I3" s="331"/>
      <c r="J3" s="331"/>
      <c r="K3" s="331"/>
      <c r="L3" s="331"/>
    </row>
    <row r="4" spans="1:22" ht="4.05" customHeight="1" thickBot="1" x14ac:dyDescent="0.2"/>
    <row r="5" spans="1:22" ht="15" customHeight="1" x14ac:dyDescent="0.15">
      <c r="A5" s="812" t="s">
        <v>121</v>
      </c>
      <c r="B5" s="811">
        <v>2000</v>
      </c>
      <c r="C5" s="811">
        <v>2001</v>
      </c>
      <c r="D5" s="811">
        <v>2002</v>
      </c>
      <c r="E5" s="811">
        <v>2003</v>
      </c>
      <c r="F5" s="811">
        <v>2004</v>
      </c>
      <c r="G5" s="811">
        <v>2005</v>
      </c>
      <c r="H5" s="811">
        <v>2006</v>
      </c>
      <c r="I5" s="811">
        <v>2007</v>
      </c>
      <c r="J5" s="811">
        <v>2008</v>
      </c>
      <c r="K5" s="811">
        <v>2009</v>
      </c>
      <c r="L5" s="811">
        <v>2010</v>
      </c>
      <c r="M5" s="811">
        <v>2011</v>
      </c>
      <c r="N5" s="811">
        <v>2012</v>
      </c>
      <c r="O5" s="811">
        <v>2013</v>
      </c>
      <c r="P5" s="811">
        <v>2014</v>
      </c>
      <c r="Q5" s="811">
        <v>2015</v>
      </c>
      <c r="R5" s="811">
        <v>2016</v>
      </c>
      <c r="S5" s="811">
        <v>2017</v>
      </c>
      <c r="T5" s="811">
        <v>2018</v>
      </c>
      <c r="U5" s="811">
        <v>2019</v>
      </c>
      <c r="V5" s="811" t="s">
        <v>402</v>
      </c>
    </row>
    <row r="6" spans="1:22" ht="15" customHeight="1" x14ac:dyDescent="0.15">
      <c r="A6" s="809" t="s">
        <v>56</v>
      </c>
      <c r="B6" s="841">
        <v>0</v>
      </c>
      <c r="C6" s="841">
        <v>0</v>
      </c>
      <c r="D6" s="841">
        <v>520000</v>
      </c>
      <c r="E6" s="841">
        <v>60000</v>
      </c>
      <c r="F6" s="841">
        <v>0</v>
      </c>
      <c r="G6" s="841">
        <v>0</v>
      </c>
      <c r="H6" s="841">
        <v>0</v>
      </c>
      <c r="I6" s="841">
        <v>0</v>
      </c>
      <c r="J6" s="841">
        <v>0</v>
      </c>
      <c r="K6" s="841">
        <v>0</v>
      </c>
      <c r="L6" s="1018">
        <v>116810</v>
      </c>
      <c r="M6" s="1018">
        <v>26960</v>
      </c>
      <c r="N6" s="1018">
        <v>25664</v>
      </c>
      <c r="O6" s="1018">
        <v>0</v>
      </c>
      <c r="P6" s="1018">
        <v>0</v>
      </c>
      <c r="Q6" s="1018">
        <v>0</v>
      </c>
      <c r="R6" s="1018">
        <v>0</v>
      </c>
      <c r="S6" s="1018">
        <v>0</v>
      </c>
      <c r="T6" s="1018">
        <v>0</v>
      </c>
      <c r="U6" s="1018">
        <v>0</v>
      </c>
      <c r="V6" s="1018">
        <v>0</v>
      </c>
    </row>
    <row r="7" spans="1:22" ht="13.95" customHeight="1" x14ac:dyDescent="0.15">
      <c r="A7" s="668" t="s">
        <v>57</v>
      </c>
      <c r="B7" s="151">
        <v>0</v>
      </c>
      <c r="C7" s="123">
        <v>0</v>
      </c>
      <c r="D7" s="151">
        <v>40000</v>
      </c>
      <c r="E7" s="151">
        <v>50000</v>
      </c>
      <c r="F7" s="151">
        <v>0</v>
      </c>
      <c r="G7" s="123">
        <v>0</v>
      </c>
      <c r="H7" s="123">
        <v>0</v>
      </c>
      <c r="I7" s="123">
        <v>0</v>
      </c>
      <c r="J7" s="123">
        <v>0</v>
      </c>
      <c r="K7" s="123">
        <v>0</v>
      </c>
      <c r="L7" s="700">
        <v>0</v>
      </c>
      <c r="M7" s="700">
        <v>0</v>
      </c>
      <c r="N7" s="700">
        <v>0</v>
      </c>
      <c r="O7" s="700">
        <v>0</v>
      </c>
      <c r="P7" s="700">
        <v>0</v>
      </c>
      <c r="Q7" s="700">
        <v>0</v>
      </c>
      <c r="R7" s="700">
        <v>0</v>
      </c>
      <c r="S7" s="700">
        <v>0</v>
      </c>
      <c r="T7" s="700">
        <v>0</v>
      </c>
      <c r="U7" s="700">
        <v>0</v>
      </c>
      <c r="V7" s="700">
        <v>0</v>
      </c>
    </row>
    <row r="8" spans="1:22" ht="13.95" customHeight="1" x14ac:dyDescent="0.15">
      <c r="A8" s="668" t="s">
        <v>58</v>
      </c>
      <c r="B8" s="151">
        <v>0</v>
      </c>
      <c r="C8" s="123">
        <v>0</v>
      </c>
      <c r="D8" s="151">
        <v>40000</v>
      </c>
      <c r="E8" s="151">
        <v>10000</v>
      </c>
      <c r="F8" s="151">
        <v>0</v>
      </c>
      <c r="G8" s="151">
        <v>0</v>
      </c>
      <c r="H8" s="151">
        <v>0</v>
      </c>
      <c r="I8" s="151">
        <v>0</v>
      </c>
      <c r="J8" s="151">
        <v>0</v>
      </c>
      <c r="K8" s="151">
        <v>0</v>
      </c>
      <c r="L8" s="701">
        <v>0</v>
      </c>
      <c r="M8" s="701">
        <v>0</v>
      </c>
      <c r="N8" s="701">
        <v>0</v>
      </c>
      <c r="O8" s="701">
        <v>0</v>
      </c>
      <c r="P8" s="701">
        <v>0</v>
      </c>
      <c r="Q8" s="701">
        <v>0</v>
      </c>
      <c r="R8" s="701">
        <v>0</v>
      </c>
      <c r="S8" s="701">
        <v>0</v>
      </c>
      <c r="T8" s="701">
        <v>0</v>
      </c>
      <c r="U8" s="701">
        <v>0</v>
      </c>
      <c r="V8" s="701">
        <v>0</v>
      </c>
    </row>
    <row r="9" spans="1:22" ht="13.95" customHeight="1" x14ac:dyDescent="0.15">
      <c r="A9" s="668" t="s">
        <v>59</v>
      </c>
      <c r="B9" s="151">
        <v>0</v>
      </c>
      <c r="C9" s="123">
        <v>0</v>
      </c>
      <c r="D9" s="151">
        <v>20000</v>
      </c>
      <c r="E9" s="151">
        <v>0</v>
      </c>
      <c r="F9" s="151">
        <v>0</v>
      </c>
      <c r="G9" s="151">
        <v>0</v>
      </c>
      <c r="H9" s="151">
        <v>0</v>
      </c>
      <c r="I9" s="151">
        <v>0</v>
      </c>
      <c r="J9" s="151">
        <v>0</v>
      </c>
      <c r="K9" s="151">
        <v>0</v>
      </c>
      <c r="L9" s="701">
        <v>0</v>
      </c>
      <c r="M9" s="701">
        <v>0</v>
      </c>
      <c r="N9" s="701">
        <v>0</v>
      </c>
      <c r="O9" s="701">
        <v>0</v>
      </c>
      <c r="P9" s="701">
        <v>0</v>
      </c>
      <c r="Q9" s="701">
        <v>0</v>
      </c>
      <c r="R9" s="701">
        <v>0</v>
      </c>
      <c r="S9" s="701">
        <v>0</v>
      </c>
      <c r="T9" s="701">
        <v>0</v>
      </c>
      <c r="U9" s="701">
        <v>0</v>
      </c>
      <c r="V9" s="701">
        <v>0</v>
      </c>
    </row>
    <row r="10" spans="1:22" ht="13.95" customHeight="1" x14ac:dyDescent="0.15">
      <c r="A10" s="668" t="s">
        <v>60</v>
      </c>
      <c r="B10" s="151">
        <v>0</v>
      </c>
      <c r="C10" s="123">
        <v>0</v>
      </c>
      <c r="D10" s="151">
        <v>20000</v>
      </c>
      <c r="E10" s="151">
        <v>0</v>
      </c>
      <c r="F10" s="151">
        <v>0</v>
      </c>
      <c r="G10" s="151">
        <v>0</v>
      </c>
      <c r="H10" s="151">
        <v>0</v>
      </c>
      <c r="I10" s="151">
        <v>0</v>
      </c>
      <c r="J10" s="151">
        <v>0</v>
      </c>
      <c r="K10" s="151">
        <v>0</v>
      </c>
      <c r="L10" s="701">
        <v>0</v>
      </c>
      <c r="M10" s="701">
        <v>26960</v>
      </c>
      <c r="N10" s="701">
        <v>0</v>
      </c>
      <c r="O10" s="701">
        <v>0</v>
      </c>
      <c r="P10" s="701">
        <v>0</v>
      </c>
      <c r="Q10" s="701">
        <v>0</v>
      </c>
      <c r="R10" s="701">
        <v>0</v>
      </c>
      <c r="S10" s="701">
        <v>0</v>
      </c>
      <c r="T10" s="701">
        <v>0</v>
      </c>
      <c r="U10" s="701">
        <v>0</v>
      </c>
      <c r="V10" s="701">
        <v>0</v>
      </c>
    </row>
    <row r="11" spans="1:22" ht="13.95" customHeight="1" x14ac:dyDescent="0.15">
      <c r="A11" s="668" t="s">
        <v>61</v>
      </c>
      <c r="B11" s="151">
        <v>0</v>
      </c>
      <c r="C11" s="123">
        <v>0</v>
      </c>
      <c r="D11" s="151">
        <v>40000</v>
      </c>
      <c r="E11" s="151">
        <v>0</v>
      </c>
      <c r="F11" s="151">
        <v>0</v>
      </c>
      <c r="G11" s="151">
        <v>0</v>
      </c>
      <c r="H11" s="151">
        <v>0</v>
      </c>
      <c r="I11" s="151">
        <v>0</v>
      </c>
      <c r="J11" s="151">
        <v>0</v>
      </c>
      <c r="K11" s="151">
        <v>0</v>
      </c>
      <c r="L11" s="701">
        <v>0</v>
      </c>
      <c r="M11" s="701">
        <v>0</v>
      </c>
      <c r="N11" s="701">
        <v>0</v>
      </c>
      <c r="O11" s="701">
        <v>0</v>
      </c>
      <c r="P11" s="701">
        <v>0</v>
      </c>
      <c r="Q11" s="701">
        <v>0</v>
      </c>
      <c r="R11" s="701">
        <v>0</v>
      </c>
      <c r="S11" s="701">
        <v>0</v>
      </c>
      <c r="T11" s="701">
        <v>0</v>
      </c>
      <c r="U11" s="701">
        <v>0</v>
      </c>
      <c r="V11" s="701">
        <v>0</v>
      </c>
    </row>
    <row r="12" spans="1:22" ht="13.95" customHeight="1" x14ac:dyDescent="0.15">
      <c r="A12" s="668" t="s">
        <v>62</v>
      </c>
      <c r="B12" s="151">
        <v>0</v>
      </c>
      <c r="C12" s="123">
        <v>0</v>
      </c>
      <c r="D12" s="151">
        <v>40000</v>
      </c>
      <c r="E12" s="151">
        <v>0</v>
      </c>
      <c r="F12" s="151">
        <v>0</v>
      </c>
      <c r="G12" s="151">
        <v>0</v>
      </c>
      <c r="H12" s="151">
        <v>0</v>
      </c>
      <c r="I12" s="151">
        <v>0</v>
      </c>
      <c r="J12" s="151">
        <v>0</v>
      </c>
      <c r="K12" s="151">
        <v>0</v>
      </c>
      <c r="L12" s="701">
        <v>33696</v>
      </c>
      <c r="M12" s="701">
        <v>0</v>
      </c>
      <c r="N12" s="701">
        <v>0</v>
      </c>
      <c r="O12" s="701">
        <v>0</v>
      </c>
      <c r="P12" s="701">
        <v>0</v>
      </c>
      <c r="Q12" s="701">
        <v>0</v>
      </c>
      <c r="R12" s="701">
        <v>0</v>
      </c>
      <c r="S12" s="701">
        <v>0</v>
      </c>
      <c r="T12" s="701">
        <v>0</v>
      </c>
      <c r="U12" s="701">
        <v>0</v>
      </c>
      <c r="V12" s="701">
        <v>0</v>
      </c>
    </row>
    <row r="13" spans="1:22" ht="13.95" customHeight="1" x14ac:dyDescent="0.15">
      <c r="A13" s="668" t="s">
        <v>63</v>
      </c>
      <c r="B13" s="151">
        <v>0</v>
      </c>
      <c r="C13" s="123">
        <v>0</v>
      </c>
      <c r="D13" s="151">
        <v>70000</v>
      </c>
      <c r="E13" s="151">
        <v>0</v>
      </c>
      <c r="F13" s="151">
        <v>0</v>
      </c>
      <c r="G13" s="151">
        <v>0</v>
      </c>
      <c r="H13" s="151">
        <v>0</v>
      </c>
      <c r="I13" s="151">
        <v>0</v>
      </c>
      <c r="J13" s="151">
        <v>0</v>
      </c>
      <c r="K13" s="151">
        <v>0</v>
      </c>
      <c r="L13" s="701">
        <v>34224</v>
      </c>
      <c r="M13" s="701">
        <v>0</v>
      </c>
      <c r="N13" s="701">
        <v>0</v>
      </c>
      <c r="O13" s="701">
        <v>0</v>
      </c>
      <c r="P13" s="701">
        <v>0</v>
      </c>
      <c r="Q13" s="701">
        <v>0</v>
      </c>
      <c r="R13" s="701">
        <v>0</v>
      </c>
      <c r="S13" s="701">
        <v>0</v>
      </c>
      <c r="T13" s="701">
        <v>0</v>
      </c>
      <c r="U13" s="701">
        <v>0</v>
      </c>
      <c r="V13" s="701">
        <v>0</v>
      </c>
    </row>
    <row r="14" spans="1:22" ht="13.95" customHeight="1" x14ac:dyDescent="0.15">
      <c r="A14" s="668" t="s">
        <v>64</v>
      </c>
      <c r="B14" s="151">
        <v>0</v>
      </c>
      <c r="C14" s="123">
        <v>0</v>
      </c>
      <c r="D14" s="151">
        <v>40000</v>
      </c>
      <c r="E14" s="151">
        <v>0</v>
      </c>
      <c r="F14" s="151">
        <v>0</v>
      </c>
      <c r="G14" s="151">
        <v>0</v>
      </c>
      <c r="H14" s="151">
        <v>0</v>
      </c>
      <c r="I14" s="151">
        <v>0</v>
      </c>
      <c r="J14" s="151">
        <v>0</v>
      </c>
      <c r="K14" s="151">
        <v>0</v>
      </c>
      <c r="L14" s="701">
        <v>0</v>
      </c>
      <c r="M14" s="701">
        <v>0</v>
      </c>
      <c r="N14" s="701">
        <v>0</v>
      </c>
      <c r="O14" s="701">
        <v>0</v>
      </c>
      <c r="P14" s="701">
        <v>0</v>
      </c>
      <c r="Q14" s="701">
        <v>0</v>
      </c>
      <c r="R14" s="701">
        <v>0</v>
      </c>
      <c r="S14" s="701">
        <v>0</v>
      </c>
      <c r="T14" s="701">
        <v>0</v>
      </c>
      <c r="U14" s="701">
        <v>0</v>
      </c>
      <c r="V14" s="701">
        <v>0</v>
      </c>
    </row>
    <row r="15" spans="1:22" ht="13.95" customHeight="1" x14ac:dyDescent="0.15">
      <c r="A15" s="668" t="s">
        <v>65</v>
      </c>
      <c r="B15" s="151">
        <v>0</v>
      </c>
      <c r="C15" s="123">
        <v>0</v>
      </c>
      <c r="D15" s="151">
        <v>70000</v>
      </c>
      <c r="E15" s="151">
        <v>0</v>
      </c>
      <c r="F15" s="151">
        <v>0</v>
      </c>
      <c r="G15" s="151">
        <v>0</v>
      </c>
      <c r="H15" s="151">
        <v>0</v>
      </c>
      <c r="I15" s="151">
        <v>0</v>
      </c>
      <c r="J15" s="151">
        <v>0</v>
      </c>
      <c r="K15" s="151">
        <v>0</v>
      </c>
      <c r="L15" s="701">
        <v>0</v>
      </c>
      <c r="M15" s="701">
        <v>0</v>
      </c>
      <c r="N15" s="701">
        <v>25664</v>
      </c>
      <c r="O15" s="701">
        <v>0</v>
      </c>
      <c r="P15" s="701">
        <v>0</v>
      </c>
      <c r="Q15" s="701">
        <v>0</v>
      </c>
      <c r="R15" s="701">
        <v>0</v>
      </c>
      <c r="S15" s="701">
        <v>0</v>
      </c>
      <c r="T15" s="701">
        <v>0</v>
      </c>
      <c r="U15" s="701">
        <v>0</v>
      </c>
      <c r="V15" s="701">
        <v>0</v>
      </c>
    </row>
    <row r="16" spans="1:22" ht="13.95" customHeight="1" x14ac:dyDescent="0.15">
      <c r="A16" s="668" t="s">
        <v>66</v>
      </c>
      <c r="B16" s="151">
        <v>0</v>
      </c>
      <c r="C16" s="123">
        <v>0</v>
      </c>
      <c r="D16" s="151">
        <v>60000</v>
      </c>
      <c r="E16" s="151">
        <v>0</v>
      </c>
      <c r="F16" s="151">
        <v>0</v>
      </c>
      <c r="G16" s="151">
        <v>0</v>
      </c>
      <c r="H16" s="151">
        <v>0</v>
      </c>
      <c r="I16" s="151">
        <v>0</v>
      </c>
      <c r="J16" s="151">
        <v>0</v>
      </c>
      <c r="K16" s="151">
        <v>0</v>
      </c>
      <c r="L16" s="701">
        <v>24040</v>
      </c>
      <c r="M16" s="701">
        <v>0</v>
      </c>
      <c r="N16" s="701">
        <v>0</v>
      </c>
      <c r="O16" s="701">
        <v>0</v>
      </c>
      <c r="P16" s="701">
        <v>0</v>
      </c>
      <c r="Q16" s="701">
        <v>0</v>
      </c>
      <c r="R16" s="701">
        <v>0</v>
      </c>
      <c r="S16" s="701">
        <v>0</v>
      </c>
      <c r="T16" s="701">
        <v>0</v>
      </c>
      <c r="U16" s="701">
        <v>0</v>
      </c>
      <c r="V16" s="701">
        <v>0</v>
      </c>
    </row>
    <row r="17" spans="1:22" ht="13.95" customHeight="1" x14ac:dyDescent="0.15">
      <c r="A17" s="668" t="s">
        <v>67</v>
      </c>
      <c r="B17" s="151">
        <v>0</v>
      </c>
      <c r="C17" s="123">
        <v>0</v>
      </c>
      <c r="D17" s="151">
        <v>40000</v>
      </c>
      <c r="E17" s="151">
        <v>0</v>
      </c>
      <c r="F17" s="151">
        <v>0</v>
      </c>
      <c r="G17" s="151">
        <v>0</v>
      </c>
      <c r="H17" s="151">
        <v>0</v>
      </c>
      <c r="I17" s="151">
        <v>0</v>
      </c>
      <c r="J17" s="151">
        <v>0</v>
      </c>
      <c r="K17" s="151">
        <v>0</v>
      </c>
      <c r="L17" s="701">
        <v>0</v>
      </c>
      <c r="M17" s="701">
        <v>0</v>
      </c>
      <c r="N17" s="701">
        <v>0</v>
      </c>
      <c r="O17" s="701">
        <v>0</v>
      </c>
      <c r="P17" s="701">
        <v>0</v>
      </c>
      <c r="Q17" s="701">
        <v>0</v>
      </c>
      <c r="R17" s="701">
        <v>0</v>
      </c>
      <c r="S17" s="701">
        <v>0</v>
      </c>
      <c r="T17" s="701">
        <v>0</v>
      </c>
      <c r="U17" s="701">
        <v>0</v>
      </c>
      <c r="V17" s="701">
        <v>0</v>
      </c>
    </row>
    <row r="18" spans="1:22" ht="13.95" customHeight="1" thickBot="1" x14ac:dyDescent="0.2">
      <c r="A18" s="125" t="s">
        <v>68</v>
      </c>
      <c r="B18" s="152">
        <v>0</v>
      </c>
      <c r="C18" s="152">
        <v>0</v>
      </c>
      <c r="D18" s="152">
        <v>40000</v>
      </c>
      <c r="E18" s="152">
        <v>0</v>
      </c>
      <c r="F18" s="152">
        <v>0</v>
      </c>
      <c r="G18" s="152">
        <v>0</v>
      </c>
      <c r="H18" s="152">
        <v>0</v>
      </c>
      <c r="I18" s="152">
        <v>0</v>
      </c>
      <c r="J18" s="152">
        <v>0</v>
      </c>
      <c r="K18" s="152">
        <v>0</v>
      </c>
      <c r="L18" s="702">
        <v>24850</v>
      </c>
      <c r="M18" s="702">
        <v>0</v>
      </c>
      <c r="N18" s="702">
        <v>0</v>
      </c>
      <c r="O18" s="702">
        <v>0</v>
      </c>
      <c r="P18" s="702">
        <v>0</v>
      </c>
      <c r="Q18" s="702">
        <v>0</v>
      </c>
      <c r="R18" s="702">
        <v>0</v>
      </c>
      <c r="S18" s="702">
        <v>0</v>
      </c>
      <c r="T18" s="702">
        <v>0</v>
      </c>
      <c r="U18" s="702">
        <v>0</v>
      </c>
      <c r="V18" s="702">
        <v>0</v>
      </c>
    </row>
    <row r="19" spans="1:22" ht="9" customHeight="1" x14ac:dyDescent="0.15">
      <c r="A19" s="28" t="s">
        <v>544</v>
      </c>
      <c r="B19" s="317"/>
      <c r="C19" s="317"/>
      <c r="D19" s="317"/>
      <c r="E19" s="317"/>
      <c r="F19" s="317"/>
      <c r="G19" s="317"/>
      <c r="H19" s="317"/>
      <c r="I19" s="317"/>
      <c r="J19" s="317"/>
      <c r="K19" s="317"/>
      <c r="L19" s="317"/>
      <c r="M19" s="317"/>
      <c r="N19" s="317"/>
      <c r="O19" s="317"/>
      <c r="P19" s="317"/>
    </row>
    <row r="20" spans="1:22" ht="9" customHeight="1" x14ac:dyDescent="0.15">
      <c r="A20" s="695" t="s">
        <v>464</v>
      </c>
      <c r="B20" s="317"/>
      <c r="C20" s="317"/>
      <c r="D20" s="317"/>
      <c r="E20" s="317"/>
      <c r="F20" s="317"/>
      <c r="G20" s="317"/>
      <c r="H20" s="317"/>
      <c r="I20" s="317"/>
      <c r="J20" s="317"/>
      <c r="K20" s="317"/>
      <c r="L20" s="317"/>
      <c r="M20" s="317"/>
      <c r="N20" s="317"/>
      <c r="O20" s="317"/>
      <c r="P20" s="317"/>
    </row>
    <row r="21" spans="1:22" ht="9" customHeight="1" x14ac:dyDescent="0.15">
      <c r="A21" s="40" t="s">
        <v>427</v>
      </c>
      <c r="B21" s="317"/>
      <c r="C21" s="317"/>
      <c r="D21" s="317"/>
      <c r="E21" s="317"/>
      <c r="F21" s="317"/>
      <c r="G21" s="317"/>
      <c r="H21" s="317"/>
      <c r="I21" s="317"/>
      <c r="J21" s="317"/>
      <c r="K21" s="317"/>
      <c r="L21" s="317"/>
      <c r="M21" s="317"/>
      <c r="N21" s="317"/>
      <c r="O21" s="317"/>
      <c r="P21" s="317"/>
    </row>
    <row r="23" spans="1:22" ht="13.05" customHeight="1" x14ac:dyDescent="0.3">
      <c r="A23" s="332" t="s">
        <v>613</v>
      </c>
    </row>
    <row r="24" spans="1:22" ht="13.05" customHeight="1" x14ac:dyDescent="0.15">
      <c r="A24" s="333" t="s">
        <v>351</v>
      </c>
    </row>
    <row r="25" spans="1:22" ht="4.05" customHeight="1" thickBot="1" x14ac:dyDescent="0.2"/>
    <row r="26" spans="1:22" ht="15" customHeight="1" x14ac:dyDescent="0.15">
      <c r="A26" s="812" t="s">
        <v>121</v>
      </c>
      <c r="B26" s="811">
        <v>2000</v>
      </c>
      <c r="C26" s="811">
        <v>2001</v>
      </c>
      <c r="D26" s="811">
        <v>2002</v>
      </c>
      <c r="E26" s="811">
        <v>2003</v>
      </c>
      <c r="F26" s="811">
        <v>2004</v>
      </c>
      <c r="G26" s="811">
        <v>2005</v>
      </c>
      <c r="H26" s="811">
        <v>2006</v>
      </c>
      <c r="I26" s="811">
        <v>2007</v>
      </c>
      <c r="J26" s="811">
        <v>2008</v>
      </c>
      <c r="K26" s="811">
        <v>2009</v>
      </c>
      <c r="L26" s="811">
        <v>2010</v>
      </c>
      <c r="M26" s="811">
        <v>2011</v>
      </c>
      <c r="N26" s="811">
        <v>2012</v>
      </c>
      <c r="O26" s="811">
        <v>2013</v>
      </c>
      <c r="P26" s="811">
        <v>2014</v>
      </c>
      <c r="Q26" s="811">
        <v>2015</v>
      </c>
      <c r="R26" s="811">
        <v>2016</v>
      </c>
      <c r="S26" s="811">
        <v>2017</v>
      </c>
      <c r="T26" s="811">
        <v>2018</v>
      </c>
      <c r="U26" s="811">
        <v>2019</v>
      </c>
      <c r="V26" s="811" t="s">
        <v>402</v>
      </c>
    </row>
    <row r="27" spans="1:22" ht="15" customHeight="1" x14ac:dyDescent="0.15">
      <c r="A27" s="809" t="s">
        <v>56</v>
      </c>
      <c r="B27" s="841">
        <v>277687210</v>
      </c>
      <c r="C27" s="841">
        <v>284651870</v>
      </c>
      <c r="D27" s="841">
        <v>306348188</v>
      </c>
      <c r="E27" s="841">
        <v>303803772</v>
      </c>
      <c r="F27" s="841">
        <v>305352114</v>
      </c>
      <c r="G27" s="841">
        <v>339301736</v>
      </c>
      <c r="H27" s="841">
        <v>370338561</v>
      </c>
      <c r="I27" s="841">
        <v>389346964</v>
      </c>
      <c r="J27" s="841">
        <v>438350083</v>
      </c>
      <c r="K27" s="841">
        <v>477514917</v>
      </c>
      <c r="L27" s="841">
        <v>509638716</v>
      </c>
      <c r="M27" s="841">
        <v>535763259</v>
      </c>
      <c r="N27" s="841">
        <v>573449493</v>
      </c>
      <c r="O27" s="841">
        <v>592066776</v>
      </c>
      <c r="P27" s="841">
        <v>623405970</v>
      </c>
      <c r="Q27" s="841">
        <v>671495588</v>
      </c>
      <c r="R27" s="841">
        <v>686163430</v>
      </c>
      <c r="S27" s="841">
        <v>705259679</v>
      </c>
      <c r="T27" s="841">
        <f>SUM(T28:T39)</f>
        <v>765785347</v>
      </c>
      <c r="U27" s="841">
        <f>SUM(U28:U39)</f>
        <v>794391606</v>
      </c>
      <c r="V27" s="841">
        <f>SUM(V28:V39)</f>
        <v>728096325</v>
      </c>
    </row>
    <row r="28" spans="1:22" ht="13.95" customHeight="1" x14ac:dyDescent="0.15">
      <c r="A28" s="668" t="s">
        <v>57</v>
      </c>
      <c r="B28" s="151">
        <v>22373219</v>
      </c>
      <c r="C28" s="151">
        <v>22998768</v>
      </c>
      <c r="D28" s="151">
        <v>25424317</v>
      </c>
      <c r="E28" s="151">
        <v>25482395</v>
      </c>
      <c r="F28" s="151">
        <v>25552848</v>
      </c>
      <c r="G28" s="123">
        <v>26300593</v>
      </c>
      <c r="H28" s="123">
        <v>29300770</v>
      </c>
      <c r="I28" s="123">
        <v>32785942</v>
      </c>
      <c r="J28" s="123">
        <v>35174420</v>
      </c>
      <c r="K28" s="123">
        <v>39962482</v>
      </c>
      <c r="L28" s="123">
        <v>41341643</v>
      </c>
      <c r="M28" s="123">
        <v>44044851</v>
      </c>
      <c r="N28" s="123">
        <v>47094549</v>
      </c>
      <c r="O28" s="123">
        <v>50408717</v>
      </c>
      <c r="P28" s="123">
        <v>52225500</v>
      </c>
      <c r="Q28" s="123">
        <v>56553237</v>
      </c>
      <c r="R28" s="123">
        <v>56567967</v>
      </c>
      <c r="S28" s="123">
        <v>58684759</v>
      </c>
      <c r="T28" s="123">
        <v>62955740</v>
      </c>
      <c r="U28" s="123">
        <v>66290890</v>
      </c>
      <c r="V28" s="123">
        <v>67678202</v>
      </c>
    </row>
    <row r="29" spans="1:22" ht="13.95" customHeight="1" x14ac:dyDescent="0.15">
      <c r="A29" s="668" t="s">
        <v>58</v>
      </c>
      <c r="B29" s="151">
        <v>21456400</v>
      </c>
      <c r="C29" s="151">
        <v>20566736</v>
      </c>
      <c r="D29" s="151">
        <v>22573124</v>
      </c>
      <c r="E29" s="151">
        <v>23466119</v>
      </c>
      <c r="F29" s="151">
        <v>23794122</v>
      </c>
      <c r="G29" s="151">
        <v>24331235</v>
      </c>
      <c r="H29" s="151">
        <v>26787829</v>
      </c>
      <c r="I29" s="123">
        <v>29119392</v>
      </c>
      <c r="J29" s="123">
        <v>32550546</v>
      </c>
      <c r="K29" s="151">
        <v>35846980</v>
      </c>
      <c r="L29" s="151">
        <v>38145694</v>
      </c>
      <c r="M29" s="151">
        <v>39466974</v>
      </c>
      <c r="N29" s="151">
        <v>43771540</v>
      </c>
      <c r="O29" s="151">
        <v>43317094</v>
      </c>
      <c r="P29" s="151">
        <v>47519037</v>
      </c>
      <c r="Q29" s="151">
        <v>50625456</v>
      </c>
      <c r="R29" s="151">
        <v>52710404</v>
      </c>
      <c r="S29" s="151">
        <v>52354092</v>
      </c>
      <c r="T29" s="151">
        <v>56935243</v>
      </c>
      <c r="U29" s="151">
        <v>60247330</v>
      </c>
      <c r="V29" s="151">
        <v>63094607</v>
      </c>
    </row>
    <row r="30" spans="1:22" ht="13.95" customHeight="1" x14ac:dyDescent="0.15">
      <c r="A30" s="668" t="s">
        <v>59</v>
      </c>
      <c r="B30" s="151">
        <v>22820213</v>
      </c>
      <c r="C30" s="151">
        <v>23657381</v>
      </c>
      <c r="D30" s="151">
        <v>24157991</v>
      </c>
      <c r="E30" s="151">
        <v>26198970</v>
      </c>
      <c r="F30" s="151">
        <v>25656257</v>
      </c>
      <c r="G30" s="151">
        <v>27775618</v>
      </c>
      <c r="H30" s="151">
        <v>30075083</v>
      </c>
      <c r="I30" s="123">
        <v>32783404</v>
      </c>
      <c r="J30" s="123">
        <v>35435605</v>
      </c>
      <c r="K30" s="151">
        <v>38380680</v>
      </c>
      <c r="L30" s="151">
        <v>43403628</v>
      </c>
      <c r="M30" s="151">
        <v>44618431</v>
      </c>
      <c r="N30" s="151">
        <v>48911703</v>
      </c>
      <c r="O30" s="151">
        <v>49284340</v>
      </c>
      <c r="P30" s="151">
        <v>50390400</v>
      </c>
      <c r="Q30" s="151">
        <v>57112272</v>
      </c>
      <c r="R30" s="151">
        <v>57647552</v>
      </c>
      <c r="S30" s="151">
        <v>57735770</v>
      </c>
      <c r="T30" s="151">
        <v>65221102</v>
      </c>
      <c r="U30" s="151">
        <v>66162350</v>
      </c>
      <c r="V30" s="151">
        <v>65145181</v>
      </c>
    </row>
    <row r="31" spans="1:22" ht="13.95" customHeight="1" x14ac:dyDescent="0.15">
      <c r="A31" s="668" t="s">
        <v>60</v>
      </c>
      <c r="B31" s="151">
        <v>21858802</v>
      </c>
      <c r="C31" s="151">
        <v>22764859</v>
      </c>
      <c r="D31" s="151">
        <v>24410044</v>
      </c>
      <c r="E31" s="151">
        <v>26564980</v>
      </c>
      <c r="F31" s="151">
        <v>24509812</v>
      </c>
      <c r="G31" s="151">
        <v>27184957</v>
      </c>
      <c r="H31" s="151">
        <v>29256953</v>
      </c>
      <c r="I31" s="123">
        <v>31566081</v>
      </c>
      <c r="J31" s="123">
        <v>35454747</v>
      </c>
      <c r="K31" s="151">
        <v>38505115</v>
      </c>
      <c r="L31" s="151">
        <v>39988954</v>
      </c>
      <c r="M31" s="151">
        <v>44295275</v>
      </c>
      <c r="N31" s="151">
        <v>45937495</v>
      </c>
      <c r="O31" s="151">
        <v>48595909</v>
      </c>
      <c r="P31" s="151">
        <v>49818008</v>
      </c>
      <c r="Q31" s="151">
        <v>55346615</v>
      </c>
      <c r="R31" s="151">
        <v>56370576</v>
      </c>
      <c r="S31" s="151">
        <v>55345708</v>
      </c>
      <c r="T31" s="151">
        <v>62423008</v>
      </c>
      <c r="U31" s="151">
        <v>63136311</v>
      </c>
      <c r="V31" s="151">
        <v>54931461</v>
      </c>
    </row>
    <row r="32" spans="1:22" ht="13.95" customHeight="1" x14ac:dyDescent="0.15">
      <c r="A32" s="668" t="s">
        <v>61</v>
      </c>
      <c r="B32" s="151">
        <v>23265295</v>
      </c>
      <c r="C32" s="151">
        <v>24600413</v>
      </c>
      <c r="D32" s="151">
        <v>26225042</v>
      </c>
      <c r="E32" s="151">
        <v>26229004</v>
      </c>
      <c r="F32" s="151">
        <v>24130795</v>
      </c>
      <c r="G32" s="151">
        <v>28394026</v>
      </c>
      <c r="H32" s="151">
        <v>31244001</v>
      </c>
      <c r="I32" s="123">
        <v>31933676</v>
      </c>
      <c r="J32" s="123">
        <v>37426607</v>
      </c>
      <c r="K32" s="151">
        <v>38869103</v>
      </c>
      <c r="L32" s="151">
        <v>41461494</v>
      </c>
      <c r="M32" s="151">
        <v>45097827</v>
      </c>
      <c r="N32" s="151">
        <v>48840235</v>
      </c>
      <c r="O32" s="151">
        <v>51811406</v>
      </c>
      <c r="P32" s="151">
        <v>53216965</v>
      </c>
      <c r="Q32" s="151">
        <v>57860128</v>
      </c>
      <c r="R32" s="151">
        <v>59784363</v>
      </c>
      <c r="S32" s="151">
        <v>60216823</v>
      </c>
      <c r="T32" s="151">
        <v>64669288</v>
      </c>
      <c r="U32" s="151">
        <v>67346453</v>
      </c>
      <c r="V32" s="151">
        <v>53243992</v>
      </c>
    </row>
    <row r="33" spans="1:22" ht="13.95" customHeight="1" x14ac:dyDescent="0.15">
      <c r="A33" s="668" t="s">
        <v>62</v>
      </c>
      <c r="B33" s="151">
        <v>23172421</v>
      </c>
      <c r="C33" s="151">
        <v>23478594</v>
      </c>
      <c r="D33" s="151">
        <v>24795322</v>
      </c>
      <c r="E33" s="151">
        <v>24700327</v>
      </c>
      <c r="F33" s="151">
        <v>24496859</v>
      </c>
      <c r="G33" s="151">
        <v>28189033</v>
      </c>
      <c r="H33" s="151">
        <v>30958329</v>
      </c>
      <c r="I33" s="123">
        <v>32522830</v>
      </c>
      <c r="J33" s="123">
        <v>35945033</v>
      </c>
      <c r="K33" s="151">
        <v>40248093</v>
      </c>
      <c r="L33" s="151">
        <v>40966836</v>
      </c>
      <c r="M33" s="151">
        <v>43048326</v>
      </c>
      <c r="N33" s="151">
        <v>48489676</v>
      </c>
      <c r="O33" s="151">
        <v>47474665</v>
      </c>
      <c r="P33" s="151">
        <v>49759638</v>
      </c>
      <c r="Q33" s="151">
        <v>54695570</v>
      </c>
      <c r="R33" s="151">
        <v>57808583</v>
      </c>
      <c r="S33" s="151">
        <v>59407745</v>
      </c>
      <c r="T33" s="151">
        <v>63118445</v>
      </c>
      <c r="U33" s="151">
        <v>64094616</v>
      </c>
      <c r="V33" s="151">
        <v>54135932</v>
      </c>
    </row>
    <row r="34" spans="1:22" ht="13.95" customHeight="1" x14ac:dyDescent="0.15">
      <c r="A34" s="668" t="s">
        <v>63</v>
      </c>
      <c r="B34" s="151">
        <v>23298179</v>
      </c>
      <c r="C34" s="151">
        <v>23889691</v>
      </c>
      <c r="D34" s="151">
        <v>26523132</v>
      </c>
      <c r="E34" s="151">
        <v>24883323</v>
      </c>
      <c r="F34" s="151">
        <v>24533559</v>
      </c>
      <c r="G34" s="151">
        <v>28452001</v>
      </c>
      <c r="H34" s="151">
        <v>31660943</v>
      </c>
      <c r="I34" s="123">
        <v>32732787</v>
      </c>
      <c r="J34" s="123">
        <v>36503819</v>
      </c>
      <c r="K34" s="151">
        <v>41218333</v>
      </c>
      <c r="L34" s="151">
        <v>42448905</v>
      </c>
      <c r="M34" s="151">
        <v>42128609</v>
      </c>
      <c r="N34" s="151">
        <v>47505275</v>
      </c>
      <c r="O34" s="151">
        <v>49161632</v>
      </c>
      <c r="P34" s="151">
        <v>52172301</v>
      </c>
      <c r="Q34" s="151">
        <v>56144809</v>
      </c>
      <c r="R34" s="151">
        <v>58906411</v>
      </c>
      <c r="S34" s="151">
        <v>61596538</v>
      </c>
      <c r="T34" s="151">
        <v>64976907</v>
      </c>
      <c r="U34" s="151">
        <v>68356454</v>
      </c>
      <c r="V34" s="151">
        <v>57605285</v>
      </c>
    </row>
    <row r="35" spans="1:22" ht="13.95" customHeight="1" x14ac:dyDescent="0.15">
      <c r="A35" s="668" t="s">
        <v>64</v>
      </c>
      <c r="B35" s="151">
        <v>24046870</v>
      </c>
      <c r="C35" s="151">
        <v>24011845</v>
      </c>
      <c r="D35" s="151">
        <v>26717810</v>
      </c>
      <c r="E35" s="151">
        <v>24339249</v>
      </c>
      <c r="F35" s="151">
        <v>24681393</v>
      </c>
      <c r="G35" s="151">
        <v>29888485</v>
      </c>
      <c r="H35" s="151">
        <v>31673177</v>
      </c>
      <c r="I35" s="123">
        <v>32040144</v>
      </c>
      <c r="J35" s="123">
        <v>37044823</v>
      </c>
      <c r="K35" s="151">
        <v>40665045</v>
      </c>
      <c r="L35" s="151">
        <v>42436202</v>
      </c>
      <c r="M35" s="151">
        <v>44504764</v>
      </c>
      <c r="N35" s="151">
        <v>48575699</v>
      </c>
      <c r="O35" s="151">
        <v>51444407</v>
      </c>
      <c r="P35" s="151">
        <v>52712241</v>
      </c>
      <c r="Q35" s="151">
        <v>56755885</v>
      </c>
      <c r="R35" s="151">
        <v>57445319</v>
      </c>
      <c r="S35" s="151">
        <v>61219057</v>
      </c>
      <c r="T35" s="151">
        <v>66122637</v>
      </c>
      <c r="U35" s="151">
        <v>68250344</v>
      </c>
      <c r="V35" s="151">
        <v>59671741</v>
      </c>
    </row>
    <row r="36" spans="1:22" ht="13.95" customHeight="1" x14ac:dyDescent="0.15">
      <c r="A36" s="668" t="s">
        <v>65</v>
      </c>
      <c r="B36" s="151">
        <v>23940435</v>
      </c>
      <c r="C36" s="151">
        <v>23019854</v>
      </c>
      <c r="D36" s="151">
        <v>25571909</v>
      </c>
      <c r="E36" s="151">
        <v>24593201</v>
      </c>
      <c r="F36" s="151">
        <v>25340362</v>
      </c>
      <c r="G36" s="151">
        <v>29939991</v>
      </c>
      <c r="H36" s="151">
        <v>31203458</v>
      </c>
      <c r="I36" s="123">
        <v>31379047</v>
      </c>
      <c r="J36" s="123">
        <v>37534041</v>
      </c>
      <c r="K36" s="151">
        <v>39483852</v>
      </c>
      <c r="L36" s="151">
        <v>43249565</v>
      </c>
      <c r="M36" s="151">
        <v>45898692</v>
      </c>
      <c r="N36" s="151">
        <v>45026207</v>
      </c>
      <c r="O36" s="151">
        <v>48529082</v>
      </c>
      <c r="P36" s="151">
        <v>52142359</v>
      </c>
      <c r="Q36" s="151">
        <v>55895278</v>
      </c>
      <c r="R36" s="151">
        <v>55729271</v>
      </c>
      <c r="S36" s="151">
        <v>58678861</v>
      </c>
      <c r="T36" s="151">
        <v>63466627</v>
      </c>
      <c r="U36" s="151">
        <v>67158159</v>
      </c>
      <c r="V36" s="151">
        <v>61403450</v>
      </c>
    </row>
    <row r="37" spans="1:22" ht="13.95" customHeight="1" x14ac:dyDescent="0.15">
      <c r="A37" s="668" t="s">
        <v>66</v>
      </c>
      <c r="B37" s="151">
        <v>24361595</v>
      </c>
      <c r="C37" s="151">
        <v>25379063</v>
      </c>
      <c r="D37" s="151">
        <v>27075666</v>
      </c>
      <c r="E37" s="151">
        <v>26042102</v>
      </c>
      <c r="F37" s="151">
        <v>27029674</v>
      </c>
      <c r="G37" s="151">
        <v>30893303</v>
      </c>
      <c r="H37" s="151">
        <v>32777291</v>
      </c>
      <c r="I37" s="123">
        <v>35060656</v>
      </c>
      <c r="J37" s="123">
        <v>39186167</v>
      </c>
      <c r="K37" s="151">
        <v>42367458</v>
      </c>
      <c r="L37" s="151">
        <v>44996814</v>
      </c>
      <c r="M37" s="151">
        <v>46683676</v>
      </c>
      <c r="N37" s="151">
        <v>51190893</v>
      </c>
      <c r="O37" s="151">
        <v>51561113</v>
      </c>
      <c r="P37" s="151">
        <v>55045028</v>
      </c>
      <c r="Q37" s="151">
        <v>58153402</v>
      </c>
      <c r="R37" s="151">
        <v>58093307</v>
      </c>
      <c r="S37" s="151">
        <v>60809257</v>
      </c>
      <c r="T37" s="151">
        <v>65899672</v>
      </c>
      <c r="U37" s="151">
        <v>70394038</v>
      </c>
      <c r="V37" s="151">
        <v>64284272</v>
      </c>
    </row>
    <row r="38" spans="1:22" ht="13.95" customHeight="1" x14ac:dyDescent="0.15">
      <c r="A38" s="668" t="s">
        <v>67</v>
      </c>
      <c r="B38" s="151">
        <v>23865598</v>
      </c>
      <c r="C38" s="151">
        <v>24995789</v>
      </c>
      <c r="D38" s="151">
        <v>26496778</v>
      </c>
      <c r="E38" s="151">
        <v>25740187</v>
      </c>
      <c r="F38" s="151">
        <v>27714670</v>
      </c>
      <c r="G38" s="151">
        <v>29077551</v>
      </c>
      <c r="H38" s="151">
        <v>32885340</v>
      </c>
      <c r="I38" s="123">
        <v>34228011</v>
      </c>
      <c r="J38" s="123">
        <v>37670400</v>
      </c>
      <c r="K38" s="151">
        <v>40632662</v>
      </c>
      <c r="L38" s="151">
        <v>44900802</v>
      </c>
      <c r="M38" s="151">
        <v>47506951</v>
      </c>
      <c r="N38" s="151">
        <v>48924957</v>
      </c>
      <c r="O38" s="151">
        <v>49277121</v>
      </c>
      <c r="P38" s="151">
        <v>53545085</v>
      </c>
      <c r="Q38" s="151">
        <v>56301115</v>
      </c>
      <c r="R38" s="151">
        <v>56455917</v>
      </c>
      <c r="S38" s="151">
        <v>58717703</v>
      </c>
      <c r="T38" s="151">
        <v>63978857</v>
      </c>
      <c r="U38" s="151">
        <v>66323231</v>
      </c>
      <c r="V38" s="151">
        <v>62040785</v>
      </c>
    </row>
    <row r="39" spans="1:22" ht="13.95" customHeight="1" thickBot="1" x14ac:dyDescent="0.2">
      <c r="A39" s="125" t="s">
        <v>68</v>
      </c>
      <c r="B39" s="152">
        <v>23228183</v>
      </c>
      <c r="C39" s="152">
        <v>25288877</v>
      </c>
      <c r="D39" s="152">
        <v>26377053</v>
      </c>
      <c r="E39" s="152">
        <v>25563915</v>
      </c>
      <c r="F39" s="152">
        <v>27911763</v>
      </c>
      <c r="G39" s="152">
        <v>28874943</v>
      </c>
      <c r="H39" s="152">
        <v>32515387</v>
      </c>
      <c r="I39" s="152">
        <v>33194994</v>
      </c>
      <c r="J39" s="152">
        <v>38423875</v>
      </c>
      <c r="K39" s="152">
        <v>41335114</v>
      </c>
      <c r="L39" s="152">
        <v>46298179</v>
      </c>
      <c r="M39" s="152">
        <v>48468883</v>
      </c>
      <c r="N39" s="152">
        <v>49181264</v>
      </c>
      <c r="O39" s="152">
        <v>51201290</v>
      </c>
      <c r="P39" s="152">
        <v>54859408</v>
      </c>
      <c r="Q39" s="152">
        <v>56051821</v>
      </c>
      <c r="R39" s="152">
        <v>58643760</v>
      </c>
      <c r="S39" s="152">
        <v>60493366</v>
      </c>
      <c r="T39" s="152">
        <v>66017821</v>
      </c>
      <c r="U39" s="152">
        <v>66631430</v>
      </c>
      <c r="V39" s="152">
        <v>64861417</v>
      </c>
    </row>
    <row r="40" spans="1:22" ht="9" customHeight="1" x14ac:dyDescent="0.15">
      <c r="A40" s="28" t="s">
        <v>544</v>
      </c>
      <c r="B40" s="315"/>
      <c r="C40" s="315"/>
      <c r="D40" s="315"/>
      <c r="E40" s="315"/>
      <c r="F40" s="315"/>
      <c r="G40" s="315"/>
      <c r="H40" s="315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151"/>
      <c r="T40" s="151"/>
      <c r="U40" s="151"/>
      <c r="V40" s="151"/>
    </row>
    <row r="41" spans="1:22" ht="9" customHeight="1" x14ac:dyDescent="0.15">
      <c r="A41" s="695" t="s">
        <v>464</v>
      </c>
      <c r="B41" s="317"/>
      <c r="C41" s="317"/>
      <c r="D41" s="317"/>
      <c r="E41" s="317"/>
      <c r="F41" s="317"/>
      <c r="G41" s="317"/>
      <c r="H41" s="317"/>
      <c r="I41" s="317"/>
      <c r="J41" s="317"/>
      <c r="K41" s="317"/>
      <c r="L41" s="317"/>
      <c r="M41" s="317"/>
      <c r="N41" s="317"/>
      <c r="O41" s="317"/>
      <c r="P41" s="317"/>
      <c r="Q41" s="317"/>
      <c r="R41" s="317"/>
    </row>
    <row r="42" spans="1:22" ht="9" customHeight="1" x14ac:dyDescent="0.15">
      <c r="A42" s="40" t="s">
        <v>427</v>
      </c>
      <c r="B42" s="317"/>
      <c r="C42" s="317"/>
      <c r="D42" s="317"/>
      <c r="E42" s="317"/>
      <c r="F42" s="317"/>
      <c r="G42" s="317"/>
      <c r="H42" s="317"/>
      <c r="I42" s="317"/>
      <c r="J42" s="317"/>
      <c r="K42" s="317"/>
      <c r="L42" s="317"/>
      <c r="M42" s="317"/>
      <c r="N42" s="317"/>
      <c r="O42" s="317"/>
      <c r="P42" s="317"/>
      <c r="Q42" s="317"/>
      <c r="R42" s="317"/>
    </row>
  </sheetData>
  <mergeCells count="1">
    <mergeCell ref="A1:E1"/>
  </mergeCells>
  <printOptions horizontalCentered="1" verticalCentered="1"/>
  <pageMargins left="0" right="0" top="0" bottom="0" header="0" footer="0"/>
  <pageSetup paperSize="9" orientation="portrait"/>
  <headerFooter scaleWithDoc="0" alignWithMargins="0"/>
  <rowBreaks count="1" manualBreakCount="1">
    <brk id="22" max="16383" man="1"/>
  </rowBreak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3">
    <tabColor theme="9" tint="0.59999389629810485"/>
  </sheetPr>
  <dimension ref="A1:V42"/>
  <sheetViews>
    <sheetView showGridLines="0" zoomScaleNormal="100" workbookViewId="0">
      <selection sqref="A1:E1"/>
    </sheetView>
  </sheetViews>
  <sheetFormatPr baseColWidth="10" defaultColWidth="7" defaultRowHeight="13.05" customHeight="1" x14ac:dyDescent="0.15"/>
  <cols>
    <col min="1" max="1" width="7" style="119" customWidth="1"/>
    <col min="2" max="9" width="8" style="119" hidden="1" customWidth="1"/>
    <col min="10" max="11" width="0" style="119" hidden="1" customWidth="1"/>
    <col min="12" max="20" width="8.625" style="119" customWidth="1"/>
    <col min="21" max="22" width="8.25" style="119" customWidth="1"/>
    <col min="23" max="27" width="8.625" style="119" customWidth="1"/>
    <col min="28" max="16384" width="7" style="119"/>
  </cols>
  <sheetData>
    <row r="1" spans="1:22" ht="13.05" customHeight="1" x14ac:dyDescent="0.15">
      <c r="A1" s="1169"/>
      <c r="B1" s="1169"/>
      <c r="C1" s="1169"/>
      <c r="D1" s="1169"/>
      <c r="E1" s="1169"/>
    </row>
    <row r="2" spans="1:22" ht="13.05" customHeight="1" x14ac:dyDescent="0.3">
      <c r="A2" s="420" t="s">
        <v>614</v>
      </c>
      <c r="B2" s="416"/>
      <c r="C2" s="416"/>
      <c r="D2" s="416"/>
      <c r="E2" s="416"/>
      <c r="F2" s="416"/>
      <c r="G2" s="416"/>
      <c r="H2" s="416"/>
      <c r="I2" s="416"/>
      <c r="J2" s="416"/>
      <c r="K2" s="416"/>
      <c r="L2" s="416"/>
    </row>
    <row r="3" spans="1:22" ht="13.05" customHeight="1" x14ac:dyDescent="0.15">
      <c r="A3" s="423" t="s">
        <v>351</v>
      </c>
      <c r="B3" s="416"/>
      <c r="C3" s="416"/>
      <c r="D3" s="416"/>
      <c r="E3" s="416"/>
      <c r="F3" s="416"/>
      <c r="G3" s="416"/>
      <c r="H3" s="416"/>
      <c r="I3" s="416"/>
      <c r="J3" s="416"/>
      <c r="K3" s="416"/>
      <c r="L3" s="416"/>
    </row>
    <row r="4" spans="1:22" ht="4.05" customHeight="1" thickBot="1" x14ac:dyDescent="0.2"/>
    <row r="5" spans="1:22" ht="15" customHeight="1" x14ac:dyDescent="0.15">
      <c r="A5" s="812" t="s">
        <v>121</v>
      </c>
      <c r="B5" s="811">
        <v>2000</v>
      </c>
      <c r="C5" s="811">
        <v>2001</v>
      </c>
      <c r="D5" s="811">
        <v>2002</v>
      </c>
      <c r="E5" s="811">
        <v>2003</v>
      </c>
      <c r="F5" s="811">
        <v>2004</v>
      </c>
      <c r="G5" s="811">
        <v>2005</v>
      </c>
      <c r="H5" s="811">
        <v>2006</v>
      </c>
      <c r="I5" s="811">
        <v>2007</v>
      </c>
      <c r="J5" s="811">
        <v>2008</v>
      </c>
      <c r="K5" s="811">
        <v>2009</v>
      </c>
      <c r="L5" s="811">
        <v>2010</v>
      </c>
      <c r="M5" s="811">
        <v>2011</v>
      </c>
      <c r="N5" s="811">
        <v>2012</v>
      </c>
      <c r="O5" s="811">
        <v>2013</v>
      </c>
      <c r="P5" s="811">
        <v>2014</v>
      </c>
      <c r="Q5" s="811">
        <v>2015</v>
      </c>
      <c r="R5" s="811">
        <v>2016</v>
      </c>
      <c r="S5" s="811">
        <v>2017</v>
      </c>
      <c r="T5" s="811">
        <v>2018</v>
      </c>
      <c r="U5" s="811">
        <v>2019</v>
      </c>
      <c r="V5" s="811" t="s">
        <v>402</v>
      </c>
    </row>
    <row r="6" spans="1:22" ht="15" customHeight="1" x14ac:dyDescent="0.15">
      <c r="A6" s="809" t="s">
        <v>56</v>
      </c>
      <c r="B6" s="841">
        <v>540600</v>
      </c>
      <c r="C6" s="841">
        <v>0</v>
      </c>
      <c r="D6" s="841">
        <v>0</v>
      </c>
      <c r="E6" s="841">
        <v>406960</v>
      </c>
      <c r="F6" s="841">
        <v>0</v>
      </c>
      <c r="G6" s="841">
        <v>0</v>
      </c>
      <c r="H6" s="841">
        <v>0</v>
      </c>
      <c r="I6" s="841">
        <v>0</v>
      </c>
      <c r="J6" s="841">
        <v>0</v>
      </c>
      <c r="K6" s="841">
        <v>11426760</v>
      </c>
      <c r="L6" s="1014">
        <v>2151000</v>
      </c>
      <c r="M6" s="1014">
        <v>0</v>
      </c>
      <c r="N6" s="1014">
        <v>0</v>
      </c>
      <c r="O6" s="1014">
        <v>0</v>
      </c>
      <c r="P6" s="1014">
        <v>0</v>
      </c>
      <c r="Q6" s="1014">
        <v>0</v>
      </c>
      <c r="R6" s="1014">
        <v>0</v>
      </c>
      <c r="S6" s="1014">
        <v>0</v>
      </c>
      <c r="T6" s="1014">
        <v>0</v>
      </c>
      <c r="U6" s="1014">
        <v>0</v>
      </c>
      <c r="V6" s="1014">
        <v>0</v>
      </c>
    </row>
    <row r="7" spans="1:22" ht="13.95" customHeight="1" x14ac:dyDescent="0.15">
      <c r="A7" s="668" t="s">
        <v>57</v>
      </c>
      <c r="B7" s="151">
        <v>0</v>
      </c>
      <c r="C7" s="151">
        <v>0</v>
      </c>
      <c r="D7" s="151">
        <v>0</v>
      </c>
      <c r="E7" s="151">
        <v>82600</v>
      </c>
      <c r="F7" s="151">
        <v>0</v>
      </c>
      <c r="G7" s="151">
        <v>0</v>
      </c>
      <c r="H7" s="151">
        <v>0</v>
      </c>
      <c r="I7" s="151">
        <v>0</v>
      </c>
      <c r="J7" s="151">
        <v>0</v>
      </c>
      <c r="K7" s="151">
        <v>0</v>
      </c>
      <c r="L7" s="342">
        <v>432000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</row>
    <row r="8" spans="1:22" ht="13.95" customHeight="1" x14ac:dyDescent="0.15">
      <c r="A8" s="668" t="s">
        <v>58</v>
      </c>
      <c r="B8" s="151">
        <v>0</v>
      </c>
      <c r="C8" s="151">
        <v>0</v>
      </c>
      <c r="D8" s="151">
        <v>0</v>
      </c>
      <c r="E8" s="151">
        <v>0</v>
      </c>
      <c r="F8" s="151">
        <v>0</v>
      </c>
      <c r="G8" s="151">
        <v>0</v>
      </c>
      <c r="H8" s="151">
        <v>0</v>
      </c>
      <c r="I8" s="151">
        <v>0</v>
      </c>
      <c r="J8" s="151">
        <v>0</v>
      </c>
      <c r="K8" s="151">
        <v>0</v>
      </c>
      <c r="L8" s="342">
        <v>378000</v>
      </c>
      <c r="M8" s="342">
        <v>0</v>
      </c>
      <c r="N8" s="342">
        <v>0</v>
      </c>
      <c r="O8" s="342">
        <v>0</v>
      </c>
      <c r="P8" s="342">
        <v>0</v>
      </c>
      <c r="Q8" s="342">
        <v>0</v>
      </c>
      <c r="R8" s="342">
        <v>0</v>
      </c>
      <c r="S8" s="342">
        <v>0</v>
      </c>
      <c r="T8" s="342">
        <v>0</v>
      </c>
      <c r="U8" s="342">
        <v>0</v>
      </c>
      <c r="V8" s="342">
        <v>0</v>
      </c>
    </row>
    <row r="9" spans="1:22" ht="13.95" customHeight="1" x14ac:dyDescent="0.15">
      <c r="A9" s="668" t="s">
        <v>59</v>
      </c>
      <c r="B9" s="151">
        <v>0</v>
      </c>
      <c r="C9" s="151">
        <v>0</v>
      </c>
      <c r="D9" s="151">
        <v>0</v>
      </c>
      <c r="E9" s="151">
        <v>0</v>
      </c>
      <c r="F9" s="151">
        <v>0</v>
      </c>
      <c r="G9" s="151">
        <v>0</v>
      </c>
      <c r="H9" s="151">
        <v>0</v>
      </c>
      <c r="I9" s="151">
        <v>0</v>
      </c>
      <c r="J9" s="151">
        <v>0</v>
      </c>
      <c r="K9" s="151">
        <v>0</v>
      </c>
      <c r="L9" s="342">
        <v>450000</v>
      </c>
      <c r="M9" s="342">
        <v>0</v>
      </c>
      <c r="N9" s="342">
        <v>0</v>
      </c>
      <c r="O9" s="342">
        <v>0</v>
      </c>
      <c r="P9" s="342">
        <v>0</v>
      </c>
      <c r="Q9" s="342">
        <v>0</v>
      </c>
      <c r="R9" s="342">
        <v>0</v>
      </c>
      <c r="S9" s="342">
        <v>0</v>
      </c>
      <c r="T9" s="342">
        <v>0</v>
      </c>
      <c r="U9" s="342">
        <v>0</v>
      </c>
      <c r="V9" s="342">
        <v>0</v>
      </c>
    </row>
    <row r="10" spans="1:22" ht="13.95" customHeight="1" x14ac:dyDescent="0.15">
      <c r="A10" s="668" t="s">
        <v>60</v>
      </c>
      <c r="B10" s="151">
        <v>207000</v>
      </c>
      <c r="C10" s="151">
        <v>0</v>
      </c>
      <c r="D10" s="151">
        <v>0</v>
      </c>
      <c r="E10" s="151">
        <v>78840</v>
      </c>
      <c r="F10" s="151">
        <v>0</v>
      </c>
      <c r="G10" s="151">
        <v>0</v>
      </c>
      <c r="H10" s="151">
        <v>0</v>
      </c>
      <c r="I10" s="151">
        <v>0</v>
      </c>
      <c r="J10" s="151">
        <v>0</v>
      </c>
      <c r="K10" s="151">
        <v>810000</v>
      </c>
      <c r="L10" s="342">
        <v>270000</v>
      </c>
      <c r="M10" s="342">
        <v>0</v>
      </c>
      <c r="N10" s="342">
        <v>0</v>
      </c>
      <c r="O10" s="342">
        <v>0</v>
      </c>
      <c r="P10" s="342">
        <v>0</v>
      </c>
      <c r="Q10" s="342">
        <v>0</v>
      </c>
      <c r="R10" s="342">
        <v>0</v>
      </c>
      <c r="S10" s="342">
        <v>0</v>
      </c>
      <c r="T10" s="342">
        <v>0</v>
      </c>
      <c r="U10" s="342">
        <v>0</v>
      </c>
      <c r="V10" s="342">
        <v>0</v>
      </c>
    </row>
    <row r="11" spans="1:22" ht="13.95" customHeight="1" x14ac:dyDescent="0.15">
      <c r="A11" s="668" t="s">
        <v>61</v>
      </c>
      <c r="B11" s="151">
        <v>207000</v>
      </c>
      <c r="C11" s="151">
        <v>0</v>
      </c>
      <c r="D11" s="151">
        <v>0</v>
      </c>
      <c r="E11" s="151">
        <v>78480</v>
      </c>
      <c r="F11" s="151">
        <v>0</v>
      </c>
      <c r="G11" s="151">
        <v>0</v>
      </c>
      <c r="H11" s="151">
        <v>0</v>
      </c>
      <c r="I11" s="151">
        <v>0</v>
      </c>
      <c r="J11" s="151">
        <v>0</v>
      </c>
      <c r="K11" s="151">
        <v>1134000</v>
      </c>
      <c r="L11" s="342">
        <v>180000</v>
      </c>
      <c r="M11" s="342">
        <v>0</v>
      </c>
      <c r="N11" s="342">
        <v>0</v>
      </c>
      <c r="O11" s="342">
        <v>0</v>
      </c>
      <c r="P11" s="342">
        <v>0</v>
      </c>
      <c r="Q11" s="342">
        <v>0</v>
      </c>
      <c r="R11" s="342">
        <v>0</v>
      </c>
      <c r="S11" s="342">
        <v>0</v>
      </c>
      <c r="T11" s="342">
        <v>0</v>
      </c>
      <c r="U11" s="342">
        <v>0</v>
      </c>
      <c r="V11" s="342">
        <v>0</v>
      </c>
    </row>
    <row r="12" spans="1:22" ht="13.95" customHeight="1" x14ac:dyDescent="0.15">
      <c r="A12" s="668" t="s">
        <v>62</v>
      </c>
      <c r="B12" s="151">
        <v>96600</v>
      </c>
      <c r="C12" s="151">
        <v>0</v>
      </c>
      <c r="D12" s="151">
        <v>0</v>
      </c>
      <c r="E12" s="151">
        <v>0</v>
      </c>
      <c r="F12" s="151">
        <v>0</v>
      </c>
      <c r="G12" s="151">
        <v>0</v>
      </c>
      <c r="H12" s="151">
        <v>0</v>
      </c>
      <c r="I12" s="151">
        <v>0</v>
      </c>
      <c r="J12" s="151">
        <v>0</v>
      </c>
      <c r="K12" s="151">
        <v>1621800</v>
      </c>
      <c r="L12" s="342">
        <v>90000</v>
      </c>
      <c r="M12" s="342">
        <v>0</v>
      </c>
      <c r="N12" s="342">
        <v>0</v>
      </c>
      <c r="O12" s="342">
        <v>0</v>
      </c>
      <c r="P12" s="342">
        <v>0</v>
      </c>
      <c r="Q12" s="342">
        <v>0</v>
      </c>
      <c r="R12" s="342">
        <v>0</v>
      </c>
      <c r="S12" s="342">
        <v>0</v>
      </c>
      <c r="T12" s="342">
        <v>0</v>
      </c>
      <c r="U12" s="342">
        <v>0</v>
      </c>
      <c r="V12" s="342">
        <v>0</v>
      </c>
    </row>
    <row r="13" spans="1:22" ht="13.95" customHeight="1" x14ac:dyDescent="0.15">
      <c r="A13" s="668" t="s">
        <v>63</v>
      </c>
      <c r="B13" s="151">
        <v>0</v>
      </c>
      <c r="C13" s="151">
        <v>0</v>
      </c>
      <c r="D13" s="151">
        <v>0</v>
      </c>
      <c r="E13" s="151">
        <v>0</v>
      </c>
      <c r="F13" s="151">
        <v>0</v>
      </c>
      <c r="G13" s="151">
        <v>0</v>
      </c>
      <c r="H13" s="151">
        <v>0</v>
      </c>
      <c r="I13" s="151">
        <v>0</v>
      </c>
      <c r="J13" s="151">
        <v>0</v>
      </c>
      <c r="K13" s="151">
        <v>2166120</v>
      </c>
      <c r="L13" s="342">
        <v>0</v>
      </c>
      <c r="M13" s="342">
        <v>0</v>
      </c>
      <c r="N13" s="342">
        <v>0</v>
      </c>
      <c r="O13" s="342">
        <v>0</v>
      </c>
      <c r="P13" s="342">
        <v>0</v>
      </c>
      <c r="Q13" s="342">
        <v>0</v>
      </c>
      <c r="R13" s="342">
        <v>0</v>
      </c>
      <c r="S13" s="342">
        <v>0</v>
      </c>
      <c r="T13" s="342">
        <v>0</v>
      </c>
      <c r="U13" s="342">
        <v>0</v>
      </c>
      <c r="V13" s="342">
        <v>0</v>
      </c>
    </row>
    <row r="14" spans="1:22" ht="13.95" customHeight="1" x14ac:dyDescent="0.15">
      <c r="A14" s="668" t="s">
        <v>64</v>
      </c>
      <c r="B14" s="151">
        <v>0</v>
      </c>
      <c r="C14" s="151">
        <v>0</v>
      </c>
      <c r="D14" s="151">
        <v>0</v>
      </c>
      <c r="E14" s="151">
        <v>0</v>
      </c>
      <c r="F14" s="151">
        <v>0</v>
      </c>
      <c r="G14" s="151">
        <v>0</v>
      </c>
      <c r="H14" s="151">
        <v>0</v>
      </c>
      <c r="I14" s="151">
        <v>0</v>
      </c>
      <c r="J14" s="151">
        <v>0</v>
      </c>
      <c r="K14" s="151">
        <v>1554120</v>
      </c>
      <c r="L14" s="342">
        <v>0</v>
      </c>
      <c r="M14" s="342">
        <v>0</v>
      </c>
      <c r="N14" s="342">
        <v>0</v>
      </c>
      <c r="O14" s="342">
        <v>0</v>
      </c>
      <c r="P14" s="342">
        <v>0</v>
      </c>
      <c r="Q14" s="342">
        <v>0</v>
      </c>
      <c r="R14" s="342">
        <v>0</v>
      </c>
      <c r="S14" s="342">
        <v>0</v>
      </c>
      <c r="T14" s="342">
        <v>0</v>
      </c>
      <c r="U14" s="342">
        <v>0</v>
      </c>
      <c r="V14" s="342">
        <v>0</v>
      </c>
    </row>
    <row r="15" spans="1:22" ht="13.95" customHeight="1" x14ac:dyDescent="0.15">
      <c r="A15" s="668" t="s">
        <v>65</v>
      </c>
      <c r="B15" s="151">
        <v>0</v>
      </c>
      <c r="C15" s="151">
        <v>0</v>
      </c>
      <c r="D15" s="151">
        <v>0</v>
      </c>
      <c r="E15" s="151">
        <v>83520</v>
      </c>
      <c r="F15" s="151">
        <v>0</v>
      </c>
      <c r="G15" s="151">
        <v>0</v>
      </c>
      <c r="H15" s="151">
        <v>0</v>
      </c>
      <c r="I15" s="151">
        <v>0</v>
      </c>
      <c r="J15" s="151">
        <v>0</v>
      </c>
      <c r="K15" s="151">
        <v>1026360</v>
      </c>
      <c r="L15" s="342">
        <v>0</v>
      </c>
      <c r="M15" s="342">
        <v>0</v>
      </c>
      <c r="N15" s="342">
        <v>0</v>
      </c>
      <c r="O15" s="342">
        <v>0</v>
      </c>
      <c r="P15" s="342">
        <v>0</v>
      </c>
      <c r="Q15" s="342">
        <v>0</v>
      </c>
      <c r="R15" s="342">
        <v>0</v>
      </c>
      <c r="S15" s="342">
        <v>0</v>
      </c>
      <c r="T15" s="342">
        <v>0</v>
      </c>
      <c r="U15" s="342">
        <v>0</v>
      </c>
      <c r="V15" s="342">
        <v>0</v>
      </c>
    </row>
    <row r="16" spans="1:22" ht="13.95" customHeight="1" x14ac:dyDescent="0.15">
      <c r="A16" s="668" t="s">
        <v>66</v>
      </c>
      <c r="B16" s="151">
        <v>30000</v>
      </c>
      <c r="C16" s="151">
        <v>0</v>
      </c>
      <c r="D16" s="151">
        <v>0</v>
      </c>
      <c r="E16" s="151">
        <v>0</v>
      </c>
      <c r="F16" s="151">
        <v>0</v>
      </c>
      <c r="G16" s="151">
        <v>0</v>
      </c>
      <c r="H16" s="151">
        <v>0</v>
      </c>
      <c r="I16" s="151">
        <v>0</v>
      </c>
      <c r="J16" s="151">
        <v>0</v>
      </c>
      <c r="K16" s="151">
        <v>1695960</v>
      </c>
      <c r="L16" s="342">
        <v>280800</v>
      </c>
      <c r="M16" s="342">
        <v>0</v>
      </c>
      <c r="N16" s="342">
        <v>0</v>
      </c>
      <c r="O16" s="342">
        <v>0</v>
      </c>
      <c r="P16" s="342">
        <v>0</v>
      </c>
      <c r="Q16" s="342">
        <v>0</v>
      </c>
      <c r="R16" s="342">
        <v>0</v>
      </c>
      <c r="S16" s="342">
        <v>0</v>
      </c>
      <c r="T16" s="342">
        <v>0</v>
      </c>
      <c r="U16" s="342">
        <v>0</v>
      </c>
      <c r="V16" s="342">
        <v>0</v>
      </c>
    </row>
    <row r="17" spans="1:22" ht="13.95" customHeight="1" x14ac:dyDescent="0.15">
      <c r="A17" s="668" t="s">
        <v>67</v>
      </c>
      <c r="B17" s="151">
        <v>0</v>
      </c>
      <c r="C17" s="151">
        <v>0</v>
      </c>
      <c r="D17" s="151">
        <v>0</v>
      </c>
      <c r="E17" s="151">
        <v>83520</v>
      </c>
      <c r="F17" s="151">
        <v>0</v>
      </c>
      <c r="G17" s="151">
        <v>0</v>
      </c>
      <c r="H17" s="151">
        <v>0</v>
      </c>
      <c r="I17" s="151">
        <v>0</v>
      </c>
      <c r="J17" s="151">
        <v>0</v>
      </c>
      <c r="K17" s="151">
        <v>736200</v>
      </c>
      <c r="L17" s="342">
        <v>70200</v>
      </c>
      <c r="M17" s="342">
        <v>0</v>
      </c>
      <c r="N17" s="342">
        <v>0</v>
      </c>
      <c r="O17" s="342">
        <v>0</v>
      </c>
      <c r="P17" s="342">
        <v>0</v>
      </c>
      <c r="Q17" s="342">
        <v>0</v>
      </c>
      <c r="R17" s="342">
        <v>0</v>
      </c>
      <c r="S17" s="342">
        <v>0</v>
      </c>
      <c r="T17" s="342">
        <v>0</v>
      </c>
      <c r="U17" s="342">
        <v>0</v>
      </c>
      <c r="V17" s="342">
        <v>0</v>
      </c>
    </row>
    <row r="18" spans="1:22" ht="13.95" customHeight="1" thickBot="1" x14ac:dyDescent="0.2">
      <c r="A18" s="125" t="s">
        <v>68</v>
      </c>
      <c r="B18" s="152">
        <v>0</v>
      </c>
      <c r="C18" s="152">
        <v>0</v>
      </c>
      <c r="D18" s="152">
        <v>0</v>
      </c>
      <c r="E18" s="152">
        <v>0</v>
      </c>
      <c r="F18" s="152">
        <v>0</v>
      </c>
      <c r="G18" s="152">
        <v>0</v>
      </c>
      <c r="H18" s="152">
        <v>0</v>
      </c>
      <c r="I18" s="152">
        <v>0</v>
      </c>
      <c r="J18" s="152">
        <v>0</v>
      </c>
      <c r="K18" s="152">
        <v>682200</v>
      </c>
      <c r="L18" s="703">
        <v>0</v>
      </c>
      <c r="M18" s="703">
        <v>0</v>
      </c>
      <c r="N18" s="703">
        <v>0</v>
      </c>
      <c r="O18" s="703">
        <v>0</v>
      </c>
      <c r="P18" s="703">
        <v>0</v>
      </c>
      <c r="Q18" s="703">
        <v>0</v>
      </c>
      <c r="R18" s="703">
        <v>0</v>
      </c>
      <c r="S18" s="703">
        <v>0</v>
      </c>
      <c r="T18" s="703">
        <v>0</v>
      </c>
      <c r="U18" s="703">
        <v>0</v>
      </c>
      <c r="V18" s="703">
        <v>0</v>
      </c>
    </row>
    <row r="19" spans="1:22" ht="9" customHeight="1" x14ac:dyDescent="0.15">
      <c r="A19" s="28" t="s">
        <v>544</v>
      </c>
      <c r="B19" s="315"/>
      <c r="C19" s="315"/>
      <c r="D19" s="315"/>
      <c r="E19" s="315"/>
      <c r="F19" s="315"/>
      <c r="G19" s="315"/>
      <c r="H19" s="315"/>
      <c r="I19" s="315"/>
      <c r="J19" s="315"/>
      <c r="K19" s="315"/>
      <c r="L19" s="315"/>
      <c r="M19" s="315"/>
      <c r="N19" s="315"/>
      <c r="O19" s="315"/>
      <c r="P19" s="315"/>
      <c r="Q19" s="151"/>
      <c r="R19" s="151"/>
      <c r="S19" s="151"/>
      <c r="T19" s="151"/>
      <c r="U19" s="151"/>
      <c r="V19" s="151"/>
    </row>
    <row r="20" spans="1:22" ht="9" customHeight="1" x14ac:dyDescent="0.15">
      <c r="A20" s="695" t="s">
        <v>463</v>
      </c>
      <c r="B20" s="319"/>
      <c r="C20" s="319"/>
      <c r="D20" s="319"/>
      <c r="E20" s="319"/>
      <c r="F20" s="319"/>
      <c r="G20" s="319"/>
      <c r="H20" s="319"/>
      <c r="I20" s="319"/>
      <c r="J20" s="319"/>
      <c r="K20" s="317"/>
      <c r="L20" s="317"/>
      <c r="M20" s="317"/>
      <c r="N20" s="317"/>
      <c r="O20" s="317"/>
      <c r="P20" s="317"/>
    </row>
    <row r="21" spans="1:22" ht="9" customHeight="1" x14ac:dyDescent="0.15">
      <c r="A21" s="40" t="s">
        <v>427</v>
      </c>
      <c r="B21" s="317"/>
      <c r="C21" s="317"/>
      <c r="D21" s="317"/>
      <c r="E21" s="317"/>
      <c r="F21" s="317"/>
      <c r="G21" s="317"/>
      <c r="H21" s="317"/>
      <c r="I21" s="317"/>
      <c r="J21" s="317"/>
      <c r="K21" s="317"/>
      <c r="L21" s="317"/>
      <c r="M21" s="317"/>
      <c r="N21" s="317"/>
      <c r="O21" s="317"/>
      <c r="P21" s="317"/>
    </row>
    <row r="23" spans="1:22" ht="13.05" customHeight="1" x14ac:dyDescent="0.3">
      <c r="A23" s="420" t="s">
        <v>615</v>
      </c>
    </row>
    <row r="24" spans="1:22" ht="13.05" customHeight="1" x14ac:dyDescent="0.15">
      <c r="A24" s="423" t="s">
        <v>351</v>
      </c>
    </row>
    <row r="25" spans="1:22" ht="4.05" customHeight="1" thickBot="1" x14ac:dyDescent="0.2"/>
    <row r="26" spans="1:22" ht="15" customHeight="1" x14ac:dyDescent="0.15">
      <c r="A26" s="812" t="s">
        <v>121</v>
      </c>
      <c r="B26" s="811">
        <v>2000</v>
      </c>
      <c r="C26" s="811">
        <v>2001</v>
      </c>
      <c r="D26" s="811">
        <v>2002</v>
      </c>
      <c r="E26" s="811">
        <v>2003</v>
      </c>
      <c r="F26" s="811">
        <v>2004</v>
      </c>
      <c r="G26" s="811">
        <v>2005</v>
      </c>
      <c r="H26" s="811">
        <v>2006</v>
      </c>
      <c r="I26" s="811">
        <v>2007</v>
      </c>
      <c r="J26" s="811">
        <v>2008</v>
      </c>
      <c r="K26" s="811">
        <v>2009</v>
      </c>
      <c r="L26" s="811">
        <v>2010</v>
      </c>
      <c r="M26" s="811">
        <v>2011</v>
      </c>
      <c r="N26" s="811">
        <v>2012</v>
      </c>
      <c r="O26" s="811">
        <v>2013</v>
      </c>
      <c r="P26" s="811">
        <v>2014</v>
      </c>
      <c r="Q26" s="811">
        <v>2015</v>
      </c>
      <c r="R26" s="811">
        <v>2016</v>
      </c>
      <c r="S26" s="811">
        <v>2017</v>
      </c>
      <c r="T26" s="811">
        <v>2018</v>
      </c>
      <c r="U26" s="811">
        <v>2019</v>
      </c>
      <c r="V26" s="811" t="s">
        <v>402</v>
      </c>
    </row>
    <row r="27" spans="1:22" ht="15" customHeight="1" x14ac:dyDescent="0.15">
      <c r="A27" s="809" t="s">
        <v>56</v>
      </c>
      <c r="B27" s="841">
        <v>819360</v>
      </c>
      <c r="C27" s="841">
        <v>7585840</v>
      </c>
      <c r="D27" s="841">
        <v>9350280</v>
      </c>
      <c r="E27" s="841">
        <v>11515680</v>
      </c>
      <c r="F27" s="841">
        <v>21776220</v>
      </c>
      <c r="G27" s="841">
        <v>26716320</v>
      </c>
      <c r="H27" s="841">
        <v>32098780</v>
      </c>
      <c r="I27" s="841">
        <v>33003000</v>
      </c>
      <c r="J27" s="841">
        <v>44035200</v>
      </c>
      <c r="K27" s="841">
        <v>45058785</v>
      </c>
      <c r="L27" s="841">
        <v>61209080</v>
      </c>
      <c r="M27" s="841">
        <v>54022840</v>
      </c>
      <c r="N27" s="841">
        <v>67644360</v>
      </c>
      <c r="O27" s="841">
        <v>71532320</v>
      </c>
      <c r="P27" s="841">
        <v>77494023</v>
      </c>
      <c r="Q27" s="841">
        <v>41222640</v>
      </c>
      <c r="R27" s="841">
        <v>32529240</v>
      </c>
      <c r="S27" s="841">
        <v>12187440</v>
      </c>
      <c r="T27" s="841">
        <f>SUM(T28:T39)</f>
        <v>5122080</v>
      </c>
      <c r="U27" s="1014">
        <f>SUM(U28:U39)</f>
        <v>72000</v>
      </c>
      <c r="V27" s="1014">
        <f>SUM(V28:V39)</f>
        <v>0</v>
      </c>
    </row>
    <row r="28" spans="1:22" ht="13.95" customHeight="1" x14ac:dyDescent="0.15">
      <c r="A28" s="668" t="s">
        <v>57</v>
      </c>
      <c r="B28" s="151">
        <v>0</v>
      </c>
      <c r="C28" s="151">
        <v>1034640</v>
      </c>
      <c r="D28" s="151">
        <v>669240</v>
      </c>
      <c r="E28" s="151">
        <v>1673280</v>
      </c>
      <c r="F28" s="151">
        <v>1761480</v>
      </c>
      <c r="G28" s="123">
        <v>1922400</v>
      </c>
      <c r="H28" s="123">
        <v>2239560</v>
      </c>
      <c r="I28" s="123">
        <v>3472560</v>
      </c>
      <c r="J28" s="123">
        <v>3475080</v>
      </c>
      <c r="K28" s="123">
        <v>3206160</v>
      </c>
      <c r="L28" s="123">
        <v>3907440</v>
      </c>
      <c r="M28" s="123">
        <v>4423560</v>
      </c>
      <c r="N28" s="123">
        <v>5124600</v>
      </c>
      <c r="O28" s="123">
        <v>5249520</v>
      </c>
      <c r="P28" s="123">
        <v>6001200</v>
      </c>
      <c r="Q28" s="123">
        <v>6498560</v>
      </c>
      <c r="R28" s="123">
        <v>2543760</v>
      </c>
      <c r="S28" s="123">
        <v>1337040</v>
      </c>
      <c r="T28" s="123">
        <v>234720</v>
      </c>
      <c r="U28" s="340">
        <v>0</v>
      </c>
      <c r="V28" s="340">
        <v>0</v>
      </c>
    </row>
    <row r="29" spans="1:22" ht="13.95" customHeight="1" x14ac:dyDescent="0.15">
      <c r="A29" s="668" t="s">
        <v>58</v>
      </c>
      <c r="B29" s="151">
        <v>248300</v>
      </c>
      <c r="C29" s="151">
        <v>1269720</v>
      </c>
      <c r="D29" s="151">
        <v>491400</v>
      </c>
      <c r="E29" s="151">
        <v>813600</v>
      </c>
      <c r="F29" s="151">
        <v>1457080</v>
      </c>
      <c r="G29" s="123">
        <v>2185200</v>
      </c>
      <c r="H29" s="151">
        <v>2367360</v>
      </c>
      <c r="I29" s="151">
        <v>2864880</v>
      </c>
      <c r="J29" s="151">
        <v>2645640</v>
      </c>
      <c r="K29" s="151">
        <v>3145680</v>
      </c>
      <c r="L29" s="151">
        <v>3812400</v>
      </c>
      <c r="M29" s="151">
        <v>4284360</v>
      </c>
      <c r="N29" s="151">
        <v>5463360</v>
      </c>
      <c r="O29" s="151">
        <v>4513680</v>
      </c>
      <c r="P29" s="123">
        <v>6156000</v>
      </c>
      <c r="Q29" s="151">
        <v>5013840</v>
      </c>
      <c r="R29" s="151">
        <v>2694960</v>
      </c>
      <c r="S29" s="151">
        <v>677880</v>
      </c>
      <c r="T29" s="151">
        <v>603720</v>
      </c>
      <c r="U29" s="342">
        <v>72000</v>
      </c>
      <c r="V29" s="342">
        <v>0</v>
      </c>
    </row>
    <row r="30" spans="1:22" ht="13.95" customHeight="1" x14ac:dyDescent="0.15">
      <c r="A30" s="668" t="s">
        <v>59</v>
      </c>
      <c r="B30" s="151">
        <v>0</v>
      </c>
      <c r="C30" s="151">
        <v>619160</v>
      </c>
      <c r="D30" s="151">
        <v>821880</v>
      </c>
      <c r="E30" s="151">
        <v>172800</v>
      </c>
      <c r="F30" s="151">
        <v>1916640</v>
      </c>
      <c r="G30" s="123">
        <v>2455200</v>
      </c>
      <c r="H30" s="151">
        <v>2921040</v>
      </c>
      <c r="I30" s="151">
        <v>2310480</v>
      </c>
      <c r="J30" s="151">
        <v>3976200</v>
      </c>
      <c r="K30" s="151">
        <v>3445560</v>
      </c>
      <c r="L30" s="151">
        <v>4594680</v>
      </c>
      <c r="M30" s="151">
        <v>4960320</v>
      </c>
      <c r="N30" s="151">
        <v>5837400</v>
      </c>
      <c r="O30" s="151">
        <v>5391720</v>
      </c>
      <c r="P30" s="123">
        <v>5927760</v>
      </c>
      <c r="Q30" s="151">
        <v>5057680</v>
      </c>
      <c r="R30" s="151">
        <v>2935440</v>
      </c>
      <c r="S30" s="151">
        <v>1237320</v>
      </c>
      <c r="T30" s="151">
        <v>183600</v>
      </c>
      <c r="U30" s="342">
        <v>0</v>
      </c>
      <c r="V30" s="342">
        <v>0</v>
      </c>
    </row>
    <row r="31" spans="1:22" ht="13.95" customHeight="1" x14ac:dyDescent="0.15">
      <c r="A31" s="668" t="s">
        <v>60</v>
      </c>
      <c r="B31" s="151">
        <v>0</v>
      </c>
      <c r="C31" s="151">
        <v>630720</v>
      </c>
      <c r="D31" s="151">
        <v>745560</v>
      </c>
      <c r="E31" s="151">
        <v>0</v>
      </c>
      <c r="F31" s="151">
        <v>1362960</v>
      </c>
      <c r="G31" s="123">
        <v>1845360</v>
      </c>
      <c r="H31" s="151">
        <v>1701360</v>
      </c>
      <c r="I31" s="151">
        <v>2290680</v>
      </c>
      <c r="J31" s="151">
        <v>3880440</v>
      </c>
      <c r="K31" s="151">
        <v>3830040</v>
      </c>
      <c r="L31" s="151">
        <v>3598560</v>
      </c>
      <c r="M31" s="151">
        <v>4328640</v>
      </c>
      <c r="N31" s="151">
        <v>5478840</v>
      </c>
      <c r="O31" s="151">
        <v>6263640</v>
      </c>
      <c r="P31" s="123">
        <v>6273360</v>
      </c>
      <c r="Q31" s="151">
        <v>2270000</v>
      </c>
      <c r="R31" s="151">
        <v>2499480</v>
      </c>
      <c r="S31" s="151">
        <v>1271520</v>
      </c>
      <c r="T31" s="151">
        <v>0</v>
      </c>
      <c r="U31" s="342">
        <v>0</v>
      </c>
      <c r="V31" s="342">
        <v>0</v>
      </c>
    </row>
    <row r="32" spans="1:22" ht="13.95" customHeight="1" x14ac:dyDescent="0.15">
      <c r="A32" s="668" t="s">
        <v>61</v>
      </c>
      <c r="B32" s="151">
        <v>0</v>
      </c>
      <c r="C32" s="151">
        <v>540720</v>
      </c>
      <c r="D32" s="151">
        <v>573120</v>
      </c>
      <c r="E32" s="151">
        <v>115200</v>
      </c>
      <c r="F32" s="151">
        <v>1985400</v>
      </c>
      <c r="G32" s="123">
        <v>2010600</v>
      </c>
      <c r="H32" s="151">
        <v>1749600</v>
      </c>
      <c r="I32" s="151">
        <v>3391560</v>
      </c>
      <c r="J32" s="151">
        <v>4016880</v>
      </c>
      <c r="K32" s="151">
        <v>2664720</v>
      </c>
      <c r="L32" s="151">
        <v>4142880</v>
      </c>
      <c r="M32" s="151">
        <v>4304520</v>
      </c>
      <c r="N32" s="151">
        <v>7632720</v>
      </c>
      <c r="O32" s="151">
        <v>5702400</v>
      </c>
      <c r="P32" s="123">
        <v>5791320</v>
      </c>
      <c r="Q32" s="151">
        <v>1888160</v>
      </c>
      <c r="R32" s="151">
        <v>1915200</v>
      </c>
      <c r="S32" s="151">
        <v>1221120</v>
      </c>
      <c r="T32" s="151">
        <v>104400</v>
      </c>
      <c r="U32" s="342">
        <v>0</v>
      </c>
      <c r="V32" s="342">
        <v>0</v>
      </c>
    </row>
    <row r="33" spans="1:22" ht="13.95" customHeight="1" x14ac:dyDescent="0.15">
      <c r="A33" s="668" t="s">
        <v>62</v>
      </c>
      <c r="B33" s="151">
        <v>0</v>
      </c>
      <c r="C33" s="151">
        <v>295560</v>
      </c>
      <c r="D33" s="151">
        <v>651600</v>
      </c>
      <c r="E33" s="151">
        <v>357840</v>
      </c>
      <c r="F33" s="151">
        <v>2643840</v>
      </c>
      <c r="G33" s="123">
        <v>2412360</v>
      </c>
      <c r="H33" s="151">
        <v>1366740</v>
      </c>
      <c r="I33" s="151">
        <v>2544840</v>
      </c>
      <c r="J33" s="151">
        <v>3292920</v>
      </c>
      <c r="K33" s="151">
        <v>2920320</v>
      </c>
      <c r="L33" s="151">
        <v>5458680</v>
      </c>
      <c r="M33" s="151">
        <v>4368600</v>
      </c>
      <c r="N33" s="151">
        <v>6289920</v>
      </c>
      <c r="O33" s="151">
        <v>4404960</v>
      </c>
      <c r="P33" s="123">
        <v>6462394</v>
      </c>
      <c r="Q33" s="151">
        <v>3123360</v>
      </c>
      <c r="R33" s="151">
        <v>2851920</v>
      </c>
      <c r="S33" s="151">
        <v>1019880</v>
      </c>
      <c r="T33" s="151">
        <v>242280</v>
      </c>
      <c r="U33" s="342">
        <v>0</v>
      </c>
      <c r="V33" s="342">
        <v>0</v>
      </c>
    </row>
    <row r="34" spans="1:22" ht="13.95" customHeight="1" x14ac:dyDescent="0.15">
      <c r="A34" s="668" t="s">
        <v>63</v>
      </c>
      <c r="B34" s="151">
        <v>0</v>
      </c>
      <c r="C34" s="151">
        <v>573840</v>
      </c>
      <c r="D34" s="151">
        <v>760320</v>
      </c>
      <c r="E34" s="151">
        <v>618480</v>
      </c>
      <c r="F34" s="151">
        <v>1915200</v>
      </c>
      <c r="G34" s="123">
        <v>2311200</v>
      </c>
      <c r="H34" s="151">
        <v>2667600</v>
      </c>
      <c r="I34" s="151">
        <v>2724480</v>
      </c>
      <c r="J34" s="151">
        <v>3884400</v>
      </c>
      <c r="K34" s="151">
        <v>4197240</v>
      </c>
      <c r="L34" s="151">
        <v>5560200</v>
      </c>
      <c r="M34" s="151">
        <v>4507920</v>
      </c>
      <c r="N34" s="151">
        <v>6221880</v>
      </c>
      <c r="O34" s="151">
        <v>4846680</v>
      </c>
      <c r="P34" s="123">
        <v>6949000</v>
      </c>
      <c r="Q34" s="151">
        <v>3706200</v>
      </c>
      <c r="R34" s="151">
        <v>2269440</v>
      </c>
      <c r="S34" s="151">
        <v>1035360</v>
      </c>
      <c r="T34" s="151">
        <v>627840</v>
      </c>
      <c r="U34" s="342">
        <v>0</v>
      </c>
      <c r="V34" s="342">
        <v>0</v>
      </c>
    </row>
    <row r="35" spans="1:22" ht="13.95" customHeight="1" x14ac:dyDescent="0.15">
      <c r="A35" s="668" t="s">
        <v>64</v>
      </c>
      <c r="B35" s="151">
        <v>0</v>
      </c>
      <c r="C35" s="151">
        <v>443520</v>
      </c>
      <c r="D35" s="151">
        <v>759960</v>
      </c>
      <c r="E35" s="151">
        <v>1104480</v>
      </c>
      <c r="F35" s="151">
        <v>1897560</v>
      </c>
      <c r="G35" s="123">
        <v>2385000</v>
      </c>
      <c r="H35" s="151">
        <v>3582720</v>
      </c>
      <c r="I35" s="151">
        <v>2673360</v>
      </c>
      <c r="J35" s="151">
        <v>3276360</v>
      </c>
      <c r="K35" s="151">
        <v>3825465</v>
      </c>
      <c r="L35" s="151">
        <v>5679720</v>
      </c>
      <c r="M35" s="151">
        <v>4734400</v>
      </c>
      <c r="N35" s="151">
        <v>5550480</v>
      </c>
      <c r="O35" s="151">
        <v>6009440</v>
      </c>
      <c r="P35" s="123">
        <v>6626240</v>
      </c>
      <c r="Q35" s="151">
        <v>3038040</v>
      </c>
      <c r="R35" s="151">
        <v>3368880</v>
      </c>
      <c r="S35" s="151">
        <v>1329480</v>
      </c>
      <c r="T35" s="151">
        <v>918720</v>
      </c>
      <c r="U35" s="342">
        <v>0</v>
      </c>
      <c r="V35" s="342">
        <v>0</v>
      </c>
    </row>
    <row r="36" spans="1:22" ht="13.95" customHeight="1" x14ac:dyDescent="0.15">
      <c r="A36" s="668" t="s">
        <v>65</v>
      </c>
      <c r="B36" s="151">
        <v>0</v>
      </c>
      <c r="C36" s="151">
        <v>582480</v>
      </c>
      <c r="D36" s="151">
        <v>840240</v>
      </c>
      <c r="E36" s="151">
        <v>1833120</v>
      </c>
      <c r="F36" s="151">
        <v>2250000</v>
      </c>
      <c r="G36" s="123">
        <v>2316600</v>
      </c>
      <c r="H36" s="151">
        <v>3437600</v>
      </c>
      <c r="I36" s="151">
        <v>2649600</v>
      </c>
      <c r="J36" s="151">
        <v>3435120</v>
      </c>
      <c r="K36" s="151">
        <v>4293000</v>
      </c>
      <c r="L36" s="151">
        <v>5911000</v>
      </c>
      <c r="M36" s="151">
        <v>5422320</v>
      </c>
      <c r="N36" s="151">
        <v>5275440</v>
      </c>
      <c r="O36" s="151">
        <v>8465160</v>
      </c>
      <c r="P36" s="123">
        <v>7078360</v>
      </c>
      <c r="Q36" s="151">
        <v>3985880</v>
      </c>
      <c r="R36" s="151">
        <v>3614040</v>
      </c>
      <c r="S36" s="151">
        <v>1313640</v>
      </c>
      <c r="T36" s="151">
        <v>944280</v>
      </c>
      <c r="U36" s="342">
        <v>0</v>
      </c>
      <c r="V36" s="342">
        <v>0</v>
      </c>
    </row>
    <row r="37" spans="1:22" ht="13.95" customHeight="1" x14ac:dyDescent="0.15">
      <c r="A37" s="668" t="s">
        <v>66</v>
      </c>
      <c r="B37" s="151">
        <v>214560</v>
      </c>
      <c r="C37" s="151">
        <v>512360</v>
      </c>
      <c r="D37" s="151">
        <v>1130040</v>
      </c>
      <c r="E37" s="151">
        <v>1441800</v>
      </c>
      <c r="F37" s="151">
        <v>1897000</v>
      </c>
      <c r="G37" s="123">
        <v>2214000</v>
      </c>
      <c r="H37" s="151">
        <v>3794400</v>
      </c>
      <c r="I37" s="151">
        <v>2998800</v>
      </c>
      <c r="J37" s="151">
        <v>4705920</v>
      </c>
      <c r="K37" s="151">
        <v>4483080</v>
      </c>
      <c r="L37" s="151">
        <v>6465640</v>
      </c>
      <c r="M37" s="151">
        <v>5093280</v>
      </c>
      <c r="N37" s="151">
        <v>6111720</v>
      </c>
      <c r="O37" s="151">
        <v>8242080</v>
      </c>
      <c r="P37" s="123">
        <v>6918040</v>
      </c>
      <c r="Q37" s="151">
        <v>3212640</v>
      </c>
      <c r="R37" s="151">
        <v>3531240</v>
      </c>
      <c r="S37" s="151">
        <v>1211040</v>
      </c>
      <c r="T37" s="151">
        <v>850320</v>
      </c>
      <c r="U37" s="342">
        <v>0</v>
      </c>
      <c r="V37" s="342">
        <v>0</v>
      </c>
    </row>
    <row r="38" spans="1:22" ht="13.95" customHeight="1" x14ac:dyDescent="0.15">
      <c r="A38" s="668" t="s">
        <v>67</v>
      </c>
      <c r="B38" s="151">
        <v>225360</v>
      </c>
      <c r="C38" s="151">
        <v>626640</v>
      </c>
      <c r="D38" s="151">
        <v>830520</v>
      </c>
      <c r="E38" s="151">
        <v>1539000</v>
      </c>
      <c r="F38" s="151">
        <v>1022400</v>
      </c>
      <c r="G38" s="123">
        <v>1908000</v>
      </c>
      <c r="H38" s="151">
        <v>3017120</v>
      </c>
      <c r="I38" s="151">
        <v>2306160</v>
      </c>
      <c r="J38" s="151">
        <v>3484440</v>
      </c>
      <c r="K38" s="151">
        <v>4266360</v>
      </c>
      <c r="L38" s="151">
        <v>5764440</v>
      </c>
      <c r="M38" s="151">
        <v>5047920</v>
      </c>
      <c r="N38" s="151">
        <v>5221440</v>
      </c>
      <c r="O38" s="151">
        <v>6709320</v>
      </c>
      <c r="P38" s="123">
        <v>6139549</v>
      </c>
      <c r="Q38" s="151">
        <v>1896120</v>
      </c>
      <c r="R38" s="151">
        <v>2303640</v>
      </c>
      <c r="S38" s="151">
        <v>327240</v>
      </c>
      <c r="T38" s="151">
        <v>169560</v>
      </c>
      <c r="U38" s="342">
        <v>0</v>
      </c>
      <c r="V38" s="342">
        <v>0</v>
      </c>
    </row>
    <row r="39" spans="1:22" ht="13.95" customHeight="1" thickBot="1" x14ac:dyDescent="0.2">
      <c r="A39" s="125" t="s">
        <v>68</v>
      </c>
      <c r="B39" s="152">
        <v>131140</v>
      </c>
      <c r="C39" s="152">
        <v>456480</v>
      </c>
      <c r="D39" s="152">
        <v>1076400</v>
      </c>
      <c r="E39" s="152">
        <v>1846080</v>
      </c>
      <c r="F39" s="152">
        <v>1666660</v>
      </c>
      <c r="G39" s="152">
        <v>2750400</v>
      </c>
      <c r="H39" s="152">
        <v>3253680</v>
      </c>
      <c r="I39" s="152">
        <v>2775600</v>
      </c>
      <c r="J39" s="152">
        <v>3961800</v>
      </c>
      <c r="K39" s="152">
        <v>4781160</v>
      </c>
      <c r="L39" s="152">
        <v>6313440</v>
      </c>
      <c r="M39" s="152">
        <v>2547000</v>
      </c>
      <c r="N39" s="152">
        <v>3436560</v>
      </c>
      <c r="O39" s="152">
        <v>5733720</v>
      </c>
      <c r="P39" s="152">
        <v>7170800</v>
      </c>
      <c r="Q39" s="152">
        <v>1532160</v>
      </c>
      <c r="R39" s="152">
        <v>2001240</v>
      </c>
      <c r="S39" s="152">
        <v>205920</v>
      </c>
      <c r="T39" s="152">
        <v>242640</v>
      </c>
      <c r="U39" s="703">
        <v>0</v>
      </c>
      <c r="V39" s="703">
        <v>0</v>
      </c>
    </row>
    <row r="40" spans="1:22" ht="9" customHeight="1" x14ac:dyDescent="0.15">
      <c r="A40" s="28" t="s">
        <v>544</v>
      </c>
      <c r="B40" s="317"/>
      <c r="C40" s="317"/>
      <c r="D40" s="317"/>
      <c r="E40" s="317"/>
      <c r="F40" s="317"/>
      <c r="G40" s="317"/>
      <c r="H40" s="317"/>
      <c r="I40" s="317"/>
      <c r="J40" s="317"/>
      <c r="K40" s="317"/>
      <c r="L40" s="317"/>
      <c r="M40" s="317"/>
      <c r="N40" s="317"/>
      <c r="O40" s="317"/>
      <c r="P40" s="317"/>
      <c r="Q40" s="317"/>
      <c r="R40" s="317"/>
    </row>
    <row r="41" spans="1:22" ht="9" customHeight="1" x14ac:dyDescent="0.15">
      <c r="A41" s="695" t="s">
        <v>463</v>
      </c>
      <c r="B41" s="317"/>
      <c r="C41" s="317"/>
      <c r="D41" s="317"/>
      <c r="E41" s="317"/>
      <c r="F41" s="317"/>
      <c r="G41" s="317"/>
      <c r="H41" s="317"/>
      <c r="I41" s="317"/>
      <c r="J41" s="317"/>
      <c r="K41" s="317"/>
      <c r="L41" s="317"/>
      <c r="M41" s="317"/>
      <c r="N41" s="317"/>
      <c r="O41" s="317"/>
      <c r="P41" s="317"/>
      <c r="Q41" s="317"/>
      <c r="R41" s="317"/>
    </row>
    <row r="42" spans="1:22" ht="9" customHeight="1" x14ac:dyDescent="0.15">
      <c r="A42" s="40" t="s">
        <v>427</v>
      </c>
      <c r="B42" s="317"/>
      <c r="C42" s="317"/>
      <c r="D42" s="317"/>
      <c r="E42" s="317"/>
      <c r="F42" s="317"/>
      <c r="G42" s="317"/>
      <c r="H42" s="317"/>
      <c r="I42" s="317"/>
      <c r="J42" s="317"/>
      <c r="K42" s="317"/>
      <c r="L42" s="317"/>
      <c r="M42" s="317"/>
      <c r="N42" s="317"/>
      <c r="O42" s="317"/>
      <c r="P42" s="317"/>
      <c r="Q42" s="317"/>
      <c r="R42" s="317"/>
    </row>
  </sheetData>
  <mergeCells count="1">
    <mergeCell ref="A1:E1"/>
  </mergeCells>
  <printOptions horizontalCentered="1" verticalCentered="1"/>
  <pageMargins left="0" right="0" top="0" bottom="0" header="0" footer="0"/>
  <pageSetup paperSize="9" orientation="landscape"/>
  <headerFooter scaleWithDoc="0" alignWithMargins="0"/>
  <rowBreaks count="1" manualBreakCount="1">
    <brk id="22" max="16383" man="1"/>
  </rowBreak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4">
    <tabColor theme="9" tint="0.59999389629810485"/>
  </sheetPr>
  <dimension ref="A1:V42"/>
  <sheetViews>
    <sheetView showGridLines="0" zoomScaleNormal="100" workbookViewId="0">
      <selection sqref="A1:E1"/>
    </sheetView>
  </sheetViews>
  <sheetFormatPr baseColWidth="10" defaultColWidth="7" defaultRowHeight="13.05" customHeight="1" x14ac:dyDescent="0.15"/>
  <cols>
    <col min="1" max="1" width="7" style="119" customWidth="1"/>
    <col min="2" max="9" width="8" style="119" hidden="1" customWidth="1"/>
    <col min="10" max="10" width="0" style="119" hidden="1" customWidth="1"/>
    <col min="11" max="11" width="3.375" style="119" hidden="1" customWidth="1"/>
    <col min="12" max="21" width="8.375" style="119" customWidth="1"/>
    <col min="22" max="22" width="8" style="119" customWidth="1"/>
    <col min="23" max="23" width="8.75" style="119" customWidth="1"/>
    <col min="24" max="27" width="8.375" style="119" customWidth="1"/>
    <col min="28" max="16384" width="7" style="119"/>
  </cols>
  <sheetData>
    <row r="1" spans="1:22" ht="13.05" customHeight="1" x14ac:dyDescent="0.15">
      <c r="A1" s="1169"/>
      <c r="B1" s="1169"/>
      <c r="C1" s="1169"/>
      <c r="D1" s="1169"/>
      <c r="E1" s="1169"/>
    </row>
    <row r="2" spans="1:22" ht="13.05" customHeight="1" x14ac:dyDescent="0.3">
      <c r="A2" s="420" t="s">
        <v>616</v>
      </c>
      <c r="B2" s="416"/>
      <c r="C2" s="416"/>
      <c r="D2" s="416"/>
      <c r="E2" s="416"/>
      <c r="F2" s="416"/>
      <c r="G2" s="416"/>
      <c r="H2" s="416"/>
      <c r="I2" s="416"/>
      <c r="J2" s="416"/>
      <c r="K2" s="416"/>
      <c r="L2" s="416"/>
    </row>
    <row r="3" spans="1:22" ht="13.05" customHeight="1" x14ac:dyDescent="0.15">
      <c r="A3" s="423" t="s">
        <v>351</v>
      </c>
      <c r="B3" s="416"/>
      <c r="C3" s="416"/>
      <c r="D3" s="416"/>
      <c r="E3" s="416"/>
      <c r="F3" s="416"/>
      <c r="G3" s="416"/>
      <c r="H3" s="416"/>
      <c r="I3" s="416"/>
      <c r="J3" s="416"/>
      <c r="K3" s="416"/>
      <c r="L3" s="416"/>
    </row>
    <row r="4" spans="1:22" ht="4.05" customHeight="1" thickBot="1" x14ac:dyDescent="0.2"/>
    <row r="5" spans="1:22" ht="15" customHeight="1" x14ac:dyDescent="0.15">
      <c r="A5" s="812" t="s">
        <v>121</v>
      </c>
      <c r="B5" s="811">
        <v>2000</v>
      </c>
      <c r="C5" s="811">
        <v>2001</v>
      </c>
      <c r="D5" s="811">
        <v>2002</v>
      </c>
      <c r="E5" s="811">
        <v>2003</v>
      </c>
      <c r="F5" s="811">
        <v>2004</v>
      </c>
      <c r="G5" s="811">
        <v>2005</v>
      </c>
      <c r="H5" s="811">
        <v>2006</v>
      </c>
      <c r="I5" s="811">
        <v>2007</v>
      </c>
      <c r="J5" s="811">
        <v>2008</v>
      </c>
      <c r="K5" s="811">
        <v>2009</v>
      </c>
      <c r="L5" s="811">
        <v>2010</v>
      </c>
      <c r="M5" s="811">
        <v>2011</v>
      </c>
      <c r="N5" s="811">
        <v>2012</v>
      </c>
      <c r="O5" s="811">
        <v>2013</v>
      </c>
      <c r="P5" s="811">
        <v>2014</v>
      </c>
      <c r="Q5" s="811">
        <v>2015</v>
      </c>
      <c r="R5" s="811">
        <v>2016</v>
      </c>
      <c r="S5" s="800">
        <v>2017</v>
      </c>
      <c r="T5" s="800">
        <v>2018</v>
      </c>
      <c r="U5" s="800">
        <v>2019</v>
      </c>
      <c r="V5" s="1012" t="s">
        <v>402</v>
      </c>
    </row>
    <row r="6" spans="1:22" ht="15" customHeight="1" x14ac:dyDescent="0.15">
      <c r="A6" s="809" t="s">
        <v>56</v>
      </c>
      <c r="B6" s="841">
        <v>149118</v>
      </c>
      <c r="C6" s="841">
        <v>173520</v>
      </c>
      <c r="D6" s="841">
        <v>134788</v>
      </c>
      <c r="E6" s="841">
        <v>126750</v>
      </c>
      <c r="F6" s="841">
        <v>153020</v>
      </c>
      <c r="G6" s="841">
        <v>250768</v>
      </c>
      <c r="H6" s="841">
        <v>192440</v>
      </c>
      <c r="I6" s="841">
        <v>219000</v>
      </c>
      <c r="J6" s="841">
        <v>197944</v>
      </c>
      <c r="K6" s="841">
        <v>233698</v>
      </c>
      <c r="L6" s="1018">
        <v>250508</v>
      </c>
      <c r="M6" s="1018">
        <v>302784</v>
      </c>
      <c r="N6" s="1018">
        <v>279680</v>
      </c>
      <c r="O6" s="1018">
        <v>254320</v>
      </c>
      <c r="P6" s="1018">
        <v>242980</v>
      </c>
      <c r="Q6" s="1018">
        <v>264540</v>
      </c>
      <c r="R6" s="1018">
        <v>314592</v>
      </c>
      <c r="S6" s="1018">
        <v>329754</v>
      </c>
      <c r="T6" s="1018">
        <f>SUM(T7:T18)</f>
        <v>337244</v>
      </c>
      <c r="U6" s="1018">
        <f>SUM(U7:U18)</f>
        <v>305520</v>
      </c>
      <c r="V6" s="1018">
        <f>SUM(V7:V18)</f>
        <v>0</v>
      </c>
    </row>
    <row r="7" spans="1:22" ht="13.95" customHeight="1" x14ac:dyDescent="0.15">
      <c r="A7" s="668" t="s">
        <v>57</v>
      </c>
      <c r="B7" s="123">
        <v>12882</v>
      </c>
      <c r="C7" s="123">
        <v>22160</v>
      </c>
      <c r="D7" s="123">
        <v>15150</v>
      </c>
      <c r="E7" s="123">
        <v>13000</v>
      </c>
      <c r="F7" s="123">
        <v>12680</v>
      </c>
      <c r="G7" s="123">
        <v>39420</v>
      </c>
      <c r="H7" s="123">
        <v>10400</v>
      </c>
      <c r="I7" s="123">
        <v>27100</v>
      </c>
      <c r="J7" s="123">
        <v>4000</v>
      </c>
      <c r="K7" s="123">
        <v>8160</v>
      </c>
      <c r="L7" s="700">
        <v>25780</v>
      </c>
      <c r="M7" s="700">
        <v>42640</v>
      </c>
      <c r="N7" s="700">
        <v>38560</v>
      </c>
      <c r="O7" s="700">
        <v>10400</v>
      </c>
      <c r="P7" s="700">
        <v>14700</v>
      </c>
      <c r="Q7" s="700">
        <v>12480</v>
      </c>
      <c r="R7" s="700">
        <v>20920</v>
      </c>
      <c r="S7" s="700">
        <v>21560</v>
      </c>
      <c r="T7" s="700">
        <v>37807</v>
      </c>
      <c r="U7" s="700">
        <v>27040</v>
      </c>
      <c r="V7" s="700">
        <v>0</v>
      </c>
    </row>
    <row r="8" spans="1:22" ht="13.95" customHeight="1" x14ac:dyDescent="0.15">
      <c r="A8" s="668" t="s">
        <v>58</v>
      </c>
      <c r="B8" s="123">
        <v>15712</v>
      </c>
      <c r="C8" s="123">
        <v>0</v>
      </c>
      <c r="D8" s="123">
        <v>8650</v>
      </c>
      <c r="E8" s="123">
        <v>5000</v>
      </c>
      <c r="F8" s="123">
        <v>7500</v>
      </c>
      <c r="G8" s="151">
        <v>8000</v>
      </c>
      <c r="H8" s="151">
        <v>28040</v>
      </c>
      <c r="I8" s="151">
        <v>3600</v>
      </c>
      <c r="J8" s="151">
        <v>17480</v>
      </c>
      <c r="K8" s="151">
        <v>13200</v>
      </c>
      <c r="L8" s="701">
        <v>25300</v>
      </c>
      <c r="M8" s="701">
        <v>18824</v>
      </c>
      <c r="N8" s="701">
        <v>17160</v>
      </c>
      <c r="O8" s="700">
        <v>29240</v>
      </c>
      <c r="P8" s="701">
        <v>33200</v>
      </c>
      <c r="Q8" s="701">
        <v>14960</v>
      </c>
      <c r="R8" s="701">
        <v>0</v>
      </c>
      <c r="S8" s="701">
        <v>19940</v>
      </c>
      <c r="T8" s="701">
        <v>7906</v>
      </c>
      <c r="U8" s="701">
        <v>13220</v>
      </c>
      <c r="V8" s="701">
        <v>0</v>
      </c>
    </row>
    <row r="9" spans="1:22" ht="13.95" customHeight="1" x14ac:dyDescent="0.15">
      <c r="A9" s="668" t="s">
        <v>59</v>
      </c>
      <c r="B9" s="123">
        <v>17171</v>
      </c>
      <c r="C9" s="123">
        <v>12000</v>
      </c>
      <c r="D9" s="123">
        <v>0</v>
      </c>
      <c r="E9" s="123">
        <v>7000</v>
      </c>
      <c r="F9" s="123">
        <v>9500</v>
      </c>
      <c r="G9" s="151">
        <v>24248</v>
      </c>
      <c r="H9" s="151">
        <v>0</v>
      </c>
      <c r="I9" s="151">
        <v>22980</v>
      </c>
      <c r="J9" s="151">
        <v>24000</v>
      </c>
      <c r="K9" s="151">
        <v>17850</v>
      </c>
      <c r="L9" s="701">
        <v>25200</v>
      </c>
      <c r="M9" s="701">
        <v>18920</v>
      </c>
      <c r="N9" s="701">
        <v>16060</v>
      </c>
      <c r="O9" s="700">
        <v>20700</v>
      </c>
      <c r="P9" s="701">
        <v>14800</v>
      </c>
      <c r="Q9" s="701">
        <v>16640</v>
      </c>
      <c r="R9" s="701">
        <v>48464</v>
      </c>
      <c r="S9" s="701">
        <v>24517</v>
      </c>
      <c r="T9" s="701">
        <v>7200</v>
      </c>
      <c r="U9" s="701">
        <v>47912</v>
      </c>
      <c r="V9" s="701">
        <v>0</v>
      </c>
    </row>
    <row r="10" spans="1:22" ht="13.95" customHeight="1" x14ac:dyDescent="0.15">
      <c r="A10" s="668" t="s">
        <v>60</v>
      </c>
      <c r="B10" s="123">
        <v>10000</v>
      </c>
      <c r="C10" s="123">
        <v>0</v>
      </c>
      <c r="D10" s="123">
        <v>15500</v>
      </c>
      <c r="E10" s="123">
        <v>18500</v>
      </c>
      <c r="F10" s="123">
        <v>9000</v>
      </c>
      <c r="G10" s="151">
        <v>31568</v>
      </c>
      <c r="H10" s="151">
        <v>33940</v>
      </c>
      <c r="I10" s="151">
        <v>29100</v>
      </c>
      <c r="J10" s="151">
        <v>41660</v>
      </c>
      <c r="K10" s="151">
        <v>15000</v>
      </c>
      <c r="L10" s="701">
        <v>11100</v>
      </c>
      <c r="M10" s="701">
        <v>37200</v>
      </c>
      <c r="N10" s="701">
        <v>18000</v>
      </c>
      <c r="O10" s="700">
        <v>10600</v>
      </c>
      <c r="P10" s="701">
        <v>32840</v>
      </c>
      <c r="Q10" s="701">
        <v>41600</v>
      </c>
      <c r="R10" s="701">
        <v>20440</v>
      </c>
      <c r="S10" s="701">
        <v>37440</v>
      </c>
      <c r="T10" s="701">
        <v>57880</v>
      </c>
      <c r="U10" s="701">
        <v>6240</v>
      </c>
      <c r="V10" s="701">
        <v>0</v>
      </c>
    </row>
    <row r="11" spans="1:22" ht="13.95" customHeight="1" x14ac:dyDescent="0.15">
      <c r="A11" s="668" t="s">
        <v>61</v>
      </c>
      <c r="B11" s="123">
        <v>9500</v>
      </c>
      <c r="C11" s="123">
        <v>22660</v>
      </c>
      <c r="D11" s="123">
        <v>13000</v>
      </c>
      <c r="E11" s="123">
        <v>0</v>
      </c>
      <c r="F11" s="123">
        <v>6760</v>
      </c>
      <c r="G11" s="151">
        <v>12200</v>
      </c>
      <c r="H11" s="151">
        <v>8120</v>
      </c>
      <c r="I11" s="151">
        <v>10000</v>
      </c>
      <c r="J11" s="151">
        <v>6000</v>
      </c>
      <c r="K11" s="151">
        <v>40656</v>
      </c>
      <c r="L11" s="701">
        <v>12200</v>
      </c>
      <c r="M11" s="701">
        <v>25520</v>
      </c>
      <c r="N11" s="701">
        <v>32920</v>
      </c>
      <c r="O11" s="700">
        <v>42600</v>
      </c>
      <c r="P11" s="701">
        <v>9920</v>
      </c>
      <c r="Q11" s="701">
        <v>0</v>
      </c>
      <c r="R11" s="701">
        <v>49080</v>
      </c>
      <c r="S11" s="701">
        <v>26060</v>
      </c>
      <c r="T11" s="701">
        <v>38736</v>
      </c>
      <c r="U11" s="701">
        <v>50160</v>
      </c>
      <c r="V11" s="701">
        <v>0</v>
      </c>
    </row>
    <row r="12" spans="1:22" ht="13.95" customHeight="1" x14ac:dyDescent="0.15">
      <c r="A12" s="668" t="s">
        <v>62</v>
      </c>
      <c r="B12" s="123">
        <v>17795</v>
      </c>
      <c r="C12" s="123">
        <v>19000</v>
      </c>
      <c r="D12" s="123">
        <v>5000</v>
      </c>
      <c r="E12" s="123">
        <v>25100</v>
      </c>
      <c r="F12" s="123">
        <v>15000</v>
      </c>
      <c r="G12" s="151">
        <v>12800</v>
      </c>
      <c r="H12" s="151">
        <v>7000</v>
      </c>
      <c r="I12" s="151">
        <v>11480</v>
      </c>
      <c r="J12" s="151">
        <v>17904</v>
      </c>
      <c r="K12" s="151">
        <v>21032</v>
      </c>
      <c r="L12" s="701">
        <v>13520</v>
      </c>
      <c r="M12" s="701">
        <v>0</v>
      </c>
      <c r="N12" s="701">
        <v>24520</v>
      </c>
      <c r="O12" s="700">
        <v>18540</v>
      </c>
      <c r="P12" s="701">
        <v>33780</v>
      </c>
      <c r="Q12" s="701">
        <v>46400</v>
      </c>
      <c r="R12" s="701">
        <v>6240</v>
      </c>
      <c r="S12" s="701">
        <v>0</v>
      </c>
      <c r="T12" s="701">
        <v>17480</v>
      </c>
      <c r="U12" s="701">
        <v>27040</v>
      </c>
      <c r="V12" s="701">
        <v>0</v>
      </c>
    </row>
    <row r="13" spans="1:22" ht="13.95" customHeight="1" x14ac:dyDescent="0.15">
      <c r="A13" s="668" t="s">
        <v>63</v>
      </c>
      <c r="B13" s="123">
        <v>23824</v>
      </c>
      <c r="C13" s="123">
        <v>10600</v>
      </c>
      <c r="D13" s="123">
        <v>12064</v>
      </c>
      <c r="E13" s="123">
        <v>12000</v>
      </c>
      <c r="F13" s="123">
        <v>22000</v>
      </c>
      <c r="G13" s="151">
        <v>8000</v>
      </c>
      <c r="H13" s="151">
        <v>17980</v>
      </c>
      <c r="I13" s="151">
        <v>14500</v>
      </c>
      <c r="J13" s="151">
        <v>8320</v>
      </c>
      <c r="K13" s="151">
        <v>23900</v>
      </c>
      <c r="L13" s="701">
        <v>21964</v>
      </c>
      <c r="M13" s="701">
        <v>56920</v>
      </c>
      <c r="N13" s="701">
        <v>46720</v>
      </c>
      <c r="O13" s="700">
        <v>11600</v>
      </c>
      <c r="P13" s="701">
        <v>12500</v>
      </c>
      <c r="Q13" s="701">
        <v>19680</v>
      </c>
      <c r="R13" s="701">
        <v>43280</v>
      </c>
      <c r="S13" s="701">
        <v>10640</v>
      </c>
      <c r="T13" s="701">
        <v>16700</v>
      </c>
      <c r="U13" s="701">
        <v>10480</v>
      </c>
      <c r="V13" s="701">
        <v>0</v>
      </c>
    </row>
    <row r="14" spans="1:22" ht="13.95" customHeight="1" x14ac:dyDescent="0.15">
      <c r="A14" s="668" t="s">
        <v>64</v>
      </c>
      <c r="B14" s="123">
        <v>3000</v>
      </c>
      <c r="C14" s="123">
        <v>21944</v>
      </c>
      <c r="D14" s="123">
        <v>15240</v>
      </c>
      <c r="E14" s="123">
        <v>6000</v>
      </c>
      <c r="F14" s="123">
        <v>2500</v>
      </c>
      <c r="G14" s="151">
        <v>37000</v>
      </c>
      <c r="H14" s="151">
        <v>10000</v>
      </c>
      <c r="I14" s="151">
        <v>28200</v>
      </c>
      <c r="J14" s="151">
        <v>32200</v>
      </c>
      <c r="K14" s="151">
        <v>23220</v>
      </c>
      <c r="L14" s="701">
        <v>8000</v>
      </c>
      <c r="M14" s="701">
        <v>23000</v>
      </c>
      <c r="N14" s="701">
        <v>11680</v>
      </c>
      <c r="O14" s="700">
        <v>25900</v>
      </c>
      <c r="P14" s="701">
        <v>10400</v>
      </c>
      <c r="Q14" s="701">
        <v>37800</v>
      </c>
      <c r="R14" s="701">
        <v>34344</v>
      </c>
      <c r="S14" s="701">
        <v>66980</v>
      </c>
      <c r="T14" s="701">
        <v>52200</v>
      </c>
      <c r="U14" s="701">
        <v>21760</v>
      </c>
      <c r="V14" s="701">
        <v>0</v>
      </c>
    </row>
    <row r="15" spans="1:22" ht="13.95" customHeight="1" x14ac:dyDescent="0.15">
      <c r="A15" s="668" t="s">
        <v>65</v>
      </c>
      <c r="B15" s="123">
        <v>10000</v>
      </c>
      <c r="C15" s="123">
        <v>7623</v>
      </c>
      <c r="D15" s="123">
        <v>3000</v>
      </c>
      <c r="E15" s="123">
        <v>14000</v>
      </c>
      <c r="F15" s="123">
        <v>15000</v>
      </c>
      <c r="G15" s="151">
        <v>18000</v>
      </c>
      <c r="H15" s="151">
        <v>31000</v>
      </c>
      <c r="I15" s="151">
        <v>11480</v>
      </c>
      <c r="J15" s="151">
        <v>4500</v>
      </c>
      <c r="K15" s="151">
        <v>11920</v>
      </c>
      <c r="L15" s="701">
        <v>42380</v>
      </c>
      <c r="M15" s="701">
        <v>5500</v>
      </c>
      <c r="N15" s="701">
        <v>14560</v>
      </c>
      <c r="O15" s="700">
        <v>10500</v>
      </c>
      <c r="P15" s="701">
        <v>14080</v>
      </c>
      <c r="Q15" s="701">
        <v>51140</v>
      </c>
      <c r="R15" s="701">
        <v>40384</v>
      </c>
      <c r="S15" s="701">
        <v>29516</v>
      </c>
      <c r="T15" s="701">
        <v>27452</v>
      </c>
      <c r="U15" s="701">
        <v>49108</v>
      </c>
      <c r="V15" s="701">
        <v>0</v>
      </c>
    </row>
    <row r="16" spans="1:22" ht="13.95" customHeight="1" x14ac:dyDescent="0.15">
      <c r="A16" s="668" t="s">
        <v>66</v>
      </c>
      <c r="B16" s="123">
        <v>13500</v>
      </c>
      <c r="C16" s="123">
        <v>40064</v>
      </c>
      <c r="D16" s="123">
        <v>24684</v>
      </c>
      <c r="E16" s="123">
        <v>17650</v>
      </c>
      <c r="F16" s="123">
        <v>26140</v>
      </c>
      <c r="G16" s="151">
        <v>15832</v>
      </c>
      <c r="H16" s="151">
        <v>16480</v>
      </c>
      <c r="I16" s="151">
        <v>12240</v>
      </c>
      <c r="J16" s="151">
        <v>14500</v>
      </c>
      <c r="K16" s="151">
        <v>16640</v>
      </c>
      <c r="L16" s="701">
        <v>0</v>
      </c>
      <c r="M16" s="701">
        <v>29200</v>
      </c>
      <c r="N16" s="701">
        <v>9580</v>
      </c>
      <c r="O16" s="700">
        <v>26160</v>
      </c>
      <c r="P16" s="701">
        <v>22880</v>
      </c>
      <c r="Q16" s="701">
        <v>0</v>
      </c>
      <c r="R16" s="701">
        <v>0</v>
      </c>
      <c r="S16" s="701">
        <v>34240</v>
      </c>
      <c r="T16" s="701">
        <v>2000</v>
      </c>
      <c r="U16" s="701">
        <v>22880</v>
      </c>
      <c r="V16" s="701">
        <v>0</v>
      </c>
    </row>
    <row r="17" spans="1:22" ht="13.95" customHeight="1" x14ac:dyDescent="0.15">
      <c r="A17" s="668" t="s">
        <v>67</v>
      </c>
      <c r="B17" s="123">
        <v>6240</v>
      </c>
      <c r="C17" s="123">
        <v>11000</v>
      </c>
      <c r="D17" s="123">
        <v>9000</v>
      </c>
      <c r="E17" s="123">
        <v>6000</v>
      </c>
      <c r="F17" s="123">
        <v>7120</v>
      </c>
      <c r="G17" s="151">
        <v>6200</v>
      </c>
      <c r="H17" s="151">
        <v>5000</v>
      </c>
      <c r="I17" s="151">
        <v>13620</v>
      </c>
      <c r="J17" s="151">
        <v>16380</v>
      </c>
      <c r="K17" s="151">
        <v>15360</v>
      </c>
      <c r="L17" s="701">
        <v>25400</v>
      </c>
      <c r="M17" s="701">
        <v>21220</v>
      </c>
      <c r="N17" s="701">
        <v>42640</v>
      </c>
      <c r="O17" s="700">
        <v>19640</v>
      </c>
      <c r="P17" s="701">
        <v>6240</v>
      </c>
      <c r="Q17" s="701">
        <v>17600</v>
      </c>
      <c r="R17" s="701">
        <v>8840</v>
      </c>
      <c r="S17" s="701">
        <v>47101</v>
      </c>
      <c r="T17" s="701">
        <v>56163</v>
      </c>
      <c r="U17" s="701">
        <v>23440</v>
      </c>
      <c r="V17" s="701">
        <v>0</v>
      </c>
    </row>
    <row r="18" spans="1:22" ht="13.95" customHeight="1" thickBot="1" x14ac:dyDescent="0.2">
      <c r="A18" s="125" t="s">
        <v>68</v>
      </c>
      <c r="B18" s="152">
        <v>9494</v>
      </c>
      <c r="C18" s="152">
        <v>6469</v>
      </c>
      <c r="D18" s="152">
        <v>13500</v>
      </c>
      <c r="E18" s="152">
        <v>2500</v>
      </c>
      <c r="F18" s="152">
        <v>19820</v>
      </c>
      <c r="G18" s="152">
        <v>37500</v>
      </c>
      <c r="H18" s="152">
        <v>24480</v>
      </c>
      <c r="I18" s="152">
        <v>34700</v>
      </c>
      <c r="J18" s="152">
        <v>11000</v>
      </c>
      <c r="K18" s="152">
        <v>26760</v>
      </c>
      <c r="L18" s="702">
        <v>39664</v>
      </c>
      <c r="M18" s="702">
        <v>23840</v>
      </c>
      <c r="N18" s="702">
        <v>7280</v>
      </c>
      <c r="O18" s="702">
        <v>28440</v>
      </c>
      <c r="P18" s="702">
        <v>37640</v>
      </c>
      <c r="Q18" s="702">
        <v>6240</v>
      </c>
      <c r="R18" s="702">
        <v>42600</v>
      </c>
      <c r="S18" s="702">
        <v>11760</v>
      </c>
      <c r="T18" s="702">
        <v>15720</v>
      </c>
      <c r="U18" s="702">
        <v>6240</v>
      </c>
      <c r="V18" s="702">
        <v>0</v>
      </c>
    </row>
    <row r="19" spans="1:22" ht="9" customHeight="1" x14ac:dyDescent="0.15">
      <c r="A19" s="28" t="s">
        <v>544</v>
      </c>
      <c r="B19" s="317"/>
      <c r="C19" s="317"/>
      <c r="D19" s="317"/>
      <c r="E19" s="317"/>
      <c r="F19" s="317"/>
      <c r="G19" s="317"/>
      <c r="H19" s="317"/>
      <c r="I19" s="317"/>
      <c r="J19" s="317"/>
      <c r="K19" s="317"/>
      <c r="L19" s="317"/>
      <c r="M19" s="317"/>
      <c r="N19" s="317"/>
      <c r="O19" s="317"/>
      <c r="P19" s="317"/>
    </row>
    <row r="20" spans="1:22" ht="9" customHeight="1" x14ac:dyDescent="0.15">
      <c r="A20" s="695" t="s">
        <v>463</v>
      </c>
      <c r="B20" s="317"/>
      <c r="C20" s="317"/>
      <c r="D20" s="317"/>
      <c r="E20" s="317"/>
      <c r="F20" s="317"/>
      <c r="G20" s="317"/>
      <c r="H20" s="317"/>
      <c r="I20" s="317"/>
      <c r="J20" s="317"/>
      <c r="K20" s="317"/>
      <c r="L20" s="317"/>
      <c r="M20" s="317"/>
      <c r="N20" s="317"/>
      <c r="O20" s="317"/>
      <c r="P20" s="317"/>
    </row>
    <row r="21" spans="1:22" ht="9" customHeight="1" x14ac:dyDescent="0.15">
      <c r="A21" s="40" t="s">
        <v>427</v>
      </c>
      <c r="B21" s="317"/>
      <c r="C21" s="317"/>
      <c r="D21" s="317"/>
      <c r="E21" s="317"/>
      <c r="F21" s="317"/>
      <c r="G21" s="317"/>
      <c r="H21" s="317"/>
      <c r="I21" s="317"/>
      <c r="J21" s="317"/>
      <c r="K21" s="317"/>
      <c r="L21" s="317"/>
      <c r="M21" s="317"/>
      <c r="N21" s="317"/>
      <c r="O21" s="317"/>
      <c r="P21" s="317"/>
    </row>
    <row r="23" spans="1:22" ht="13.05" customHeight="1" x14ac:dyDescent="0.3">
      <c r="A23" s="420" t="s">
        <v>617</v>
      </c>
    </row>
    <row r="24" spans="1:22" ht="13.05" customHeight="1" x14ac:dyDescent="0.15">
      <c r="A24" s="423" t="s">
        <v>351</v>
      </c>
    </row>
    <row r="25" spans="1:22" ht="4.05" customHeight="1" thickBot="1" x14ac:dyDescent="0.2"/>
    <row r="26" spans="1:22" ht="15" customHeight="1" x14ac:dyDescent="0.15">
      <c r="A26" s="812" t="s">
        <v>121</v>
      </c>
      <c r="B26" s="811">
        <v>2000</v>
      </c>
      <c r="C26" s="811">
        <v>2001</v>
      </c>
      <c r="D26" s="811">
        <v>2002</v>
      </c>
      <c r="E26" s="811">
        <v>2003</v>
      </c>
      <c r="F26" s="811">
        <v>2004</v>
      </c>
      <c r="G26" s="811">
        <v>2005</v>
      </c>
      <c r="H26" s="811">
        <v>2006</v>
      </c>
      <c r="I26" s="811">
        <v>2007</v>
      </c>
      <c r="J26" s="811">
        <v>2008</v>
      </c>
      <c r="K26" s="811">
        <v>2009</v>
      </c>
      <c r="L26" s="811">
        <v>2010</v>
      </c>
      <c r="M26" s="811">
        <v>2011</v>
      </c>
      <c r="N26" s="811">
        <v>2012</v>
      </c>
      <c r="O26" s="811">
        <v>2013</v>
      </c>
      <c r="P26" s="811">
        <v>2014</v>
      </c>
      <c r="Q26" s="811">
        <v>2015</v>
      </c>
      <c r="R26" s="811">
        <v>2016</v>
      </c>
      <c r="S26" s="800">
        <v>2017</v>
      </c>
      <c r="T26" s="800">
        <v>2018</v>
      </c>
      <c r="U26" s="800">
        <v>2019</v>
      </c>
      <c r="V26" s="1012" t="s">
        <v>402</v>
      </c>
    </row>
    <row r="27" spans="1:22" ht="15" customHeight="1" x14ac:dyDescent="0.15">
      <c r="A27" s="809" t="s">
        <v>56</v>
      </c>
      <c r="B27" s="841">
        <v>156413</v>
      </c>
      <c r="C27" s="841">
        <v>173520</v>
      </c>
      <c r="D27" s="841">
        <v>134788</v>
      </c>
      <c r="E27" s="841">
        <v>126750</v>
      </c>
      <c r="F27" s="841">
        <v>153020</v>
      </c>
      <c r="G27" s="841">
        <v>250768</v>
      </c>
      <c r="H27" s="841">
        <v>192440</v>
      </c>
      <c r="I27" s="841">
        <v>219000</v>
      </c>
      <c r="J27" s="841">
        <v>197944</v>
      </c>
      <c r="K27" s="841">
        <v>233698</v>
      </c>
      <c r="L27" s="1018">
        <v>250508</v>
      </c>
      <c r="M27" s="1018">
        <v>302784</v>
      </c>
      <c r="N27" s="1018">
        <v>279680</v>
      </c>
      <c r="O27" s="1018">
        <v>254320</v>
      </c>
      <c r="P27" s="1018">
        <v>242980</v>
      </c>
      <c r="Q27" s="1018">
        <v>264540</v>
      </c>
      <c r="R27" s="1018">
        <v>314592</v>
      </c>
      <c r="S27" s="1018">
        <v>329754</v>
      </c>
      <c r="T27" s="1018">
        <f>SUM(T28:T39)</f>
        <v>337244</v>
      </c>
      <c r="U27" s="1018">
        <f>SUM(U28:U39)</f>
        <v>305520</v>
      </c>
      <c r="V27" s="1018">
        <f>SUM(V28:V39)</f>
        <v>0</v>
      </c>
    </row>
    <row r="28" spans="1:22" ht="13.95" customHeight="1" x14ac:dyDescent="0.15">
      <c r="A28" s="668" t="s">
        <v>57</v>
      </c>
      <c r="B28" s="151">
        <v>12882</v>
      </c>
      <c r="C28" s="151">
        <v>22160</v>
      </c>
      <c r="D28" s="151">
        <v>15150</v>
      </c>
      <c r="E28" s="151">
        <v>13000</v>
      </c>
      <c r="F28" s="151">
        <v>12680</v>
      </c>
      <c r="G28" s="123">
        <v>39420</v>
      </c>
      <c r="H28" s="123">
        <v>10400</v>
      </c>
      <c r="I28" s="123">
        <v>27100</v>
      </c>
      <c r="J28" s="123">
        <v>4000</v>
      </c>
      <c r="K28" s="123">
        <v>8160</v>
      </c>
      <c r="L28" s="700">
        <v>25780</v>
      </c>
      <c r="M28" s="700">
        <v>42640</v>
      </c>
      <c r="N28" s="700">
        <v>38560</v>
      </c>
      <c r="O28" s="700">
        <v>10400</v>
      </c>
      <c r="P28" s="700">
        <v>14700</v>
      </c>
      <c r="Q28" s="700">
        <v>12480</v>
      </c>
      <c r="R28" s="700">
        <v>20920</v>
      </c>
      <c r="S28" s="700">
        <v>21560</v>
      </c>
      <c r="T28" s="700">
        <v>37807</v>
      </c>
      <c r="U28" s="700">
        <v>27040</v>
      </c>
      <c r="V28" s="700">
        <v>0</v>
      </c>
    </row>
    <row r="29" spans="1:22" ht="13.95" customHeight="1" x14ac:dyDescent="0.15">
      <c r="A29" s="668" t="s">
        <v>58</v>
      </c>
      <c r="B29" s="151">
        <v>15712</v>
      </c>
      <c r="C29" s="151">
        <v>0</v>
      </c>
      <c r="D29" s="151">
        <v>8650</v>
      </c>
      <c r="E29" s="151">
        <v>5000</v>
      </c>
      <c r="F29" s="151">
        <v>7500</v>
      </c>
      <c r="G29" s="151">
        <v>8000</v>
      </c>
      <c r="H29" s="151">
        <v>28040</v>
      </c>
      <c r="I29" s="151">
        <v>3600</v>
      </c>
      <c r="J29" s="151">
        <v>17480</v>
      </c>
      <c r="K29" s="151">
        <v>13200</v>
      </c>
      <c r="L29" s="701">
        <v>25300</v>
      </c>
      <c r="M29" s="701">
        <v>18824</v>
      </c>
      <c r="N29" s="701">
        <v>17160</v>
      </c>
      <c r="O29" s="701">
        <v>29240</v>
      </c>
      <c r="P29" s="701">
        <v>33200</v>
      </c>
      <c r="Q29" s="701">
        <v>14960</v>
      </c>
      <c r="R29" s="701">
        <v>0</v>
      </c>
      <c r="S29" s="701">
        <v>19940</v>
      </c>
      <c r="T29" s="701">
        <v>7906</v>
      </c>
      <c r="U29" s="701">
        <v>13220</v>
      </c>
      <c r="V29" s="701">
        <v>0</v>
      </c>
    </row>
    <row r="30" spans="1:22" ht="13.95" customHeight="1" x14ac:dyDescent="0.15">
      <c r="A30" s="668" t="s">
        <v>59</v>
      </c>
      <c r="B30" s="151">
        <v>18246</v>
      </c>
      <c r="C30" s="151">
        <v>12000</v>
      </c>
      <c r="D30" s="151">
        <v>0</v>
      </c>
      <c r="E30" s="151">
        <v>7000</v>
      </c>
      <c r="F30" s="151">
        <v>9500</v>
      </c>
      <c r="G30" s="151">
        <v>24248</v>
      </c>
      <c r="H30" s="151">
        <v>0</v>
      </c>
      <c r="I30" s="151">
        <v>22980</v>
      </c>
      <c r="J30" s="151">
        <v>24000</v>
      </c>
      <c r="K30" s="151">
        <v>17850</v>
      </c>
      <c r="L30" s="701">
        <v>25200</v>
      </c>
      <c r="M30" s="701">
        <v>18920</v>
      </c>
      <c r="N30" s="701">
        <v>16060</v>
      </c>
      <c r="O30" s="701">
        <v>20700</v>
      </c>
      <c r="P30" s="701">
        <v>14800</v>
      </c>
      <c r="Q30" s="701">
        <v>16640</v>
      </c>
      <c r="R30" s="701">
        <v>48464</v>
      </c>
      <c r="S30" s="701">
        <v>24517</v>
      </c>
      <c r="T30" s="701">
        <v>7200</v>
      </c>
      <c r="U30" s="701">
        <v>47912</v>
      </c>
      <c r="V30" s="701">
        <v>0</v>
      </c>
    </row>
    <row r="31" spans="1:22" ht="13.95" customHeight="1" x14ac:dyDescent="0.15">
      <c r="A31" s="668" t="s">
        <v>60</v>
      </c>
      <c r="B31" s="151">
        <v>12110</v>
      </c>
      <c r="C31" s="151">
        <v>0</v>
      </c>
      <c r="D31" s="151">
        <v>15500</v>
      </c>
      <c r="E31" s="151">
        <v>18500</v>
      </c>
      <c r="F31" s="151">
        <v>9000</v>
      </c>
      <c r="G31" s="151">
        <v>31568</v>
      </c>
      <c r="H31" s="151">
        <v>33940</v>
      </c>
      <c r="I31" s="151">
        <v>29100</v>
      </c>
      <c r="J31" s="151">
        <v>41660</v>
      </c>
      <c r="K31" s="151">
        <v>15000</v>
      </c>
      <c r="L31" s="701">
        <v>11100</v>
      </c>
      <c r="M31" s="701">
        <v>37200</v>
      </c>
      <c r="N31" s="701">
        <v>18000</v>
      </c>
      <c r="O31" s="701">
        <v>10600</v>
      </c>
      <c r="P31" s="701">
        <v>32840</v>
      </c>
      <c r="Q31" s="701">
        <v>41600</v>
      </c>
      <c r="R31" s="701">
        <v>20440</v>
      </c>
      <c r="S31" s="701">
        <v>37440</v>
      </c>
      <c r="T31" s="701">
        <v>57880</v>
      </c>
      <c r="U31" s="701">
        <v>6240</v>
      </c>
      <c r="V31" s="701">
        <v>0</v>
      </c>
    </row>
    <row r="32" spans="1:22" ht="13.95" customHeight="1" x14ac:dyDescent="0.15">
      <c r="A32" s="668" t="s">
        <v>61</v>
      </c>
      <c r="B32" s="151">
        <v>12340</v>
      </c>
      <c r="C32" s="151">
        <v>22660</v>
      </c>
      <c r="D32" s="151">
        <v>13000</v>
      </c>
      <c r="E32" s="151">
        <v>0</v>
      </c>
      <c r="F32" s="151">
        <v>6760</v>
      </c>
      <c r="G32" s="151">
        <v>12200</v>
      </c>
      <c r="H32" s="151">
        <v>8120</v>
      </c>
      <c r="I32" s="151">
        <v>10000</v>
      </c>
      <c r="J32" s="151">
        <v>6000</v>
      </c>
      <c r="K32" s="151">
        <v>40656</v>
      </c>
      <c r="L32" s="701">
        <v>12200</v>
      </c>
      <c r="M32" s="701">
        <v>25520</v>
      </c>
      <c r="N32" s="701">
        <v>32920</v>
      </c>
      <c r="O32" s="701">
        <v>42600</v>
      </c>
      <c r="P32" s="701">
        <v>9920</v>
      </c>
      <c r="Q32" s="701">
        <v>0</v>
      </c>
      <c r="R32" s="701">
        <v>49080</v>
      </c>
      <c r="S32" s="701">
        <v>26060</v>
      </c>
      <c r="T32" s="701">
        <v>38736</v>
      </c>
      <c r="U32" s="701">
        <v>50160</v>
      </c>
      <c r="V32" s="701">
        <v>0</v>
      </c>
    </row>
    <row r="33" spans="1:22" ht="13.95" customHeight="1" x14ac:dyDescent="0.15">
      <c r="A33" s="668" t="s">
        <v>62</v>
      </c>
      <c r="B33" s="151">
        <v>18315</v>
      </c>
      <c r="C33" s="151">
        <v>19000</v>
      </c>
      <c r="D33" s="151">
        <v>5000</v>
      </c>
      <c r="E33" s="151">
        <v>25100</v>
      </c>
      <c r="F33" s="151">
        <v>15000</v>
      </c>
      <c r="G33" s="151">
        <v>12800</v>
      </c>
      <c r="H33" s="151">
        <v>7000</v>
      </c>
      <c r="I33" s="151">
        <v>11480</v>
      </c>
      <c r="J33" s="151">
        <v>17904</v>
      </c>
      <c r="K33" s="151">
        <v>21032</v>
      </c>
      <c r="L33" s="701">
        <v>13520</v>
      </c>
      <c r="M33" s="701">
        <v>0</v>
      </c>
      <c r="N33" s="701">
        <v>24520</v>
      </c>
      <c r="O33" s="701">
        <v>18540</v>
      </c>
      <c r="P33" s="701">
        <v>33780</v>
      </c>
      <c r="Q33" s="701">
        <v>46400</v>
      </c>
      <c r="R33" s="701">
        <v>6240</v>
      </c>
      <c r="S33" s="701">
        <v>0</v>
      </c>
      <c r="T33" s="701">
        <v>17480</v>
      </c>
      <c r="U33" s="701">
        <v>27040</v>
      </c>
      <c r="V33" s="701">
        <v>0</v>
      </c>
    </row>
    <row r="34" spans="1:22" ht="13.95" customHeight="1" x14ac:dyDescent="0.15">
      <c r="A34" s="668" t="s">
        <v>63</v>
      </c>
      <c r="B34" s="151">
        <v>24574</v>
      </c>
      <c r="C34" s="151">
        <v>10600</v>
      </c>
      <c r="D34" s="151">
        <v>12064</v>
      </c>
      <c r="E34" s="151">
        <v>12000</v>
      </c>
      <c r="F34" s="151">
        <v>22000</v>
      </c>
      <c r="G34" s="151">
        <v>8000</v>
      </c>
      <c r="H34" s="151">
        <v>17980</v>
      </c>
      <c r="I34" s="151">
        <v>14500</v>
      </c>
      <c r="J34" s="151">
        <v>8320</v>
      </c>
      <c r="K34" s="151">
        <v>23900</v>
      </c>
      <c r="L34" s="701">
        <v>21964</v>
      </c>
      <c r="M34" s="701">
        <v>56920</v>
      </c>
      <c r="N34" s="701">
        <v>46720</v>
      </c>
      <c r="O34" s="701">
        <v>11600</v>
      </c>
      <c r="P34" s="701">
        <v>12500</v>
      </c>
      <c r="Q34" s="701">
        <v>19680</v>
      </c>
      <c r="R34" s="701">
        <v>43280</v>
      </c>
      <c r="S34" s="701">
        <v>10640</v>
      </c>
      <c r="T34" s="701">
        <v>16700</v>
      </c>
      <c r="U34" s="701">
        <v>10480</v>
      </c>
      <c r="V34" s="701">
        <v>0</v>
      </c>
    </row>
    <row r="35" spans="1:22" ht="13.95" customHeight="1" x14ac:dyDescent="0.15">
      <c r="A35" s="668" t="s">
        <v>64</v>
      </c>
      <c r="B35" s="151">
        <v>3000</v>
      </c>
      <c r="C35" s="151">
        <v>21944</v>
      </c>
      <c r="D35" s="151">
        <v>15240</v>
      </c>
      <c r="E35" s="151">
        <v>6000</v>
      </c>
      <c r="F35" s="151">
        <v>2500</v>
      </c>
      <c r="G35" s="151">
        <v>37000</v>
      </c>
      <c r="H35" s="151">
        <v>10000</v>
      </c>
      <c r="I35" s="151">
        <v>28200</v>
      </c>
      <c r="J35" s="151">
        <v>32200</v>
      </c>
      <c r="K35" s="151">
        <v>23220</v>
      </c>
      <c r="L35" s="701">
        <v>8000</v>
      </c>
      <c r="M35" s="701">
        <v>23000</v>
      </c>
      <c r="N35" s="701">
        <v>11680</v>
      </c>
      <c r="O35" s="701">
        <v>25900</v>
      </c>
      <c r="P35" s="701">
        <v>10400</v>
      </c>
      <c r="Q35" s="701">
        <v>37800</v>
      </c>
      <c r="R35" s="701">
        <v>34344</v>
      </c>
      <c r="S35" s="701">
        <v>66980</v>
      </c>
      <c r="T35" s="701">
        <v>52200</v>
      </c>
      <c r="U35" s="701">
        <v>21760</v>
      </c>
      <c r="V35" s="701">
        <v>0</v>
      </c>
    </row>
    <row r="36" spans="1:22" ht="13.95" customHeight="1" x14ac:dyDescent="0.15">
      <c r="A36" s="668" t="s">
        <v>65</v>
      </c>
      <c r="B36" s="151">
        <v>10000</v>
      </c>
      <c r="C36" s="151">
        <v>7623</v>
      </c>
      <c r="D36" s="151">
        <v>3000</v>
      </c>
      <c r="E36" s="151">
        <v>14000</v>
      </c>
      <c r="F36" s="151">
        <v>15000</v>
      </c>
      <c r="G36" s="151">
        <v>18000</v>
      </c>
      <c r="H36" s="151">
        <v>31000</v>
      </c>
      <c r="I36" s="151">
        <v>11480</v>
      </c>
      <c r="J36" s="151">
        <v>4500</v>
      </c>
      <c r="K36" s="151">
        <v>11920</v>
      </c>
      <c r="L36" s="701">
        <v>42380</v>
      </c>
      <c r="M36" s="701">
        <v>5500</v>
      </c>
      <c r="N36" s="701">
        <v>14560</v>
      </c>
      <c r="O36" s="701">
        <v>10500</v>
      </c>
      <c r="P36" s="701">
        <v>14080</v>
      </c>
      <c r="Q36" s="701">
        <v>51140</v>
      </c>
      <c r="R36" s="701">
        <v>40384</v>
      </c>
      <c r="S36" s="701">
        <v>29516</v>
      </c>
      <c r="T36" s="701">
        <v>27452</v>
      </c>
      <c r="U36" s="701">
        <v>49108</v>
      </c>
      <c r="V36" s="701">
        <v>0</v>
      </c>
    </row>
    <row r="37" spans="1:22" ht="13.95" customHeight="1" x14ac:dyDescent="0.15">
      <c r="A37" s="668" t="s">
        <v>66</v>
      </c>
      <c r="B37" s="151">
        <v>13500</v>
      </c>
      <c r="C37" s="151">
        <v>40064</v>
      </c>
      <c r="D37" s="151">
        <v>24684</v>
      </c>
      <c r="E37" s="151">
        <v>17650</v>
      </c>
      <c r="F37" s="151">
        <v>26140</v>
      </c>
      <c r="G37" s="151">
        <v>15832</v>
      </c>
      <c r="H37" s="151">
        <v>16480</v>
      </c>
      <c r="I37" s="151">
        <v>12240</v>
      </c>
      <c r="J37" s="151">
        <v>14500</v>
      </c>
      <c r="K37" s="151">
        <v>16640</v>
      </c>
      <c r="L37" s="701">
        <v>0</v>
      </c>
      <c r="M37" s="701">
        <v>29200</v>
      </c>
      <c r="N37" s="701">
        <v>9580</v>
      </c>
      <c r="O37" s="701">
        <v>26160</v>
      </c>
      <c r="P37" s="701">
        <v>22880</v>
      </c>
      <c r="Q37" s="701">
        <v>0</v>
      </c>
      <c r="R37" s="701">
        <v>0</v>
      </c>
      <c r="S37" s="701">
        <v>34240</v>
      </c>
      <c r="T37" s="701">
        <v>2000</v>
      </c>
      <c r="U37" s="701">
        <v>22880</v>
      </c>
      <c r="V37" s="701">
        <v>0</v>
      </c>
    </row>
    <row r="38" spans="1:22" ht="13.95" customHeight="1" x14ac:dyDescent="0.15">
      <c r="A38" s="668" t="s">
        <v>67</v>
      </c>
      <c r="B38" s="151">
        <v>6240</v>
      </c>
      <c r="C38" s="151">
        <v>11000</v>
      </c>
      <c r="D38" s="151">
        <v>9000</v>
      </c>
      <c r="E38" s="151">
        <v>6000</v>
      </c>
      <c r="F38" s="151">
        <v>7120</v>
      </c>
      <c r="G38" s="151">
        <v>6200</v>
      </c>
      <c r="H38" s="151">
        <v>5000</v>
      </c>
      <c r="I38" s="151">
        <v>13620</v>
      </c>
      <c r="J38" s="151">
        <v>16380</v>
      </c>
      <c r="K38" s="151">
        <v>15360</v>
      </c>
      <c r="L38" s="701">
        <v>25400</v>
      </c>
      <c r="M38" s="701">
        <v>21220</v>
      </c>
      <c r="N38" s="701">
        <v>42640</v>
      </c>
      <c r="O38" s="701">
        <v>19640</v>
      </c>
      <c r="P38" s="701">
        <v>6240</v>
      </c>
      <c r="Q38" s="701">
        <v>17600</v>
      </c>
      <c r="R38" s="701">
        <v>8840</v>
      </c>
      <c r="S38" s="701">
        <v>47101</v>
      </c>
      <c r="T38" s="701">
        <v>56163</v>
      </c>
      <c r="U38" s="701">
        <v>23440</v>
      </c>
      <c r="V38" s="701">
        <v>0</v>
      </c>
    </row>
    <row r="39" spans="1:22" ht="13.95" customHeight="1" thickBot="1" x14ac:dyDescent="0.2">
      <c r="A39" s="125" t="s">
        <v>68</v>
      </c>
      <c r="B39" s="152">
        <v>9494</v>
      </c>
      <c r="C39" s="152">
        <v>6469</v>
      </c>
      <c r="D39" s="152">
        <v>13500</v>
      </c>
      <c r="E39" s="152">
        <v>2500</v>
      </c>
      <c r="F39" s="152">
        <v>19820</v>
      </c>
      <c r="G39" s="152">
        <v>37500</v>
      </c>
      <c r="H39" s="152">
        <v>24480</v>
      </c>
      <c r="I39" s="152">
        <v>34700</v>
      </c>
      <c r="J39" s="152">
        <v>11000</v>
      </c>
      <c r="K39" s="152">
        <v>26760</v>
      </c>
      <c r="L39" s="702">
        <v>39664</v>
      </c>
      <c r="M39" s="702">
        <v>23840</v>
      </c>
      <c r="N39" s="702">
        <v>7280</v>
      </c>
      <c r="O39" s="702">
        <v>28440</v>
      </c>
      <c r="P39" s="702">
        <v>37640</v>
      </c>
      <c r="Q39" s="702">
        <v>6240</v>
      </c>
      <c r="R39" s="702">
        <v>42600</v>
      </c>
      <c r="S39" s="702">
        <v>11760</v>
      </c>
      <c r="T39" s="702">
        <v>15720</v>
      </c>
      <c r="U39" s="702">
        <v>6240</v>
      </c>
      <c r="V39" s="702">
        <v>0</v>
      </c>
    </row>
    <row r="40" spans="1:22" ht="9" customHeight="1" x14ac:dyDescent="0.15">
      <c r="A40" s="28" t="s">
        <v>544</v>
      </c>
      <c r="B40" s="315"/>
      <c r="C40" s="315"/>
      <c r="D40" s="315"/>
      <c r="E40" s="315"/>
      <c r="F40" s="315"/>
      <c r="G40" s="315"/>
      <c r="H40" s="315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151"/>
      <c r="T40" s="151"/>
      <c r="U40" s="151"/>
      <c r="V40" s="151"/>
    </row>
    <row r="41" spans="1:22" ht="9" customHeight="1" x14ac:dyDescent="0.15">
      <c r="A41" s="695" t="s">
        <v>463</v>
      </c>
      <c r="B41" s="317"/>
      <c r="C41" s="317"/>
      <c r="D41" s="317"/>
      <c r="E41" s="317"/>
      <c r="F41" s="317"/>
      <c r="G41" s="317"/>
      <c r="H41" s="317"/>
      <c r="I41" s="317"/>
      <c r="J41" s="317"/>
      <c r="K41" s="317"/>
      <c r="L41" s="317"/>
      <c r="M41" s="317"/>
      <c r="N41" s="317"/>
      <c r="O41" s="317"/>
      <c r="P41" s="317"/>
      <c r="Q41" s="317"/>
      <c r="R41" s="317"/>
    </row>
    <row r="42" spans="1:22" ht="9" customHeight="1" x14ac:dyDescent="0.15">
      <c r="A42" s="40" t="s">
        <v>427</v>
      </c>
      <c r="B42" s="317"/>
      <c r="C42" s="317"/>
      <c r="D42" s="317"/>
      <c r="E42" s="317"/>
      <c r="F42" s="317"/>
      <c r="G42" s="317"/>
      <c r="H42" s="317"/>
      <c r="I42" s="317"/>
      <c r="J42" s="317"/>
      <c r="K42" s="317"/>
      <c r="L42" s="317"/>
      <c r="M42" s="317"/>
      <c r="N42" s="317"/>
      <c r="O42" s="317"/>
      <c r="P42" s="317"/>
      <c r="Q42" s="317"/>
      <c r="R42" s="317"/>
    </row>
  </sheetData>
  <mergeCells count="1">
    <mergeCell ref="A1:E1"/>
  </mergeCells>
  <printOptions horizontalCentered="1" verticalCentered="1"/>
  <pageMargins left="0" right="0" top="0" bottom="0" header="0" footer="0"/>
  <pageSetup paperSize="9" orientation="landscape"/>
  <headerFooter scaleWithDoc="0" alignWithMargins="0"/>
  <rowBreaks count="1" manualBreakCount="1">
    <brk id="22" max="20" man="1"/>
  </rowBreak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5">
    <tabColor theme="9" tint="0.59999389629810485"/>
  </sheetPr>
  <dimension ref="A1:V42"/>
  <sheetViews>
    <sheetView showGridLines="0" zoomScaleNormal="100" workbookViewId="0">
      <selection sqref="A1:E1"/>
    </sheetView>
  </sheetViews>
  <sheetFormatPr baseColWidth="10" defaultColWidth="7" defaultRowHeight="13.05" customHeight="1" x14ac:dyDescent="0.15"/>
  <cols>
    <col min="1" max="1" width="7" style="119" customWidth="1"/>
    <col min="2" max="9" width="8" style="119" hidden="1" customWidth="1"/>
    <col min="10" max="11" width="0" style="119" hidden="1" customWidth="1"/>
    <col min="12" max="22" width="8.625" style="119" customWidth="1"/>
    <col min="23" max="16384" width="7" style="119"/>
  </cols>
  <sheetData>
    <row r="1" spans="1:22" ht="13.05" customHeight="1" x14ac:dyDescent="0.15">
      <c r="A1" s="1169"/>
      <c r="B1" s="1169"/>
      <c r="C1" s="1169"/>
      <c r="D1" s="1169"/>
      <c r="E1" s="1169"/>
    </row>
    <row r="2" spans="1:22" ht="13.05" customHeight="1" x14ac:dyDescent="0.3">
      <c r="A2" s="420" t="s">
        <v>618</v>
      </c>
      <c r="B2" s="416"/>
      <c r="C2" s="416"/>
      <c r="D2" s="416"/>
      <c r="E2" s="416"/>
      <c r="F2" s="416"/>
      <c r="G2" s="416"/>
      <c r="H2" s="416"/>
      <c r="I2" s="416"/>
      <c r="J2" s="416"/>
      <c r="K2" s="416"/>
      <c r="L2" s="416"/>
    </row>
    <row r="3" spans="1:22" ht="13.05" customHeight="1" x14ac:dyDescent="0.15">
      <c r="A3" s="423" t="s">
        <v>351</v>
      </c>
      <c r="B3" s="416"/>
      <c r="C3" s="416"/>
      <c r="D3" s="416"/>
      <c r="E3" s="416"/>
      <c r="F3" s="416"/>
      <c r="G3" s="416"/>
      <c r="H3" s="416"/>
      <c r="I3" s="416"/>
      <c r="J3" s="416"/>
      <c r="K3" s="416"/>
      <c r="L3" s="416"/>
    </row>
    <row r="4" spans="1:22" ht="4.05" customHeight="1" thickBot="1" x14ac:dyDescent="0.2"/>
    <row r="5" spans="1:22" ht="15" customHeight="1" x14ac:dyDescent="0.15">
      <c r="A5" s="812" t="s">
        <v>121</v>
      </c>
      <c r="B5" s="811">
        <v>2000</v>
      </c>
      <c r="C5" s="811">
        <v>2001</v>
      </c>
      <c r="D5" s="811">
        <v>2002</v>
      </c>
      <c r="E5" s="811">
        <v>2003</v>
      </c>
      <c r="F5" s="811">
        <v>2004</v>
      </c>
      <c r="G5" s="811">
        <v>2005</v>
      </c>
      <c r="H5" s="811">
        <v>2006</v>
      </c>
      <c r="I5" s="811">
        <v>2007</v>
      </c>
      <c r="J5" s="811">
        <v>2008</v>
      </c>
      <c r="K5" s="811">
        <v>2009</v>
      </c>
      <c r="L5" s="811">
        <v>2010</v>
      </c>
      <c r="M5" s="811">
        <v>2011</v>
      </c>
      <c r="N5" s="811">
        <v>2012</v>
      </c>
      <c r="O5" s="811">
        <v>2013</v>
      </c>
      <c r="P5" s="811">
        <v>2014</v>
      </c>
      <c r="Q5" s="811">
        <v>2015</v>
      </c>
      <c r="R5" s="811">
        <v>2016</v>
      </c>
      <c r="S5" s="1011">
        <v>2017</v>
      </c>
      <c r="T5" s="1011">
        <v>2018</v>
      </c>
      <c r="U5" s="800">
        <v>2019</v>
      </c>
      <c r="V5" s="1012" t="s">
        <v>402</v>
      </c>
    </row>
    <row r="6" spans="1:22" ht="15" customHeight="1" x14ac:dyDescent="0.15">
      <c r="A6" s="809" t="s">
        <v>56</v>
      </c>
      <c r="B6" s="841">
        <v>10208868</v>
      </c>
      <c r="C6" s="841">
        <v>10342280</v>
      </c>
      <c r="D6" s="841">
        <v>10520830</v>
      </c>
      <c r="E6" s="841">
        <v>10976784</v>
      </c>
      <c r="F6" s="841">
        <v>11171450</v>
      </c>
      <c r="G6" s="841">
        <v>13516950</v>
      </c>
      <c r="H6" s="841">
        <v>14067169</v>
      </c>
      <c r="I6" s="841">
        <v>14624184</v>
      </c>
      <c r="J6" s="841">
        <v>14567003</v>
      </c>
      <c r="K6" s="841">
        <v>15379339</v>
      </c>
      <c r="L6" s="1020">
        <v>17802209</v>
      </c>
      <c r="M6" s="1020">
        <v>17156640</v>
      </c>
      <c r="N6" s="1020">
        <v>19905931</v>
      </c>
      <c r="O6" s="1020">
        <v>19902157</v>
      </c>
      <c r="P6" s="1020">
        <v>21359319</v>
      </c>
      <c r="Q6" s="1020">
        <v>21905233</v>
      </c>
      <c r="R6" s="1020">
        <v>23004223</v>
      </c>
      <c r="S6" s="1020">
        <v>24632650</v>
      </c>
      <c r="T6" s="1020">
        <f>SUM(T7:T18)</f>
        <v>27929872</v>
      </c>
      <c r="U6" s="1020">
        <f>SUM(U7:U18)</f>
        <v>26179287</v>
      </c>
      <c r="V6" s="1020">
        <f>SUM(V7:V18)</f>
        <v>28790070</v>
      </c>
    </row>
    <row r="7" spans="1:22" ht="13.95" customHeight="1" x14ac:dyDescent="0.15">
      <c r="A7" s="668" t="s">
        <v>57</v>
      </c>
      <c r="B7" s="151">
        <v>778525</v>
      </c>
      <c r="C7" s="151">
        <v>894357</v>
      </c>
      <c r="D7" s="151">
        <v>769970</v>
      </c>
      <c r="E7" s="151">
        <v>1015405</v>
      </c>
      <c r="F7" s="151">
        <v>885860</v>
      </c>
      <c r="G7" s="151">
        <v>1025412</v>
      </c>
      <c r="H7" s="151">
        <v>1236334</v>
      </c>
      <c r="I7" s="151">
        <v>1033584</v>
      </c>
      <c r="J7" s="151">
        <v>1228013</v>
      </c>
      <c r="K7" s="151">
        <v>1340009</v>
      </c>
      <c r="L7" s="744">
        <v>1367893</v>
      </c>
      <c r="M7" s="744">
        <v>1492099</v>
      </c>
      <c r="N7" s="744">
        <v>1767596</v>
      </c>
      <c r="O7" s="744">
        <v>1659188</v>
      </c>
      <c r="P7" s="744">
        <v>1801344</v>
      </c>
      <c r="Q7" s="744">
        <v>1769556</v>
      </c>
      <c r="R7" s="744">
        <v>1755389</v>
      </c>
      <c r="S7" s="744">
        <v>1939385</v>
      </c>
      <c r="T7" s="744">
        <v>2181448</v>
      </c>
      <c r="U7" s="744">
        <v>1980049</v>
      </c>
      <c r="V7" s="744">
        <v>2346525</v>
      </c>
    </row>
    <row r="8" spans="1:22" ht="13.95" customHeight="1" x14ac:dyDescent="0.15">
      <c r="A8" s="668" t="s">
        <v>58</v>
      </c>
      <c r="B8" s="151">
        <v>775802</v>
      </c>
      <c r="C8" s="151">
        <v>785005</v>
      </c>
      <c r="D8" s="151">
        <v>667732</v>
      </c>
      <c r="E8" s="151">
        <v>942206</v>
      </c>
      <c r="F8" s="151">
        <v>806862</v>
      </c>
      <c r="G8" s="151">
        <v>899339</v>
      </c>
      <c r="H8" s="151">
        <v>1030921</v>
      </c>
      <c r="I8" s="151">
        <v>984129</v>
      </c>
      <c r="J8" s="151">
        <v>1007597</v>
      </c>
      <c r="K8" s="151">
        <v>1195336</v>
      </c>
      <c r="L8" s="744">
        <v>1332447</v>
      </c>
      <c r="M8" s="744">
        <v>1393364</v>
      </c>
      <c r="N8" s="744">
        <v>1410301</v>
      </c>
      <c r="O8" s="744">
        <v>1473374</v>
      </c>
      <c r="P8" s="744">
        <v>1536559</v>
      </c>
      <c r="Q8" s="744">
        <v>1689361</v>
      </c>
      <c r="R8" s="744">
        <v>1971615</v>
      </c>
      <c r="S8" s="744">
        <v>1661443</v>
      </c>
      <c r="T8" s="744">
        <v>2098791</v>
      </c>
      <c r="U8" s="744">
        <v>1978628</v>
      </c>
      <c r="V8" s="744">
        <v>2065459</v>
      </c>
    </row>
    <row r="9" spans="1:22" ht="13.95" customHeight="1" x14ac:dyDescent="0.15">
      <c r="A9" s="668" t="s">
        <v>59</v>
      </c>
      <c r="B9" s="151">
        <v>783774</v>
      </c>
      <c r="C9" s="151">
        <v>778512</v>
      </c>
      <c r="D9" s="151">
        <v>700281</v>
      </c>
      <c r="E9" s="151">
        <v>958826</v>
      </c>
      <c r="F9" s="151">
        <v>900352</v>
      </c>
      <c r="G9" s="151">
        <v>968921</v>
      </c>
      <c r="H9" s="151">
        <v>1233550</v>
      </c>
      <c r="I9" s="151">
        <v>1151763</v>
      </c>
      <c r="J9" s="151">
        <v>1270206</v>
      </c>
      <c r="K9" s="151">
        <v>1302305</v>
      </c>
      <c r="L9" s="744">
        <v>1546938</v>
      </c>
      <c r="M9" s="744">
        <v>1516522</v>
      </c>
      <c r="N9" s="744">
        <v>1540447</v>
      </c>
      <c r="O9" s="744">
        <v>1532715</v>
      </c>
      <c r="P9" s="744">
        <v>1746106</v>
      </c>
      <c r="Q9" s="744">
        <v>1761879</v>
      </c>
      <c r="R9" s="744">
        <v>2036368</v>
      </c>
      <c r="S9" s="744">
        <v>1862425</v>
      </c>
      <c r="T9" s="744">
        <v>2397972</v>
      </c>
      <c r="U9" s="744">
        <v>2063350</v>
      </c>
      <c r="V9" s="744">
        <v>2386328</v>
      </c>
    </row>
    <row r="10" spans="1:22" ht="13.95" customHeight="1" x14ac:dyDescent="0.15">
      <c r="A10" s="668" t="s">
        <v>60</v>
      </c>
      <c r="B10" s="151">
        <v>765270</v>
      </c>
      <c r="C10" s="151">
        <v>931868</v>
      </c>
      <c r="D10" s="151">
        <v>881580</v>
      </c>
      <c r="E10" s="151">
        <v>990608</v>
      </c>
      <c r="F10" s="151">
        <v>852242</v>
      </c>
      <c r="G10" s="151">
        <v>1049642</v>
      </c>
      <c r="H10" s="151">
        <v>1133030</v>
      </c>
      <c r="I10" s="151">
        <v>1210335</v>
      </c>
      <c r="J10" s="151">
        <v>1203627</v>
      </c>
      <c r="K10" s="151">
        <v>1279009</v>
      </c>
      <c r="L10" s="744">
        <v>1458269</v>
      </c>
      <c r="M10" s="744">
        <v>1421026</v>
      </c>
      <c r="N10" s="744">
        <v>1584490</v>
      </c>
      <c r="O10" s="744">
        <v>1638430</v>
      </c>
      <c r="P10" s="744">
        <v>1803205</v>
      </c>
      <c r="Q10" s="744">
        <v>1749933</v>
      </c>
      <c r="R10" s="744">
        <v>1900261</v>
      </c>
      <c r="S10" s="744">
        <v>2073694</v>
      </c>
      <c r="T10" s="744">
        <v>2193319</v>
      </c>
      <c r="U10" s="744">
        <v>2103284</v>
      </c>
      <c r="V10" s="744">
        <v>1916995</v>
      </c>
    </row>
    <row r="11" spans="1:22" ht="13.95" customHeight="1" x14ac:dyDescent="0.15">
      <c r="A11" s="668" t="s">
        <v>61</v>
      </c>
      <c r="B11" s="151">
        <v>919196</v>
      </c>
      <c r="C11" s="151">
        <v>899095</v>
      </c>
      <c r="D11" s="151">
        <v>934623</v>
      </c>
      <c r="E11" s="151">
        <v>876577</v>
      </c>
      <c r="F11" s="151">
        <v>826823</v>
      </c>
      <c r="G11" s="151">
        <v>969565</v>
      </c>
      <c r="H11" s="151">
        <v>1227949</v>
      </c>
      <c r="I11" s="151">
        <v>1265295</v>
      </c>
      <c r="J11" s="151">
        <v>1253563</v>
      </c>
      <c r="K11" s="151">
        <v>1305140</v>
      </c>
      <c r="L11" s="744">
        <v>1362438</v>
      </c>
      <c r="M11" s="744">
        <v>1457793</v>
      </c>
      <c r="N11" s="744">
        <v>1696857</v>
      </c>
      <c r="O11" s="744">
        <v>1707593</v>
      </c>
      <c r="P11" s="744">
        <v>1771934</v>
      </c>
      <c r="Q11" s="744">
        <v>1820381</v>
      </c>
      <c r="R11" s="744">
        <v>1841026</v>
      </c>
      <c r="S11" s="744">
        <v>2026771</v>
      </c>
      <c r="T11" s="744">
        <v>2639342</v>
      </c>
      <c r="U11" s="744">
        <v>1904276</v>
      </c>
      <c r="V11" s="744">
        <v>2219284</v>
      </c>
    </row>
    <row r="12" spans="1:22" ht="13.95" customHeight="1" x14ac:dyDescent="0.15">
      <c r="A12" s="668" t="s">
        <v>62</v>
      </c>
      <c r="B12" s="151">
        <v>851017</v>
      </c>
      <c r="C12" s="151">
        <v>841104</v>
      </c>
      <c r="D12" s="151">
        <v>894577</v>
      </c>
      <c r="E12" s="151">
        <v>848588</v>
      </c>
      <c r="F12" s="151">
        <v>986192</v>
      </c>
      <c r="G12" s="151">
        <v>1027275</v>
      </c>
      <c r="H12" s="151">
        <v>1150717</v>
      </c>
      <c r="I12" s="151">
        <v>1290385</v>
      </c>
      <c r="J12" s="151">
        <v>1117451</v>
      </c>
      <c r="K12" s="151">
        <v>1110746</v>
      </c>
      <c r="L12" s="744">
        <v>1479423</v>
      </c>
      <c r="M12" s="744">
        <v>1140804</v>
      </c>
      <c r="N12" s="744">
        <v>1643104</v>
      </c>
      <c r="O12" s="744">
        <v>1423787</v>
      </c>
      <c r="P12" s="744">
        <v>1762458</v>
      </c>
      <c r="Q12" s="744">
        <v>1703713</v>
      </c>
      <c r="R12" s="744">
        <v>1873443</v>
      </c>
      <c r="S12" s="744">
        <v>1892288</v>
      </c>
      <c r="T12" s="744">
        <v>2314905</v>
      </c>
      <c r="U12" s="744">
        <v>1965667</v>
      </c>
      <c r="V12" s="744">
        <v>2298037</v>
      </c>
    </row>
    <row r="13" spans="1:22" ht="13.95" customHeight="1" x14ac:dyDescent="0.15">
      <c r="A13" s="668" t="s">
        <v>63</v>
      </c>
      <c r="B13" s="151">
        <v>910825</v>
      </c>
      <c r="C13" s="151">
        <v>945067</v>
      </c>
      <c r="D13" s="151">
        <v>896351</v>
      </c>
      <c r="E13" s="151">
        <v>862790</v>
      </c>
      <c r="F13" s="151">
        <v>848472</v>
      </c>
      <c r="G13" s="151">
        <v>1112924</v>
      </c>
      <c r="H13" s="151">
        <v>1089630</v>
      </c>
      <c r="I13" s="151">
        <v>1296857</v>
      </c>
      <c r="J13" s="151">
        <v>1154324</v>
      </c>
      <c r="K13" s="151">
        <v>1374183</v>
      </c>
      <c r="L13" s="744">
        <v>1512173</v>
      </c>
      <c r="M13" s="744">
        <v>1271094</v>
      </c>
      <c r="N13" s="744">
        <v>1811222</v>
      </c>
      <c r="O13" s="744">
        <v>1514912</v>
      </c>
      <c r="P13" s="744">
        <v>1665873</v>
      </c>
      <c r="Q13" s="744">
        <v>1866769</v>
      </c>
      <c r="R13" s="744">
        <v>2148830</v>
      </c>
      <c r="S13" s="744">
        <v>1956948</v>
      </c>
      <c r="T13" s="744">
        <v>2314960</v>
      </c>
      <c r="U13" s="744">
        <v>2253191</v>
      </c>
      <c r="V13" s="744">
        <v>2173700</v>
      </c>
    </row>
    <row r="14" spans="1:22" ht="13.95" customHeight="1" x14ac:dyDescent="0.15">
      <c r="A14" s="668" t="s">
        <v>64</v>
      </c>
      <c r="B14" s="151">
        <v>888807</v>
      </c>
      <c r="C14" s="151">
        <v>991769</v>
      </c>
      <c r="D14" s="151">
        <v>911229</v>
      </c>
      <c r="E14" s="151">
        <v>881306</v>
      </c>
      <c r="F14" s="151">
        <v>903673</v>
      </c>
      <c r="G14" s="151">
        <v>1258369</v>
      </c>
      <c r="H14" s="151">
        <v>1202103</v>
      </c>
      <c r="I14" s="151">
        <v>1296173</v>
      </c>
      <c r="J14" s="151">
        <v>1129979</v>
      </c>
      <c r="K14" s="151">
        <v>1186014</v>
      </c>
      <c r="L14" s="744">
        <v>1523885</v>
      </c>
      <c r="M14" s="744">
        <v>1442645</v>
      </c>
      <c r="N14" s="744">
        <v>1696940</v>
      </c>
      <c r="O14" s="744">
        <v>1796746</v>
      </c>
      <c r="P14" s="744">
        <v>1797841</v>
      </c>
      <c r="Q14" s="744">
        <v>1913158</v>
      </c>
      <c r="R14" s="744">
        <v>1959765</v>
      </c>
      <c r="S14" s="744">
        <v>2115552</v>
      </c>
      <c r="T14" s="744">
        <v>2362451</v>
      </c>
      <c r="U14" s="744">
        <v>2358577</v>
      </c>
      <c r="V14" s="744">
        <v>2423381</v>
      </c>
    </row>
    <row r="15" spans="1:22" ht="13.95" customHeight="1" x14ac:dyDescent="0.15">
      <c r="A15" s="668" t="s">
        <v>65</v>
      </c>
      <c r="B15" s="151">
        <v>861678</v>
      </c>
      <c r="C15" s="151">
        <v>833660</v>
      </c>
      <c r="D15" s="151">
        <v>928960</v>
      </c>
      <c r="E15" s="151">
        <v>858384</v>
      </c>
      <c r="F15" s="151">
        <v>1029704</v>
      </c>
      <c r="G15" s="151">
        <v>1314867</v>
      </c>
      <c r="H15" s="151">
        <v>1257384</v>
      </c>
      <c r="I15" s="151">
        <v>1129395</v>
      </c>
      <c r="J15" s="151">
        <v>1138594</v>
      </c>
      <c r="K15" s="151">
        <v>1351428</v>
      </c>
      <c r="L15" s="744">
        <v>1520969</v>
      </c>
      <c r="M15" s="744">
        <v>1468797</v>
      </c>
      <c r="N15" s="744">
        <v>1557391</v>
      </c>
      <c r="O15" s="744">
        <v>1734318</v>
      </c>
      <c r="P15" s="744">
        <v>1906694</v>
      </c>
      <c r="Q15" s="744">
        <v>1901937</v>
      </c>
      <c r="R15" s="744">
        <v>1889768</v>
      </c>
      <c r="S15" s="744">
        <v>2185816</v>
      </c>
      <c r="T15" s="744">
        <v>2475970</v>
      </c>
      <c r="U15" s="744">
        <v>2359478</v>
      </c>
      <c r="V15" s="744">
        <v>2749624</v>
      </c>
    </row>
    <row r="16" spans="1:22" ht="13.95" customHeight="1" x14ac:dyDescent="0.15">
      <c r="A16" s="668" t="s">
        <v>66</v>
      </c>
      <c r="B16" s="151">
        <v>856494</v>
      </c>
      <c r="C16" s="151">
        <v>818475</v>
      </c>
      <c r="D16" s="151">
        <v>965411</v>
      </c>
      <c r="E16" s="151">
        <v>921904</v>
      </c>
      <c r="F16" s="151">
        <v>1031394</v>
      </c>
      <c r="G16" s="151">
        <v>1235154</v>
      </c>
      <c r="H16" s="151">
        <v>1276421</v>
      </c>
      <c r="I16" s="151">
        <v>1296954</v>
      </c>
      <c r="J16" s="151">
        <v>1271850</v>
      </c>
      <c r="K16" s="151">
        <v>1312318</v>
      </c>
      <c r="L16" s="744">
        <v>1598668</v>
      </c>
      <c r="M16" s="744">
        <v>1455818</v>
      </c>
      <c r="N16" s="744">
        <v>1846192</v>
      </c>
      <c r="O16" s="744">
        <v>1878517</v>
      </c>
      <c r="P16" s="744">
        <v>2005502</v>
      </c>
      <c r="Q16" s="744">
        <v>2035995</v>
      </c>
      <c r="R16" s="744">
        <v>1929638</v>
      </c>
      <c r="S16" s="744">
        <v>2370227</v>
      </c>
      <c r="T16" s="744">
        <v>2543178</v>
      </c>
      <c r="U16" s="744">
        <v>2519026</v>
      </c>
      <c r="V16" s="744">
        <v>2869209</v>
      </c>
    </row>
    <row r="17" spans="1:22" ht="13.95" customHeight="1" x14ac:dyDescent="0.15">
      <c r="A17" s="668" t="s">
        <v>67</v>
      </c>
      <c r="B17" s="151">
        <v>917278</v>
      </c>
      <c r="C17" s="151">
        <v>811598</v>
      </c>
      <c r="D17" s="151">
        <v>992630</v>
      </c>
      <c r="E17" s="151">
        <v>874105</v>
      </c>
      <c r="F17" s="151">
        <v>1049108</v>
      </c>
      <c r="G17" s="151">
        <v>1317612</v>
      </c>
      <c r="H17" s="151">
        <v>1170486</v>
      </c>
      <c r="I17" s="151">
        <v>1342764</v>
      </c>
      <c r="J17" s="151">
        <v>1321349</v>
      </c>
      <c r="K17" s="151">
        <v>1219701</v>
      </c>
      <c r="L17" s="744">
        <v>1492380</v>
      </c>
      <c r="M17" s="744">
        <v>1571726</v>
      </c>
      <c r="N17" s="744">
        <v>1740008</v>
      </c>
      <c r="O17" s="744">
        <v>1802465</v>
      </c>
      <c r="P17" s="744">
        <v>1943473</v>
      </c>
      <c r="Q17" s="744">
        <v>1821917</v>
      </c>
      <c r="R17" s="744">
        <v>1800852</v>
      </c>
      <c r="S17" s="744">
        <v>2269296</v>
      </c>
      <c r="T17" s="744">
        <v>2173332</v>
      </c>
      <c r="U17" s="744">
        <v>2472526</v>
      </c>
      <c r="V17" s="744">
        <v>2704997</v>
      </c>
    </row>
    <row r="18" spans="1:22" ht="13.95" customHeight="1" thickBot="1" x14ac:dyDescent="0.2">
      <c r="A18" s="125" t="s">
        <v>68</v>
      </c>
      <c r="B18" s="152">
        <v>900202</v>
      </c>
      <c r="C18" s="152">
        <v>811770</v>
      </c>
      <c r="D18" s="152">
        <v>977486</v>
      </c>
      <c r="E18" s="152">
        <v>946085</v>
      </c>
      <c r="F18" s="152">
        <v>1050768</v>
      </c>
      <c r="G18" s="152">
        <v>1337870</v>
      </c>
      <c r="H18" s="152">
        <v>1058644</v>
      </c>
      <c r="I18" s="152">
        <v>1326550</v>
      </c>
      <c r="J18" s="152">
        <v>1470450</v>
      </c>
      <c r="K18" s="152">
        <v>1403150</v>
      </c>
      <c r="L18" s="745">
        <v>1606726</v>
      </c>
      <c r="M18" s="745">
        <v>1524952</v>
      </c>
      <c r="N18" s="745">
        <v>1611383</v>
      </c>
      <c r="O18" s="745">
        <v>1740112</v>
      </c>
      <c r="P18" s="745">
        <v>1618330</v>
      </c>
      <c r="Q18" s="745">
        <v>1870634</v>
      </c>
      <c r="R18" s="745">
        <v>1897268</v>
      </c>
      <c r="S18" s="745">
        <v>2278805</v>
      </c>
      <c r="T18" s="745">
        <v>2234204</v>
      </c>
      <c r="U18" s="745">
        <v>2221235</v>
      </c>
      <c r="V18" s="745">
        <v>2636531</v>
      </c>
    </row>
    <row r="19" spans="1:22" ht="9" customHeight="1" x14ac:dyDescent="0.15">
      <c r="A19" s="28" t="s">
        <v>544</v>
      </c>
      <c r="B19" s="317"/>
      <c r="C19" s="317"/>
      <c r="D19" s="317"/>
      <c r="E19" s="317"/>
      <c r="F19" s="317"/>
      <c r="G19" s="317"/>
      <c r="H19" s="317"/>
      <c r="I19" s="317"/>
      <c r="J19" s="317"/>
      <c r="K19" s="317"/>
      <c r="L19" s="317"/>
      <c r="M19" s="317"/>
      <c r="N19" s="317"/>
      <c r="O19" s="317"/>
      <c r="P19" s="317"/>
    </row>
    <row r="20" spans="1:22" ht="9" customHeight="1" x14ac:dyDescent="0.15">
      <c r="A20" s="695" t="s">
        <v>464</v>
      </c>
      <c r="B20" s="317"/>
      <c r="C20" s="317"/>
      <c r="D20" s="317"/>
      <c r="E20" s="317"/>
      <c r="F20" s="317"/>
      <c r="G20" s="317"/>
      <c r="H20" s="317"/>
      <c r="I20" s="317"/>
      <c r="J20" s="317"/>
      <c r="K20" s="317"/>
      <c r="L20" s="317"/>
      <c r="M20" s="317"/>
      <c r="N20" s="317"/>
      <c r="O20" s="317"/>
      <c r="P20" s="317"/>
    </row>
    <row r="21" spans="1:22" ht="9" customHeight="1" x14ac:dyDescent="0.15">
      <c r="A21" s="40" t="s">
        <v>427</v>
      </c>
      <c r="B21" s="317"/>
      <c r="C21" s="317"/>
      <c r="D21" s="317"/>
      <c r="E21" s="317"/>
      <c r="F21" s="317"/>
      <c r="G21" s="317"/>
      <c r="H21" s="317"/>
      <c r="I21" s="317"/>
      <c r="J21" s="317"/>
      <c r="K21" s="317"/>
      <c r="L21" s="317"/>
      <c r="M21" s="317"/>
      <c r="N21" s="317"/>
      <c r="O21" s="317"/>
      <c r="P21" s="317"/>
    </row>
    <row r="23" spans="1:22" ht="13.05" customHeight="1" x14ac:dyDescent="0.3">
      <c r="A23" s="420" t="s">
        <v>619</v>
      </c>
    </row>
    <row r="24" spans="1:22" ht="13.05" customHeight="1" x14ac:dyDescent="0.15">
      <c r="A24" s="423" t="s">
        <v>351</v>
      </c>
    </row>
    <row r="25" spans="1:22" ht="4.05" customHeight="1" thickBot="1" x14ac:dyDescent="0.2"/>
    <row r="26" spans="1:22" ht="15" customHeight="1" x14ac:dyDescent="0.15">
      <c r="A26" s="812" t="s">
        <v>121</v>
      </c>
      <c r="B26" s="811">
        <v>2000</v>
      </c>
      <c r="C26" s="811">
        <v>2001</v>
      </c>
      <c r="D26" s="811">
        <v>2002</v>
      </c>
      <c r="E26" s="811">
        <v>2003</v>
      </c>
      <c r="F26" s="811">
        <v>2004</v>
      </c>
      <c r="G26" s="811">
        <v>2005</v>
      </c>
      <c r="H26" s="811">
        <v>2006</v>
      </c>
      <c r="I26" s="811">
        <v>2007</v>
      </c>
      <c r="J26" s="811">
        <v>2008</v>
      </c>
      <c r="K26" s="811">
        <v>2009</v>
      </c>
      <c r="L26" s="811">
        <v>2010</v>
      </c>
      <c r="M26" s="811">
        <v>2011</v>
      </c>
      <c r="N26" s="811">
        <v>2012</v>
      </c>
      <c r="O26" s="811">
        <v>2013</v>
      </c>
      <c r="P26" s="811">
        <v>2014</v>
      </c>
      <c r="Q26" s="811">
        <v>2015</v>
      </c>
      <c r="R26" s="811">
        <v>2016</v>
      </c>
      <c r="S26" s="1011">
        <v>2017</v>
      </c>
      <c r="T26" s="1011">
        <v>2018</v>
      </c>
      <c r="U26" s="800">
        <v>2019</v>
      </c>
      <c r="V26" s="1012" t="s">
        <v>402</v>
      </c>
    </row>
    <row r="27" spans="1:22" ht="15" customHeight="1" x14ac:dyDescent="0.15">
      <c r="A27" s="809" t="s">
        <v>56</v>
      </c>
      <c r="B27" s="841">
        <v>10208868</v>
      </c>
      <c r="C27" s="841">
        <v>10342280</v>
      </c>
      <c r="D27" s="841">
        <v>10520830</v>
      </c>
      <c r="E27" s="841">
        <v>10976784</v>
      </c>
      <c r="F27" s="841">
        <v>11171450</v>
      </c>
      <c r="G27" s="841">
        <v>13516950</v>
      </c>
      <c r="H27" s="841">
        <v>14067169</v>
      </c>
      <c r="I27" s="841">
        <v>14622238</v>
      </c>
      <c r="J27" s="841">
        <v>14559640</v>
      </c>
      <c r="K27" s="841">
        <v>15372155</v>
      </c>
      <c r="L27" s="841">
        <v>17802209</v>
      </c>
      <c r="M27" s="841">
        <v>16970540</v>
      </c>
      <c r="N27" s="841">
        <v>19624651</v>
      </c>
      <c r="O27" s="841">
        <v>19793997</v>
      </c>
      <c r="P27" s="841">
        <v>21131996</v>
      </c>
      <c r="Q27" s="841">
        <v>21795793</v>
      </c>
      <c r="R27" s="841">
        <v>22977223</v>
      </c>
      <c r="S27" s="841">
        <v>24632650</v>
      </c>
      <c r="T27" s="841">
        <f>SUM(T28:T39)</f>
        <v>27929872</v>
      </c>
      <c r="U27" s="841">
        <f>SUM(U28:U39)</f>
        <v>26179287</v>
      </c>
      <c r="V27" s="841">
        <f>SUM(V28:V39)</f>
        <v>28790070</v>
      </c>
    </row>
    <row r="28" spans="1:22" ht="13.95" customHeight="1" x14ac:dyDescent="0.15">
      <c r="A28" s="668" t="s">
        <v>57</v>
      </c>
      <c r="B28" s="151">
        <v>778525</v>
      </c>
      <c r="C28" s="151">
        <v>894357</v>
      </c>
      <c r="D28" s="151">
        <v>769970</v>
      </c>
      <c r="E28" s="151">
        <v>1015405</v>
      </c>
      <c r="F28" s="151">
        <v>885860</v>
      </c>
      <c r="G28" s="123">
        <v>1025412</v>
      </c>
      <c r="H28" s="123">
        <v>1236334</v>
      </c>
      <c r="I28" s="123">
        <v>1033584</v>
      </c>
      <c r="J28" s="123">
        <v>1227159</v>
      </c>
      <c r="K28" s="123">
        <v>1339234</v>
      </c>
      <c r="L28" s="123">
        <v>1367893</v>
      </c>
      <c r="M28" s="123">
        <v>1492099</v>
      </c>
      <c r="N28" s="123">
        <v>1740596</v>
      </c>
      <c r="O28" s="123">
        <v>1659188</v>
      </c>
      <c r="P28" s="123">
        <v>1801344</v>
      </c>
      <c r="Q28" s="123">
        <v>1740585</v>
      </c>
      <c r="R28" s="123">
        <v>1755389</v>
      </c>
      <c r="S28" s="123">
        <v>1939385</v>
      </c>
      <c r="T28" s="123">
        <v>2181448</v>
      </c>
      <c r="U28" s="123">
        <v>1980049</v>
      </c>
      <c r="V28" s="123">
        <v>2346525</v>
      </c>
    </row>
    <row r="29" spans="1:22" ht="13.95" customHeight="1" x14ac:dyDescent="0.15">
      <c r="A29" s="668" t="s">
        <v>58</v>
      </c>
      <c r="B29" s="151">
        <v>775802</v>
      </c>
      <c r="C29" s="151">
        <v>785005</v>
      </c>
      <c r="D29" s="151">
        <v>667732</v>
      </c>
      <c r="E29" s="151">
        <v>942206</v>
      </c>
      <c r="F29" s="151">
        <v>806862</v>
      </c>
      <c r="G29" s="151">
        <v>899339</v>
      </c>
      <c r="H29" s="151">
        <v>1030921</v>
      </c>
      <c r="I29" s="151">
        <v>983434</v>
      </c>
      <c r="J29" s="151">
        <v>1006454</v>
      </c>
      <c r="K29" s="151">
        <v>1194814</v>
      </c>
      <c r="L29" s="151">
        <v>1332447</v>
      </c>
      <c r="M29" s="151">
        <v>1388264</v>
      </c>
      <c r="N29" s="151">
        <v>1401301</v>
      </c>
      <c r="O29" s="151">
        <v>1473374</v>
      </c>
      <c r="P29" s="151">
        <v>1536559</v>
      </c>
      <c r="Q29" s="151">
        <v>1687132</v>
      </c>
      <c r="R29" s="151">
        <v>1971615</v>
      </c>
      <c r="S29" s="151">
        <v>1661443</v>
      </c>
      <c r="T29" s="151">
        <v>2098791</v>
      </c>
      <c r="U29" s="151">
        <v>1978628</v>
      </c>
      <c r="V29" s="151">
        <v>2065459</v>
      </c>
    </row>
    <row r="30" spans="1:22" ht="13.95" customHeight="1" x14ac:dyDescent="0.15">
      <c r="A30" s="668" t="s">
        <v>59</v>
      </c>
      <c r="B30" s="151">
        <v>783774</v>
      </c>
      <c r="C30" s="151">
        <v>778512</v>
      </c>
      <c r="D30" s="151">
        <v>700281</v>
      </c>
      <c r="E30" s="151">
        <v>958826</v>
      </c>
      <c r="F30" s="151">
        <v>900352</v>
      </c>
      <c r="G30" s="151">
        <v>968921</v>
      </c>
      <c r="H30" s="151">
        <v>1233550</v>
      </c>
      <c r="I30" s="151">
        <v>1151763</v>
      </c>
      <c r="J30" s="151">
        <v>1269418</v>
      </c>
      <c r="K30" s="151">
        <v>1301899</v>
      </c>
      <c r="L30" s="151">
        <v>1546938</v>
      </c>
      <c r="M30" s="151">
        <v>1516522</v>
      </c>
      <c r="N30" s="151">
        <v>1531447</v>
      </c>
      <c r="O30" s="151">
        <v>1532715</v>
      </c>
      <c r="P30" s="151">
        <v>1656042</v>
      </c>
      <c r="Q30" s="151">
        <v>1756839</v>
      </c>
      <c r="R30" s="151">
        <v>2036368</v>
      </c>
      <c r="S30" s="151">
        <v>1862425</v>
      </c>
      <c r="T30" s="151">
        <v>2397972</v>
      </c>
      <c r="U30" s="151">
        <v>2063350</v>
      </c>
      <c r="V30" s="151">
        <v>2386328</v>
      </c>
    </row>
    <row r="31" spans="1:22" ht="13.95" customHeight="1" x14ac:dyDescent="0.15">
      <c r="A31" s="668" t="s">
        <v>60</v>
      </c>
      <c r="B31" s="151">
        <v>765270</v>
      </c>
      <c r="C31" s="151">
        <v>931868</v>
      </c>
      <c r="D31" s="151">
        <v>881580</v>
      </c>
      <c r="E31" s="151">
        <v>990608</v>
      </c>
      <c r="F31" s="151">
        <v>852242</v>
      </c>
      <c r="G31" s="151">
        <v>1049642</v>
      </c>
      <c r="H31" s="151">
        <v>1133030</v>
      </c>
      <c r="I31" s="151">
        <v>1210133</v>
      </c>
      <c r="J31" s="151">
        <v>1203330</v>
      </c>
      <c r="K31" s="151">
        <v>1278144</v>
      </c>
      <c r="L31" s="151">
        <v>1458269</v>
      </c>
      <c r="M31" s="151">
        <v>1421026</v>
      </c>
      <c r="N31" s="151">
        <v>1566490</v>
      </c>
      <c r="O31" s="151">
        <v>1638430</v>
      </c>
      <c r="P31" s="151">
        <v>1772005</v>
      </c>
      <c r="Q31" s="151">
        <v>1721733</v>
      </c>
      <c r="R31" s="151">
        <v>1900261</v>
      </c>
      <c r="S31" s="151">
        <v>2073694</v>
      </c>
      <c r="T31" s="151">
        <v>2193319</v>
      </c>
      <c r="U31" s="151">
        <v>2103284</v>
      </c>
      <c r="V31" s="151">
        <v>1916995</v>
      </c>
    </row>
    <row r="32" spans="1:22" ht="13.95" customHeight="1" x14ac:dyDescent="0.15">
      <c r="A32" s="668" t="s">
        <v>61</v>
      </c>
      <c r="B32" s="151">
        <v>919196</v>
      </c>
      <c r="C32" s="151">
        <v>899095</v>
      </c>
      <c r="D32" s="151">
        <v>934623</v>
      </c>
      <c r="E32" s="151">
        <v>876577</v>
      </c>
      <c r="F32" s="151">
        <v>826823</v>
      </c>
      <c r="G32" s="151">
        <v>969565</v>
      </c>
      <c r="H32" s="151">
        <v>1227949</v>
      </c>
      <c r="I32" s="151">
        <v>1265295</v>
      </c>
      <c r="J32" s="151">
        <v>1253157</v>
      </c>
      <c r="K32" s="151">
        <v>1304586</v>
      </c>
      <c r="L32" s="151">
        <v>1362438</v>
      </c>
      <c r="M32" s="151">
        <v>1457793</v>
      </c>
      <c r="N32" s="151">
        <v>1647857</v>
      </c>
      <c r="O32" s="151">
        <v>1696153</v>
      </c>
      <c r="P32" s="151">
        <v>1740734</v>
      </c>
      <c r="Q32" s="151">
        <v>1820381</v>
      </c>
      <c r="R32" s="151">
        <v>1814026</v>
      </c>
      <c r="S32" s="151">
        <v>2026771</v>
      </c>
      <c r="T32" s="151">
        <v>2639342</v>
      </c>
      <c r="U32" s="151">
        <v>1904276</v>
      </c>
      <c r="V32" s="151">
        <v>2219284</v>
      </c>
    </row>
    <row r="33" spans="1:22" ht="13.95" customHeight="1" x14ac:dyDescent="0.15">
      <c r="A33" s="668" t="s">
        <v>62</v>
      </c>
      <c r="B33" s="151">
        <v>851017</v>
      </c>
      <c r="C33" s="151">
        <v>841104</v>
      </c>
      <c r="D33" s="151">
        <v>894577</v>
      </c>
      <c r="E33" s="151">
        <v>848588</v>
      </c>
      <c r="F33" s="151">
        <v>986192</v>
      </c>
      <c r="G33" s="151">
        <v>1027275</v>
      </c>
      <c r="H33" s="151">
        <v>1150717</v>
      </c>
      <c r="I33" s="151">
        <v>1290385</v>
      </c>
      <c r="J33" s="151">
        <v>1117451</v>
      </c>
      <c r="K33" s="151">
        <v>1110192</v>
      </c>
      <c r="L33" s="151">
        <v>1479423</v>
      </c>
      <c r="M33" s="151">
        <v>1140804</v>
      </c>
      <c r="N33" s="151">
        <v>1625104</v>
      </c>
      <c r="O33" s="151">
        <v>1423787</v>
      </c>
      <c r="P33" s="151">
        <v>1762458</v>
      </c>
      <c r="Q33" s="151">
        <v>1683142</v>
      </c>
      <c r="R33" s="151">
        <v>1873443</v>
      </c>
      <c r="S33" s="151">
        <v>1892288</v>
      </c>
      <c r="T33" s="151">
        <v>2314905</v>
      </c>
      <c r="U33" s="151">
        <v>1965667</v>
      </c>
      <c r="V33" s="151">
        <v>2298037</v>
      </c>
    </row>
    <row r="34" spans="1:22" ht="13.95" customHeight="1" x14ac:dyDescent="0.15">
      <c r="A34" s="668" t="s">
        <v>63</v>
      </c>
      <c r="B34" s="151">
        <v>910825</v>
      </c>
      <c r="C34" s="151">
        <v>945067</v>
      </c>
      <c r="D34" s="151">
        <v>896351</v>
      </c>
      <c r="E34" s="151">
        <v>862790</v>
      </c>
      <c r="F34" s="151">
        <v>848472</v>
      </c>
      <c r="G34" s="151">
        <v>1112924</v>
      </c>
      <c r="H34" s="151">
        <v>1089630</v>
      </c>
      <c r="I34" s="151">
        <v>1296524</v>
      </c>
      <c r="J34" s="151">
        <v>1153814</v>
      </c>
      <c r="K34" s="151">
        <v>1373625</v>
      </c>
      <c r="L34" s="151">
        <v>1512173</v>
      </c>
      <c r="M34" s="151">
        <v>1202094</v>
      </c>
      <c r="N34" s="151">
        <v>1811222</v>
      </c>
      <c r="O34" s="151">
        <v>1483712</v>
      </c>
      <c r="P34" s="151">
        <v>1665873</v>
      </c>
      <c r="Q34" s="151">
        <v>1842340</v>
      </c>
      <c r="R34" s="151">
        <v>2148830</v>
      </c>
      <c r="S34" s="151">
        <v>1956948</v>
      </c>
      <c r="T34" s="151">
        <v>2314960</v>
      </c>
      <c r="U34" s="151">
        <v>2253191</v>
      </c>
      <c r="V34" s="151">
        <v>2173700</v>
      </c>
    </row>
    <row r="35" spans="1:22" ht="13.95" customHeight="1" x14ac:dyDescent="0.15">
      <c r="A35" s="668" t="s">
        <v>64</v>
      </c>
      <c r="B35" s="151">
        <v>888807</v>
      </c>
      <c r="C35" s="151">
        <v>991769</v>
      </c>
      <c r="D35" s="151">
        <v>911229</v>
      </c>
      <c r="E35" s="151">
        <v>881306</v>
      </c>
      <c r="F35" s="151">
        <v>903673</v>
      </c>
      <c r="G35" s="151">
        <v>1258369</v>
      </c>
      <c r="H35" s="151">
        <v>1202103</v>
      </c>
      <c r="I35" s="151">
        <v>1295457</v>
      </c>
      <c r="J35" s="151">
        <v>1127866</v>
      </c>
      <c r="K35" s="151">
        <v>1185698</v>
      </c>
      <c r="L35" s="151">
        <v>1523885</v>
      </c>
      <c r="M35" s="151">
        <v>1372645</v>
      </c>
      <c r="N35" s="151">
        <v>1648580</v>
      </c>
      <c r="O35" s="151">
        <v>1796746</v>
      </c>
      <c r="P35" s="151">
        <v>1771321</v>
      </c>
      <c r="Q35" s="151">
        <v>1913158</v>
      </c>
      <c r="R35" s="151">
        <v>1959765</v>
      </c>
      <c r="S35" s="151">
        <v>2115552</v>
      </c>
      <c r="T35" s="151">
        <v>2362451</v>
      </c>
      <c r="U35" s="151">
        <v>2358577</v>
      </c>
      <c r="V35" s="151">
        <v>2423381</v>
      </c>
    </row>
    <row r="36" spans="1:22" ht="13.95" customHeight="1" x14ac:dyDescent="0.15">
      <c r="A36" s="668" t="s">
        <v>65</v>
      </c>
      <c r="B36" s="151">
        <v>861678</v>
      </c>
      <c r="C36" s="151">
        <v>833660</v>
      </c>
      <c r="D36" s="151">
        <v>928960</v>
      </c>
      <c r="E36" s="151">
        <v>858384</v>
      </c>
      <c r="F36" s="151">
        <v>1029704</v>
      </c>
      <c r="G36" s="151">
        <v>1314867</v>
      </c>
      <c r="H36" s="151">
        <v>1257384</v>
      </c>
      <c r="I36" s="151">
        <v>1129395</v>
      </c>
      <c r="J36" s="151">
        <v>1138594</v>
      </c>
      <c r="K36" s="151">
        <v>1350468</v>
      </c>
      <c r="L36" s="151">
        <v>1520969</v>
      </c>
      <c r="M36" s="151">
        <v>1426797</v>
      </c>
      <c r="N36" s="151">
        <v>1522391</v>
      </c>
      <c r="O36" s="151">
        <v>1703118</v>
      </c>
      <c r="P36" s="151">
        <v>1889555</v>
      </c>
      <c r="Q36" s="151">
        <v>1901937</v>
      </c>
      <c r="R36" s="151">
        <v>1889768</v>
      </c>
      <c r="S36" s="151">
        <v>2185816</v>
      </c>
      <c r="T36" s="151">
        <v>2475970</v>
      </c>
      <c r="U36" s="151">
        <v>2359478</v>
      </c>
      <c r="V36" s="151">
        <v>2749624</v>
      </c>
    </row>
    <row r="37" spans="1:22" ht="13.95" customHeight="1" x14ac:dyDescent="0.15">
      <c r="A37" s="668" t="s">
        <v>66</v>
      </c>
      <c r="B37" s="151">
        <v>856494</v>
      </c>
      <c r="C37" s="151">
        <v>818475</v>
      </c>
      <c r="D37" s="151">
        <v>965411</v>
      </c>
      <c r="E37" s="151">
        <v>921904</v>
      </c>
      <c r="F37" s="151">
        <v>1031394</v>
      </c>
      <c r="G37" s="151">
        <v>1235154</v>
      </c>
      <c r="H37" s="151">
        <v>1276421</v>
      </c>
      <c r="I37" s="151">
        <v>1296954</v>
      </c>
      <c r="J37" s="151">
        <v>1271585</v>
      </c>
      <c r="K37" s="151">
        <v>1312318</v>
      </c>
      <c r="L37" s="151">
        <v>1598668</v>
      </c>
      <c r="M37" s="151">
        <v>1455818</v>
      </c>
      <c r="N37" s="151">
        <v>1809472</v>
      </c>
      <c r="O37" s="151">
        <v>1844197</v>
      </c>
      <c r="P37" s="151">
        <v>2005502</v>
      </c>
      <c r="Q37" s="151">
        <v>2035995</v>
      </c>
      <c r="R37" s="151">
        <v>1929638</v>
      </c>
      <c r="S37" s="151">
        <v>2370227</v>
      </c>
      <c r="T37" s="151">
        <v>2543178</v>
      </c>
      <c r="U37" s="151">
        <v>2519026</v>
      </c>
      <c r="V37" s="151">
        <v>2869209</v>
      </c>
    </row>
    <row r="38" spans="1:22" ht="13.95" customHeight="1" x14ac:dyDescent="0.15">
      <c r="A38" s="668" t="s">
        <v>67</v>
      </c>
      <c r="B38" s="151">
        <v>917278</v>
      </c>
      <c r="C38" s="151">
        <v>811598</v>
      </c>
      <c r="D38" s="151">
        <v>992630</v>
      </c>
      <c r="E38" s="151">
        <v>874105</v>
      </c>
      <c r="F38" s="151">
        <v>1049108</v>
      </c>
      <c r="G38" s="151">
        <v>1317612</v>
      </c>
      <c r="H38" s="151">
        <v>1170486</v>
      </c>
      <c r="I38" s="151">
        <v>1342764</v>
      </c>
      <c r="J38" s="151">
        <v>1320898</v>
      </c>
      <c r="K38" s="151">
        <v>1218744</v>
      </c>
      <c r="L38" s="151">
        <v>1492380</v>
      </c>
      <c r="M38" s="151">
        <v>1571726</v>
      </c>
      <c r="N38" s="151">
        <v>1708808</v>
      </c>
      <c r="O38" s="151">
        <v>1802465</v>
      </c>
      <c r="P38" s="151">
        <v>1912273</v>
      </c>
      <c r="Q38" s="151">
        <v>1821917</v>
      </c>
      <c r="R38" s="151">
        <v>1800852</v>
      </c>
      <c r="S38" s="151">
        <v>2269296</v>
      </c>
      <c r="T38" s="151">
        <v>2173332</v>
      </c>
      <c r="U38" s="151">
        <v>2472526</v>
      </c>
      <c r="V38" s="151">
        <v>2704997</v>
      </c>
    </row>
    <row r="39" spans="1:22" ht="13.95" customHeight="1" thickBot="1" x14ac:dyDescent="0.2">
      <c r="A39" s="125" t="s">
        <v>68</v>
      </c>
      <c r="B39" s="152">
        <v>900202</v>
      </c>
      <c r="C39" s="152">
        <v>811770</v>
      </c>
      <c r="D39" s="152">
        <v>977486</v>
      </c>
      <c r="E39" s="152">
        <v>946085</v>
      </c>
      <c r="F39" s="152">
        <v>1050768</v>
      </c>
      <c r="G39" s="152">
        <v>1337870</v>
      </c>
      <c r="H39" s="152">
        <v>1058644</v>
      </c>
      <c r="I39" s="152">
        <v>1326550</v>
      </c>
      <c r="J39" s="152">
        <v>1469914</v>
      </c>
      <c r="K39" s="152">
        <v>1402433</v>
      </c>
      <c r="L39" s="152">
        <v>1606726</v>
      </c>
      <c r="M39" s="152">
        <v>1524952</v>
      </c>
      <c r="N39" s="152">
        <v>1611383</v>
      </c>
      <c r="O39" s="152">
        <v>1740112</v>
      </c>
      <c r="P39" s="152">
        <v>1618330</v>
      </c>
      <c r="Q39" s="152">
        <v>1870634</v>
      </c>
      <c r="R39" s="152">
        <v>1897268</v>
      </c>
      <c r="S39" s="152">
        <v>2278805</v>
      </c>
      <c r="T39" s="152">
        <v>2234204</v>
      </c>
      <c r="U39" s="152">
        <v>2221235</v>
      </c>
      <c r="V39" s="152">
        <v>2636531</v>
      </c>
    </row>
    <row r="40" spans="1:22" ht="9" customHeight="1" x14ac:dyDescent="0.15">
      <c r="A40" s="28" t="s">
        <v>544</v>
      </c>
      <c r="B40" s="317"/>
      <c r="C40" s="317"/>
      <c r="D40" s="317"/>
      <c r="E40" s="317"/>
      <c r="F40" s="317"/>
      <c r="G40" s="317"/>
      <c r="H40" s="317"/>
      <c r="I40" s="317"/>
      <c r="J40" s="317"/>
      <c r="K40" s="317"/>
      <c r="L40" s="317"/>
      <c r="M40" s="317"/>
      <c r="N40" s="317"/>
      <c r="O40" s="317"/>
      <c r="P40" s="317"/>
      <c r="Q40" s="317"/>
      <c r="R40" s="317"/>
    </row>
    <row r="41" spans="1:22" ht="9" customHeight="1" x14ac:dyDescent="0.15">
      <c r="A41" s="695" t="s">
        <v>464</v>
      </c>
      <c r="B41" s="317"/>
      <c r="C41" s="317"/>
      <c r="D41" s="317"/>
      <c r="E41" s="317"/>
      <c r="F41" s="317"/>
      <c r="G41" s="317"/>
      <c r="H41" s="317"/>
      <c r="I41" s="317"/>
      <c r="J41" s="317"/>
      <c r="K41" s="317"/>
      <c r="L41" s="317"/>
      <c r="M41" s="317"/>
      <c r="N41" s="317"/>
      <c r="O41" s="317"/>
      <c r="P41" s="317"/>
      <c r="Q41" s="317"/>
      <c r="R41" s="317"/>
    </row>
    <row r="42" spans="1:22" ht="9" customHeight="1" x14ac:dyDescent="0.15">
      <c r="A42" s="40" t="s">
        <v>427</v>
      </c>
      <c r="B42" s="317"/>
      <c r="C42" s="317"/>
      <c r="D42" s="317"/>
      <c r="E42" s="317"/>
      <c r="F42" s="317"/>
      <c r="G42" s="317"/>
      <c r="H42" s="317"/>
      <c r="I42" s="317"/>
      <c r="J42" s="317"/>
      <c r="K42" s="317"/>
      <c r="L42" s="317"/>
      <c r="M42" s="317"/>
      <c r="N42" s="317"/>
      <c r="O42" s="317"/>
      <c r="P42" s="317"/>
      <c r="Q42" s="317"/>
      <c r="R42" s="317"/>
    </row>
  </sheetData>
  <mergeCells count="1">
    <mergeCell ref="A1:E1"/>
  </mergeCells>
  <printOptions horizontalCentered="1" verticalCentered="1"/>
  <pageMargins left="0" right="0" top="0" bottom="0" header="0" footer="0"/>
  <pageSetup paperSize="9" orientation="portrait"/>
  <headerFooter scaleWithDoc="0" alignWithMargins="0"/>
  <rowBreaks count="1" manualBreakCount="1">
    <brk id="22" max="16383" man="1"/>
  </rowBreak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6">
    <tabColor theme="9" tint="0.59999389629810485"/>
  </sheetPr>
  <dimension ref="A1:O43"/>
  <sheetViews>
    <sheetView showGridLines="0" topLeftCell="A2" zoomScaleNormal="100" workbookViewId="0">
      <selection activeCell="A42" sqref="A42"/>
    </sheetView>
  </sheetViews>
  <sheetFormatPr baseColWidth="10" defaultColWidth="7" defaultRowHeight="13.05" customHeight="1" x14ac:dyDescent="0.15"/>
  <cols>
    <col min="1" max="1" width="11" style="145" customWidth="1"/>
    <col min="2" max="14" width="8.375" style="145" customWidth="1"/>
    <col min="15" max="16384" width="7" style="145"/>
  </cols>
  <sheetData>
    <row r="1" spans="1:14" ht="13.05" customHeight="1" x14ac:dyDescent="0.15">
      <c r="A1" s="66"/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</row>
    <row r="2" spans="1:14" ht="19.05" customHeight="1" x14ac:dyDescent="0.3">
      <c r="A2" s="707" t="s">
        <v>535</v>
      </c>
      <c r="B2" s="709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</row>
    <row r="3" spans="1:14" ht="13.05" customHeight="1" x14ac:dyDescent="0.15">
      <c r="A3" s="704" t="s">
        <v>351</v>
      </c>
      <c r="B3" s="710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</row>
    <row r="4" spans="1:14" ht="4.05" customHeight="1" thickBot="1" x14ac:dyDescent="0.2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</row>
    <row r="5" spans="1:14" ht="15" customHeight="1" x14ac:dyDescent="0.15">
      <c r="A5" s="819" t="s">
        <v>18</v>
      </c>
      <c r="B5" s="820" t="s">
        <v>117</v>
      </c>
      <c r="C5" s="820" t="s">
        <v>57</v>
      </c>
      <c r="D5" s="820" t="s">
        <v>58</v>
      </c>
      <c r="E5" s="820" t="s">
        <v>59</v>
      </c>
      <c r="F5" s="820" t="s">
        <v>60</v>
      </c>
      <c r="G5" s="820" t="s">
        <v>61</v>
      </c>
      <c r="H5" s="820" t="s">
        <v>62</v>
      </c>
      <c r="I5" s="820" t="s">
        <v>63</v>
      </c>
      <c r="J5" s="820" t="s">
        <v>64</v>
      </c>
      <c r="K5" s="820" t="s">
        <v>65</v>
      </c>
      <c r="L5" s="820" t="s">
        <v>66</v>
      </c>
      <c r="M5" s="820" t="s">
        <v>67</v>
      </c>
      <c r="N5" s="820" t="s">
        <v>68</v>
      </c>
    </row>
    <row r="6" spans="1:14" ht="15" customHeight="1" x14ac:dyDescent="0.15">
      <c r="A6" s="840" t="s">
        <v>100</v>
      </c>
      <c r="B6" s="1101">
        <f>SUM(C6:N6)</f>
        <v>6065336</v>
      </c>
      <c r="C6" s="1101">
        <f t="shared" ref="C6:N6" si="0">+C8+C16+C25+C34</f>
        <v>607708</v>
      </c>
      <c r="D6" s="1101">
        <f t="shared" si="0"/>
        <v>491736</v>
      </c>
      <c r="E6" s="1101">
        <f t="shared" si="0"/>
        <v>521102</v>
      </c>
      <c r="F6" s="1101">
        <f t="shared" si="0"/>
        <v>488788</v>
      </c>
      <c r="G6" s="1101">
        <f t="shared" si="0"/>
        <v>397575</v>
      </c>
      <c r="H6" s="1101">
        <f t="shared" si="0"/>
        <v>306169</v>
      </c>
      <c r="I6" s="1101">
        <f t="shared" si="0"/>
        <v>468543</v>
      </c>
      <c r="J6" s="1101">
        <f t="shared" si="0"/>
        <v>538192</v>
      </c>
      <c r="K6" s="1101">
        <f t="shared" si="0"/>
        <v>527819</v>
      </c>
      <c r="L6" s="1101">
        <f t="shared" si="0"/>
        <v>571989</v>
      </c>
      <c r="M6" s="1101">
        <f t="shared" si="0"/>
        <v>620665</v>
      </c>
      <c r="N6" s="1101">
        <f t="shared" si="0"/>
        <v>525050</v>
      </c>
    </row>
    <row r="7" spans="1:14" ht="1.05" hidden="1" customHeight="1" x14ac:dyDescent="0.15">
      <c r="B7" s="1102"/>
      <c r="C7" s="1102"/>
      <c r="D7" s="1102"/>
      <c r="E7" s="1102"/>
      <c r="F7" s="1102"/>
      <c r="G7" s="1102"/>
      <c r="H7" s="1102"/>
      <c r="I7" s="1102"/>
      <c r="J7" s="1102"/>
      <c r="K7" s="1102"/>
      <c r="L7" s="1102"/>
      <c r="M7" s="1102"/>
      <c r="N7" s="1102"/>
    </row>
    <row r="8" spans="1:14" ht="13.05" customHeight="1" x14ac:dyDescent="0.2">
      <c r="A8" s="1028" t="s">
        <v>155</v>
      </c>
      <c r="B8" s="1103">
        <f>SUM(C8:N8)</f>
        <v>1707762</v>
      </c>
      <c r="C8" s="1106">
        <f t="shared" ref="C8:N8" si="1">SUM(C9:C14)</f>
        <v>184488</v>
      </c>
      <c r="D8" s="1106">
        <f t="shared" si="1"/>
        <v>104924</v>
      </c>
      <c r="E8" s="1106">
        <f t="shared" si="1"/>
        <v>203046</v>
      </c>
      <c r="F8" s="1106">
        <f t="shared" si="1"/>
        <v>89724</v>
      </c>
      <c r="G8" s="1106">
        <f t="shared" si="1"/>
        <v>166355</v>
      </c>
      <c r="H8" s="1106">
        <f t="shared" si="1"/>
        <v>61806</v>
      </c>
      <c r="I8" s="1106">
        <f t="shared" si="1"/>
        <v>136794</v>
      </c>
      <c r="J8" s="1106">
        <f t="shared" si="1"/>
        <v>137430</v>
      </c>
      <c r="K8" s="1106">
        <f t="shared" si="1"/>
        <v>132134</v>
      </c>
      <c r="L8" s="1106">
        <f t="shared" si="1"/>
        <v>233181</v>
      </c>
      <c r="M8" s="1106">
        <f t="shared" si="1"/>
        <v>113203</v>
      </c>
      <c r="N8" s="1106">
        <f t="shared" si="1"/>
        <v>144677</v>
      </c>
    </row>
    <row r="9" spans="1:14" ht="11.55" customHeight="1" x14ac:dyDescent="0.15">
      <c r="A9" s="145" t="s">
        <v>21</v>
      </c>
      <c r="B9" s="1104">
        <f t="shared" ref="B9:B14" si="2">SUM(C9:N9)</f>
        <v>0</v>
      </c>
      <c r="C9" s="1102">
        <v>0</v>
      </c>
      <c r="D9" s="1102">
        <v>0</v>
      </c>
      <c r="E9" s="1102">
        <v>0</v>
      </c>
      <c r="F9" s="1102">
        <v>0</v>
      </c>
      <c r="G9" s="1102">
        <v>0</v>
      </c>
      <c r="H9" s="1102">
        <v>0</v>
      </c>
      <c r="I9" s="1102">
        <v>0</v>
      </c>
      <c r="J9" s="1102">
        <v>0</v>
      </c>
      <c r="K9" s="1102">
        <v>0</v>
      </c>
      <c r="L9" s="1102">
        <v>0</v>
      </c>
      <c r="M9" s="1102">
        <v>0</v>
      </c>
      <c r="N9" s="1102">
        <v>0</v>
      </c>
    </row>
    <row r="10" spans="1:14" ht="11.55" customHeight="1" x14ac:dyDescent="0.15">
      <c r="A10" s="145" t="s">
        <v>22</v>
      </c>
      <c r="B10" s="1104">
        <f t="shared" si="2"/>
        <v>0</v>
      </c>
      <c r="C10" s="1102">
        <v>0</v>
      </c>
      <c r="D10" s="1102">
        <v>0</v>
      </c>
      <c r="E10" s="1102">
        <v>0</v>
      </c>
      <c r="F10" s="1102">
        <v>0</v>
      </c>
      <c r="G10" s="1102">
        <v>0</v>
      </c>
      <c r="H10" s="1102">
        <v>0</v>
      </c>
      <c r="I10" s="1102">
        <v>0</v>
      </c>
      <c r="J10" s="1102">
        <v>0</v>
      </c>
      <c r="K10" s="1102">
        <v>0</v>
      </c>
      <c r="L10" s="1102">
        <v>0</v>
      </c>
      <c r="M10" s="1102">
        <v>0</v>
      </c>
      <c r="N10" s="1102">
        <v>0</v>
      </c>
    </row>
    <row r="11" spans="1:14" ht="11.55" customHeight="1" x14ac:dyDescent="0.15">
      <c r="A11" s="145" t="s">
        <v>23</v>
      </c>
      <c r="B11" s="1104">
        <f t="shared" si="2"/>
        <v>0</v>
      </c>
      <c r="C11" s="1102">
        <v>0</v>
      </c>
      <c r="D11" s="1102">
        <v>0</v>
      </c>
      <c r="E11" s="1102">
        <v>0</v>
      </c>
      <c r="F11" s="1102">
        <v>0</v>
      </c>
      <c r="G11" s="1102">
        <v>0</v>
      </c>
      <c r="H11" s="1102">
        <v>0</v>
      </c>
      <c r="I11" s="1102">
        <v>0</v>
      </c>
      <c r="J11" s="1102">
        <v>0</v>
      </c>
      <c r="K11" s="1102">
        <v>0</v>
      </c>
      <c r="L11" s="1102">
        <v>0</v>
      </c>
      <c r="M11" s="1102">
        <v>0</v>
      </c>
      <c r="N11" s="1102">
        <v>0</v>
      </c>
    </row>
    <row r="12" spans="1:14" ht="11.55" customHeight="1" x14ac:dyDescent="0.15">
      <c r="A12" s="145" t="s">
        <v>24</v>
      </c>
      <c r="B12" s="1104">
        <f t="shared" si="2"/>
        <v>1705110</v>
      </c>
      <c r="C12" s="1102">
        <v>183162</v>
      </c>
      <c r="D12" s="1102">
        <v>104924</v>
      </c>
      <c r="E12" s="1102">
        <v>203046</v>
      </c>
      <c r="F12" s="1102">
        <v>89724</v>
      </c>
      <c r="G12" s="1102">
        <v>166355</v>
      </c>
      <c r="H12" s="1102">
        <v>61806</v>
      </c>
      <c r="I12" s="1102">
        <v>135468</v>
      </c>
      <c r="J12" s="1102">
        <v>137430</v>
      </c>
      <c r="K12" s="1102">
        <v>132134</v>
      </c>
      <c r="L12" s="1102">
        <v>233181</v>
      </c>
      <c r="M12" s="1102">
        <v>113203</v>
      </c>
      <c r="N12" s="1102">
        <v>144677</v>
      </c>
    </row>
    <row r="13" spans="1:14" ht="11.55" customHeight="1" x14ac:dyDescent="0.15">
      <c r="A13" s="145" t="s">
        <v>25</v>
      </c>
      <c r="B13" s="1104">
        <f t="shared" si="2"/>
        <v>2652</v>
      </c>
      <c r="C13" s="1102">
        <v>1326</v>
      </c>
      <c r="D13" s="1102">
        <v>0</v>
      </c>
      <c r="E13" s="1102">
        <v>0</v>
      </c>
      <c r="F13" s="1102">
        <v>0</v>
      </c>
      <c r="G13" s="1102">
        <v>0</v>
      </c>
      <c r="H13" s="1102">
        <v>0</v>
      </c>
      <c r="I13" s="1102">
        <v>1326</v>
      </c>
      <c r="J13" s="1102">
        <v>0</v>
      </c>
      <c r="K13" s="1102">
        <v>0</v>
      </c>
      <c r="L13" s="1102">
        <v>0</v>
      </c>
      <c r="M13" s="1102">
        <v>0</v>
      </c>
      <c r="N13" s="1102">
        <v>0</v>
      </c>
    </row>
    <row r="14" spans="1:14" ht="11.55" customHeight="1" x14ac:dyDescent="0.15">
      <c r="A14" s="145" t="s">
        <v>29</v>
      </c>
      <c r="B14" s="1104">
        <f t="shared" si="2"/>
        <v>0</v>
      </c>
      <c r="C14" s="1102">
        <v>0</v>
      </c>
      <c r="D14" s="1102">
        <v>0</v>
      </c>
      <c r="E14" s="1102">
        <v>0</v>
      </c>
      <c r="F14" s="1102">
        <v>0</v>
      </c>
      <c r="G14" s="1102">
        <v>0</v>
      </c>
      <c r="H14" s="1102">
        <v>0</v>
      </c>
      <c r="I14" s="1102">
        <v>0</v>
      </c>
      <c r="J14" s="1102">
        <v>0</v>
      </c>
      <c r="K14" s="1102">
        <v>0</v>
      </c>
      <c r="L14" s="1102">
        <v>0</v>
      </c>
      <c r="M14" s="1102">
        <v>0</v>
      </c>
      <c r="N14" s="1102">
        <v>0</v>
      </c>
    </row>
    <row r="15" spans="1:14" ht="4.05" customHeight="1" x14ac:dyDescent="0.15">
      <c r="B15" s="1104"/>
      <c r="C15" s="1102"/>
      <c r="D15" s="1102"/>
      <c r="E15" s="1102"/>
      <c r="F15" s="1102"/>
      <c r="G15" s="1102"/>
      <c r="H15" s="1102"/>
      <c r="I15" s="1102"/>
      <c r="J15" s="1102"/>
      <c r="K15" s="1102"/>
      <c r="L15" s="1102"/>
      <c r="M15" s="1102"/>
      <c r="N15" s="1102"/>
    </row>
    <row r="16" spans="1:14" ht="12" customHeight="1" x14ac:dyDescent="0.15">
      <c r="A16" s="1021" t="s">
        <v>161</v>
      </c>
      <c r="B16" s="1104">
        <f>SUM(C16:N16)</f>
        <v>3896256</v>
      </c>
      <c r="C16" s="1107">
        <f>SUM(C17:C23)</f>
        <v>377320</v>
      </c>
      <c r="D16" s="1107">
        <f t="shared" ref="D16:N16" si="3">SUM(D17:D23)</f>
        <v>350704</v>
      </c>
      <c r="E16" s="1107">
        <f t="shared" si="3"/>
        <v>298166</v>
      </c>
      <c r="F16" s="1107">
        <f t="shared" si="3"/>
        <v>342556</v>
      </c>
      <c r="G16" s="1107">
        <f t="shared" si="3"/>
        <v>200620</v>
      </c>
      <c r="H16" s="1107">
        <f t="shared" si="3"/>
        <v>219373</v>
      </c>
      <c r="I16" s="1107">
        <f t="shared" si="3"/>
        <v>292989</v>
      </c>
      <c r="J16" s="1107">
        <f t="shared" si="3"/>
        <v>358636</v>
      </c>
      <c r="K16" s="1107">
        <f t="shared" si="3"/>
        <v>371715</v>
      </c>
      <c r="L16" s="1107">
        <f t="shared" si="3"/>
        <v>297584</v>
      </c>
      <c r="M16" s="1107">
        <f t="shared" si="3"/>
        <v>461956</v>
      </c>
      <c r="N16" s="1107">
        <f t="shared" si="3"/>
        <v>324637</v>
      </c>
    </row>
    <row r="17" spans="1:14" ht="11.55" customHeight="1" x14ac:dyDescent="0.15">
      <c r="A17" s="145" t="s">
        <v>30</v>
      </c>
      <c r="B17" s="1104">
        <f t="shared" ref="B17:B23" si="4">SUM(C17:N17)</f>
        <v>694880</v>
      </c>
      <c r="C17" s="1102">
        <v>30600</v>
      </c>
      <c r="D17" s="1102">
        <v>30600</v>
      </c>
      <c r="E17" s="1102">
        <v>50600</v>
      </c>
      <c r="F17" s="1102">
        <v>30600</v>
      </c>
      <c r="G17" s="1102">
        <v>0</v>
      </c>
      <c r="H17" s="1102">
        <v>0</v>
      </c>
      <c r="I17" s="1102">
        <v>36720</v>
      </c>
      <c r="J17" s="1102">
        <v>0</v>
      </c>
      <c r="K17" s="1102">
        <v>125224</v>
      </c>
      <c r="L17" s="1102">
        <v>133712</v>
      </c>
      <c r="M17" s="1102">
        <v>148011</v>
      </c>
      <c r="N17" s="1102">
        <v>108813</v>
      </c>
    </row>
    <row r="18" spans="1:14" ht="11.55" customHeight="1" x14ac:dyDescent="0.15">
      <c r="A18" s="145" t="s">
        <v>31</v>
      </c>
      <c r="B18" s="1104">
        <f t="shared" si="4"/>
        <v>2438258</v>
      </c>
      <c r="C18" s="1102">
        <v>270350</v>
      </c>
      <c r="D18" s="1102">
        <v>215236</v>
      </c>
      <c r="E18" s="1102">
        <v>223566</v>
      </c>
      <c r="F18" s="1102">
        <v>208300</v>
      </c>
      <c r="G18" s="1102">
        <v>149520</v>
      </c>
      <c r="H18" s="1102">
        <v>168390</v>
      </c>
      <c r="I18" s="1102">
        <v>205269</v>
      </c>
      <c r="J18" s="1102">
        <v>198760</v>
      </c>
      <c r="K18" s="1102">
        <v>177350</v>
      </c>
      <c r="L18" s="1102">
        <v>147848</v>
      </c>
      <c r="M18" s="1102">
        <v>257845</v>
      </c>
      <c r="N18" s="1102">
        <v>215824</v>
      </c>
    </row>
    <row r="19" spans="1:14" ht="11.55" customHeight="1" x14ac:dyDescent="0.15">
      <c r="A19" s="147" t="s">
        <v>32</v>
      </c>
      <c r="B19" s="1104">
        <f t="shared" si="4"/>
        <v>763118</v>
      </c>
      <c r="C19" s="1102">
        <v>76370</v>
      </c>
      <c r="D19" s="1102">
        <v>104868</v>
      </c>
      <c r="E19" s="1102">
        <v>24000</v>
      </c>
      <c r="F19" s="1102">
        <v>103656</v>
      </c>
      <c r="G19" s="1102">
        <v>51100</v>
      </c>
      <c r="H19" s="1102">
        <v>50983</v>
      </c>
      <c r="I19" s="1102">
        <v>51000</v>
      </c>
      <c r="J19" s="1102">
        <v>159876</v>
      </c>
      <c r="K19" s="1102">
        <v>69141</v>
      </c>
      <c r="L19" s="1102">
        <v>16024</v>
      </c>
      <c r="M19" s="1102">
        <v>56100</v>
      </c>
      <c r="N19" s="1102">
        <v>0</v>
      </c>
    </row>
    <row r="20" spans="1:14" ht="11.55" customHeight="1" x14ac:dyDescent="0.15">
      <c r="A20" s="147" t="s">
        <v>33</v>
      </c>
      <c r="B20" s="1104">
        <f t="shared" si="4"/>
        <v>0</v>
      </c>
      <c r="C20" s="1102">
        <v>0</v>
      </c>
      <c r="D20" s="1102">
        <v>0</v>
      </c>
      <c r="E20" s="1102">
        <v>0</v>
      </c>
      <c r="F20" s="1102">
        <v>0</v>
      </c>
      <c r="G20" s="1102">
        <v>0</v>
      </c>
      <c r="H20" s="1102">
        <v>0</v>
      </c>
      <c r="I20" s="1102">
        <v>0</v>
      </c>
      <c r="J20" s="1102">
        <v>0</v>
      </c>
      <c r="K20" s="1102">
        <v>0</v>
      </c>
      <c r="L20" s="1102">
        <v>0</v>
      </c>
      <c r="M20" s="1102">
        <v>0</v>
      </c>
      <c r="N20" s="1102">
        <v>0</v>
      </c>
    </row>
    <row r="21" spans="1:14" ht="11.55" customHeight="1" x14ac:dyDescent="0.15">
      <c r="A21" s="147" t="s">
        <v>36</v>
      </c>
      <c r="B21" s="1104">
        <f t="shared" si="4"/>
        <v>0</v>
      </c>
      <c r="C21" s="1102">
        <v>0</v>
      </c>
      <c r="D21" s="1102">
        <v>0</v>
      </c>
      <c r="E21" s="1102">
        <v>0</v>
      </c>
      <c r="F21" s="1102">
        <v>0</v>
      </c>
      <c r="G21" s="1102">
        <v>0</v>
      </c>
      <c r="H21" s="1102">
        <v>0</v>
      </c>
      <c r="I21" s="1102">
        <v>0</v>
      </c>
      <c r="J21" s="1102">
        <v>0</v>
      </c>
      <c r="K21" s="1102">
        <v>0</v>
      </c>
      <c r="L21" s="1102">
        <v>0</v>
      </c>
      <c r="M21" s="1102">
        <v>0</v>
      </c>
      <c r="N21" s="1102">
        <v>0</v>
      </c>
    </row>
    <row r="22" spans="1:14" ht="11.55" customHeight="1" x14ac:dyDescent="0.15">
      <c r="A22" s="147" t="s">
        <v>35</v>
      </c>
      <c r="B22" s="1104">
        <f t="shared" si="4"/>
        <v>0</v>
      </c>
      <c r="C22" s="1102">
        <v>0</v>
      </c>
      <c r="D22" s="1102">
        <v>0</v>
      </c>
      <c r="E22" s="1102">
        <v>0</v>
      </c>
      <c r="F22" s="1102">
        <v>0</v>
      </c>
      <c r="G22" s="1102">
        <v>0</v>
      </c>
      <c r="H22" s="1102">
        <v>0</v>
      </c>
      <c r="I22" s="1102">
        <v>0</v>
      </c>
      <c r="J22" s="1102">
        <v>0</v>
      </c>
      <c r="K22" s="1102">
        <v>0</v>
      </c>
      <c r="L22" s="1102">
        <v>0</v>
      </c>
      <c r="M22" s="1102">
        <v>0</v>
      </c>
      <c r="N22" s="1102">
        <v>0</v>
      </c>
    </row>
    <row r="23" spans="1:14" ht="11.55" customHeight="1" x14ac:dyDescent="0.15">
      <c r="A23" s="145" t="s">
        <v>34</v>
      </c>
      <c r="B23" s="1104">
        <f t="shared" si="4"/>
        <v>0</v>
      </c>
      <c r="C23" s="1102">
        <v>0</v>
      </c>
      <c r="D23" s="1102">
        <v>0</v>
      </c>
      <c r="E23" s="1102">
        <v>0</v>
      </c>
      <c r="F23" s="1102">
        <v>0</v>
      </c>
      <c r="G23" s="1102">
        <v>0</v>
      </c>
      <c r="H23" s="1102">
        <v>0</v>
      </c>
      <c r="I23" s="1102">
        <v>0</v>
      </c>
      <c r="J23" s="1102">
        <v>0</v>
      </c>
      <c r="K23" s="1102">
        <v>0</v>
      </c>
      <c r="L23" s="1102">
        <v>0</v>
      </c>
      <c r="M23" s="1102">
        <v>0</v>
      </c>
      <c r="N23" s="1102">
        <v>0</v>
      </c>
    </row>
    <row r="24" spans="1:14" ht="4.05" customHeight="1" x14ac:dyDescent="0.15">
      <c r="B24" s="1104"/>
      <c r="C24" s="1102"/>
      <c r="D24" s="1102"/>
      <c r="E24" s="1102"/>
      <c r="F24" s="1102"/>
      <c r="G24" s="1102"/>
      <c r="H24" s="1102"/>
      <c r="I24" s="1102"/>
      <c r="J24" s="1102"/>
      <c r="K24" s="1102"/>
      <c r="L24" s="1102"/>
      <c r="M24" s="1102"/>
      <c r="N24" s="1102"/>
    </row>
    <row r="25" spans="1:14" ht="12" customHeight="1" x14ac:dyDescent="0.15">
      <c r="A25" s="1021" t="s">
        <v>162</v>
      </c>
      <c r="B25" s="1104">
        <f>SUM(C25:N25)</f>
        <v>386960</v>
      </c>
      <c r="C25" s="1107">
        <f>SUM(C26:C32)</f>
        <v>34680</v>
      </c>
      <c r="D25" s="1107">
        <f t="shared" ref="D25:N25" si="5">SUM(D26:D32)</f>
        <v>30600</v>
      </c>
      <c r="E25" s="1107">
        <f t="shared" si="5"/>
        <v>19890</v>
      </c>
      <c r="F25" s="1107">
        <f t="shared" si="5"/>
        <v>39780</v>
      </c>
      <c r="G25" s="1107">
        <f t="shared" si="5"/>
        <v>30600</v>
      </c>
      <c r="H25" s="1107">
        <f t="shared" si="5"/>
        <v>20400</v>
      </c>
      <c r="I25" s="1107">
        <f t="shared" si="5"/>
        <v>38760</v>
      </c>
      <c r="J25" s="1107">
        <f t="shared" si="5"/>
        <v>36720</v>
      </c>
      <c r="K25" s="1107">
        <f t="shared" si="5"/>
        <v>14790</v>
      </c>
      <c r="L25" s="1107">
        <f t="shared" si="5"/>
        <v>36590</v>
      </c>
      <c r="M25" s="1107">
        <f t="shared" si="5"/>
        <v>38760</v>
      </c>
      <c r="N25" s="1107">
        <f t="shared" si="5"/>
        <v>45390</v>
      </c>
    </row>
    <row r="26" spans="1:14" ht="11.55" customHeight="1" x14ac:dyDescent="0.15">
      <c r="A26" s="147" t="s">
        <v>365</v>
      </c>
      <c r="B26" s="1104">
        <f t="shared" ref="B26:B32" si="6">SUM(C26:N26)</f>
        <v>350240</v>
      </c>
      <c r="C26" s="1102">
        <v>34680</v>
      </c>
      <c r="D26" s="1102">
        <v>24480</v>
      </c>
      <c r="E26" s="1102">
        <v>14790</v>
      </c>
      <c r="F26" s="1102">
        <v>34680</v>
      </c>
      <c r="G26" s="1102">
        <v>30600</v>
      </c>
      <c r="H26" s="1102">
        <v>10200</v>
      </c>
      <c r="I26" s="1102">
        <v>38760</v>
      </c>
      <c r="J26" s="1102">
        <v>36720</v>
      </c>
      <c r="K26" s="1102">
        <v>4590</v>
      </c>
      <c r="L26" s="1102">
        <v>36590</v>
      </c>
      <c r="M26" s="1102">
        <v>38760</v>
      </c>
      <c r="N26" s="1102">
        <v>45390</v>
      </c>
    </row>
    <row r="27" spans="1:14" ht="11.55" customHeight="1" x14ac:dyDescent="0.15">
      <c r="A27" s="147" t="s">
        <v>38</v>
      </c>
      <c r="B27" s="1105">
        <v>0</v>
      </c>
      <c r="C27" s="1102">
        <v>0</v>
      </c>
      <c r="D27" s="1102">
        <v>0</v>
      </c>
      <c r="E27" s="1102">
        <v>0</v>
      </c>
      <c r="F27" s="1102">
        <v>0</v>
      </c>
      <c r="G27" s="1102">
        <v>0</v>
      </c>
      <c r="H27" s="1102">
        <v>0</v>
      </c>
      <c r="I27" s="1102">
        <v>0</v>
      </c>
      <c r="J27" s="1102">
        <v>0</v>
      </c>
      <c r="K27" s="1102">
        <v>0</v>
      </c>
      <c r="L27" s="1102">
        <v>0</v>
      </c>
      <c r="M27" s="1102">
        <v>0</v>
      </c>
      <c r="N27" s="1102">
        <v>0</v>
      </c>
    </row>
    <row r="28" spans="1:14" ht="11.55" customHeight="1" x14ac:dyDescent="0.15">
      <c r="A28" s="147" t="s">
        <v>39</v>
      </c>
      <c r="B28" s="1104">
        <f t="shared" si="6"/>
        <v>36720</v>
      </c>
      <c r="C28" s="1102">
        <v>0</v>
      </c>
      <c r="D28" s="1102">
        <v>6120</v>
      </c>
      <c r="E28" s="1102">
        <v>5100</v>
      </c>
      <c r="F28" s="1102">
        <v>5100</v>
      </c>
      <c r="G28" s="1102">
        <v>0</v>
      </c>
      <c r="H28" s="1102">
        <v>10200</v>
      </c>
      <c r="I28" s="1102">
        <v>0</v>
      </c>
      <c r="J28" s="1102">
        <v>0</v>
      </c>
      <c r="K28" s="1102">
        <v>10200</v>
      </c>
      <c r="L28" s="1102">
        <v>0</v>
      </c>
      <c r="M28" s="1102">
        <v>0</v>
      </c>
      <c r="N28" s="1102">
        <v>0</v>
      </c>
    </row>
    <row r="29" spans="1:14" ht="11.55" customHeight="1" x14ac:dyDescent="0.15">
      <c r="A29" s="147" t="s">
        <v>40</v>
      </c>
      <c r="B29" s="1104">
        <f t="shared" si="6"/>
        <v>0</v>
      </c>
      <c r="C29" s="1102">
        <v>0</v>
      </c>
      <c r="D29" s="1102">
        <v>0</v>
      </c>
      <c r="E29" s="1102">
        <v>0</v>
      </c>
      <c r="F29" s="1102">
        <v>0</v>
      </c>
      <c r="G29" s="1102">
        <v>0</v>
      </c>
      <c r="H29" s="1102">
        <v>0</v>
      </c>
      <c r="I29" s="1102">
        <v>0</v>
      </c>
      <c r="J29" s="1102">
        <v>0</v>
      </c>
      <c r="K29" s="1102">
        <v>0</v>
      </c>
      <c r="L29" s="1102">
        <v>0</v>
      </c>
      <c r="M29" s="1102">
        <v>0</v>
      </c>
      <c r="N29" s="1102">
        <v>0</v>
      </c>
    </row>
    <row r="30" spans="1:14" ht="11.55" customHeight="1" x14ac:dyDescent="0.15">
      <c r="A30" s="147" t="s">
        <v>41</v>
      </c>
      <c r="B30" s="1104">
        <f t="shared" si="6"/>
        <v>0</v>
      </c>
      <c r="C30" s="1102">
        <v>0</v>
      </c>
      <c r="D30" s="1102">
        <v>0</v>
      </c>
      <c r="E30" s="1102">
        <v>0</v>
      </c>
      <c r="F30" s="1102">
        <v>0</v>
      </c>
      <c r="G30" s="1102">
        <v>0</v>
      </c>
      <c r="H30" s="1102">
        <v>0</v>
      </c>
      <c r="I30" s="1102">
        <v>0</v>
      </c>
      <c r="J30" s="1102">
        <v>0</v>
      </c>
      <c r="K30" s="1102">
        <v>0</v>
      </c>
      <c r="L30" s="1102">
        <v>0</v>
      </c>
      <c r="M30" s="1102">
        <v>0</v>
      </c>
      <c r="N30" s="1102">
        <v>0</v>
      </c>
    </row>
    <row r="31" spans="1:14" ht="11.55" customHeight="1" x14ac:dyDescent="0.15">
      <c r="A31" s="147" t="s">
        <v>44</v>
      </c>
      <c r="B31" s="1104">
        <f t="shared" si="6"/>
        <v>0</v>
      </c>
      <c r="C31" s="1102">
        <v>0</v>
      </c>
      <c r="D31" s="1102">
        <v>0</v>
      </c>
      <c r="E31" s="1102">
        <v>0</v>
      </c>
      <c r="F31" s="1102">
        <v>0</v>
      </c>
      <c r="G31" s="1102">
        <v>0</v>
      </c>
      <c r="H31" s="1102">
        <v>0</v>
      </c>
      <c r="I31" s="1102">
        <v>0</v>
      </c>
      <c r="J31" s="1102">
        <v>0</v>
      </c>
      <c r="K31" s="1102">
        <v>0</v>
      </c>
      <c r="L31" s="1102">
        <v>0</v>
      </c>
      <c r="M31" s="1102">
        <v>0</v>
      </c>
      <c r="N31" s="1102">
        <v>0</v>
      </c>
    </row>
    <row r="32" spans="1:14" ht="11.55" customHeight="1" x14ac:dyDescent="0.15">
      <c r="A32" s="147" t="s">
        <v>45</v>
      </c>
      <c r="B32" s="1104">
        <f t="shared" si="6"/>
        <v>0</v>
      </c>
      <c r="C32" s="1102">
        <v>0</v>
      </c>
      <c r="D32" s="1102">
        <v>0</v>
      </c>
      <c r="E32" s="1102">
        <v>0</v>
      </c>
      <c r="F32" s="1102">
        <v>0</v>
      </c>
      <c r="G32" s="1102">
        <v>0</v>
      </c>
      <c r="H32" s="1102">
        <v>0</v>
      </c>
      <c r="I32" s="1102">
        <v>0</v>
      </c>
      <c r="J32" s="1102">
        <v>0</v>
      </c>
      <c r="K32" s="1102">
        <v>0</v>
      </c>
      <c r="L32" s="1102">
        <v>0</v>
      </c>
      <c r="M32" s="1102">
        <v>0</v>
      </c>
      <c r="N32" s="1102">
        <v>0</v>
      </c>
    </row>
    <row r="33" spans="1:15" ht="4.05" customHeight="1" x14ac:dyDescent="0.15">
      <c r="B33" s="1104"/>
      <c r="C33" s="1102"/>
      <c r="D33" s="1102"/>
      <c r="E33" s="1102"/>
      <c r="F33" s="1102"/>
      <c r="G33" s="1102"/>
      <c r="H33" s="1102"/>
      <c r="I33" s="1102"/>
      <c r="J33" s="1102"/>
      <c r="K33" s="1102"/>
      <c r="L33" s="1102"/>
      <c r="M33" s="1102"/>
      <c r="N33" s="1102"/>
    </row>
    <row r="34" spans="1:15" ht="12" customHeight="1" x14ac:dyDescent="0.15">
      <c r="A34" s="1021" t="s">
        <v>168</v>
      </c>
      <c r="B34" s="1104">
        <f>SUM(C34:N34)</f>
        <v>74358</v>
      </c>
      <c r="C34" s="1107">
        <f>SUM(C35:C38)</f>
        <v>11220</v>
      </c>
      <c r="D34" s="1107">
        <f t="shared" ref="D34:N34" si="7">SUM(D35:D38)</f>
        <v>5508</v>
      </c>
      <c r="E34" s="1107">
        <f t="shared" si="7"/>
        <v>0</v>
      </c>
      <c r="F34" s="1107">
        <f t="shared" si="7"/>
        <v>16728</v>
      </c>
      <c r="G34" s="1107">
        <f t="shared" si="7"/>
        <v>0</v>
      </c>
      <c r="H34" s="1107">
        <f t="shared" si="7"/>
        <v>4590</v>
      </c>
      <c r="I34" s="1107">
        <f t="shared" si="7"/>
        <v>0</v>
      </c>
      <c r="J34" s="1107">
        <f t="shared" si="7"/>
        <v>5406</v>
      </c>
      <c r="K34" s="1107">
        <f t="shared" si="7"/>
        <v>9180</v>
      </c>
      <c r="L34" s="1107">
        <f t="shared" si="7"/>
        <v>4634</v>
      </c>
      <c r="M34" s="1107">
        <f t="shared" si="7"/>
        <v>6746</v>
      </c>
      <c r="N34" s="1107">
        <f t="shared" si="7"/>
        <v>10346</v>
      </c>
    </row>
    <row r="35" spans="1:15" ht="11.55" customHeight="1" x14ac:dyDescent="0.15">
      <c r="A35" s="147" t="s">
        <v>46</v>
      </c>
      <c r="B35" s="1104">
        <f>SUM(C35:N35)</f>
        <v>42840</v>
      </c>
      <c r="C35" s="1102">
        <v>11220</v>
      </c>
      <c r="D35" s="1102">
        <v>0</v>
      </c>
      <c r="E35" s="1102">
        <v>0</v>
      </c>
      <c r="F35" s="1102">
        <v>11220</v>
      </c>
      <c r="G35" s="1102">
        <v>0</v>
      </c>
      <c r="H35" s="1102">
        <v>0</v>
      </c>
      <c r="I35" s="1102">
        <v>0</v>
      </c>
      <c r="J35" s="1102">
        <v>0</v>
      </c>
      <c r="K35" s="1102">
        <v>9180</v>
      </c>
      <c r="L35" s="1102">
        <v>0</v>
      </c>
      <c r="M35" s="1102">
        <v>5974</v>
      </c>
      <c r="N35" s="1102">
        <v>5246</v>
      </c>
    </row>
    <row r="36" spans="1:15" ht="11.55" customHeight="1" x14ac:dyDescent="0.15">
      <c r="A36" s="147" t="s">
        <v>47</v>
      </c>
      <c r="B36" s="1104">
        <f>SUM(C36:N36)</f>
        <v>0</v>
      </c>
      <c r="C36" s="1102">
        <v>0</v>
      </c>
      <c r="D36" s="1102">
        <v>0</v>
      </c>
      <c r="E36" s="1102">
        <v>0</v>
      </c>
      <c r="F36" s="1102">
        <v>0</v>
      </c>
      <c r="G36" s="1102">
        <v>0</v>
      </c>
      <c r="H36" s="1102">
        <v>0</v>
      </c>
      <c r="I36" s="1102">
        <v>0</v>
      </c>
      <c r="J36" s="1102">
        <v>0</v>
      </c>
      <c r="K36" s="1102">
        <v>0</v>
      </c>
      <c r="L36" s="1102">
        <v>0</v>
      </c>
      <c r="M36" s="1102">
        <v>0</v>
      </c>
      <c r="N36" s="1102">
        <v>0</v>
      </c>
    </row>
    <row r="37" spans="1:15" ht="11.55" customHeight="1" x14ac:dyDescent="0.15">
      <c r="A37" s="147" t="s">
        <v>48</v>
      </c>
      <c r="B37" s="1104">
        <f>SUM(C37:N37)</f>
        <v>0</v>
      </c>
      <c r="C37" s="1102">
        <v>0</v>
      </c>
      <c r="D37" s="1102">
        <v>0</v>
      </c>
      <c r="E37" s="1102">
        <v>0</v>
      </c>
      <c r="F37" s="1102">
        <v>0</v>
      </c>
      <c r="G37" s="1102">
        <v>0</v>
      </c>
      <c r="H37" s="1102">
        <v>0</v>
      </c>
      <c r="I37" s="1102">
        <v>0</v>
      </c>
      <c r="J37" s="1102">
        <v>0</v>
      </c>
      <c r="K37" s="1102">
        <v>0</v>
      </c>
      <c r="L37" s="1102">
        <v>0</v>
      </c>
      <c r="M37" s="1102">
        <v>0</v>
      </c>
      <c r="N37" s="1102">
        <v>0</v>
      </c>
    </row>
    <row r="38" spans="1:15" ht="11.55" customHeight="1" x14ac:dyDescent="0.15">
      <c r="A38" s="147" t="s">
        <v>49</v>
      </c>
      <c r="B38" s="1104">
        <f>SUM(C38:N38)</f>
        <v>31518</v>
      </c>
      <c r="C38" s="1102">
        <v>0</v>
      </c>
      <c r="D38" s="1102">
        <v>5508</v>
      </c>
      <c r="E38" s="1102">
        <v>0</v>
      </c>
      <c r="F38" s="1102">
        <v>5508</v>
      </c>
      <c r="G38" s="1102">
        <v>0</v>
      </c>
      <c r="H38" s="1102">
        <v>4590</v>
      </c>
      <c r="I38" s="1102">
        <v>0</v>
      </c>
      <c r="J38" s="1102">
        <v>5406</v>
      </c>
      <c r="K38" s="1102">
        <v>0</v>
      </c>
      <c r="L38" s="1102">
        <v>4634</v>
      </c>
      <c r="M38" s="1102">
        <v>772</v>
      </c>
      <c r="N38" s="1102">
        <v>5100</v>
      </c>
    </row>
    <row r="39" spans="1:15" ht="4.05" customHeight="1" thickBot="1" x14ac:dyDescent="0.2">
      <c r="A39" s="149"/>
      <c r="B39" s="1022"/>
      <c r="C39" s="714"/>
      <c r="D39" s="714"/>
      <c r="E39" s="714"/>
      <c r="F39" s="714"/>
      <c r="G39" s="714"/>
      <c r="H39" s="714"/>
      <c r="I39" s="714"/>
      <c r="J39" s="714"/>
      <c r="K39" s="714"/>
      <c r="L39" s="714"/>
      <c r="M39" s="714"/>
      <c r="N39" s="714"/>
    </row>
    <row r="40" spans="1:15" ht="9" customHeight="1" x14ac:dyDescent="0.15">
      <c r="A40" s="28" t="s">
        <v>544</v>
      </c>
      <c r="B40" s="691"/>
      <c r="C40" s="691"/>
      <c r="D40" s="691"/>
      <c r="E40" s="691"/>
      <c r="F40" s="691"/>
      <c r="G40" s="691"/>
      <c r="H40" s="691"/>
      <c r="I40" s="691"/>
      <c r="J40" s="691"/>
      <c r="K40" s="691"/>
      <c r="L40" s="691"/>
      <c r="M40" s="691"/>
      <c r="N40" s="691"/>
      <c r="O40" s="691"/>
    </row>
    <row r="41" spans="1:15" ht="9" customHeight="1" x14ac:dyDescent="0.15">
      <c r="A41" s="695" t="s">
        <v>464</v>
      </c>
      <c r="B41" s="691"/>
      <c r="C41" s="691"/>
      <c r="D41" s="691"/>
      <c r="E41" s="691"/>
      <c r="F41" s="691"/>
      <c r="G41" s="691"/>
      <c r="H41" s="691"/>
      <c r="I41" s="691"/>
      <c r="J41" s="691"/>
      <c r="K41" s="691"/>
      <c r="L41" s="691"/>
      <c r="M41" s="691"/>
      <c r="N41" s="691"/>
      <c r="O41" s="691"/>
    </row>
    <row r="42" spans="1:15" ht="9" customHeight="1" x14ac:dyDescent="0.15">
      <c r="A42" s="40" t="s">
        <v>427</v>
      </c>
      <c r="B42" s="691"/>
      <c r="C42" s="691"/>
      <c r="D42" s="691"/>
      <c r="E42" s="691"/>
      <c r="F42" s="691"/>
      <c r="G42" s="691"/>
      <c r="H42" s="691"/>
      <c r="I42" s="691"/>
      <c r="J42" s="691"/>
      <c r="K42" s="691"/>
      <c r="L42" s="691"/>
      <c r="M42" s="691"/>
      <c r="N42" s="691"/>
      <c r="O42" s="691"/>
    </row>
    <row r="43" spans="1:15" ht="13.05" customHeight="1" x14ac:dyDescent="0.15">
      <c r="A43" s="119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7">
    <tabColor theme="9" tint="0.59999389629810485"/>
  </sheetPr>
  <dimension ref="A2:O43"/>
  <sheetViews>
    <sheetView showGridLines="0" zoomScaleNormal="100" workbookViewId="0">
      <selection activeCell="A42" sqref="A42"/>
    </sheetView>
  </sheetViews>
  <sheetFormatPr baseColWidth="10" defaultColWidth="7" defaultRowHeight="13.05" customHeight="1" x14ac:dyDescent="0.15"/>
  <cols>
    <col min="1" max="1" width="11" style="145" customWidth="1"/>
    <col min="2" max="14" width="9.375" style="145" customWidth="1"/>
    <col min="15" max="16384" width="7" style="145"/>
  </cols>
  <sheetData>
    <row r="2" spans="1:14" ht="19.05" customHeight="1" x14ac:dyDescent="0.3">
      <c r="A2" s="711" t="s">
        <v>536</v>
      </c>
      <c r="B2" s="712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</row>
    <row r="3" spans="1:14" ht="13.05" customHeight="1" x14ac:dyDescent="0.15">
      <c r="A3" s="704" t="s">
        <v>351</v>
      </c>
      <c r="B3" s="713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</row>
    <row r="4" spans="1:14" ht="4.05" customHeight="1" thickBot="1" x14ac:dyDescent="0.2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</row>
    <row r="5" spans="1:14" ht="15" customHeight="1" x14ac:dyDescent="0.15">
      <c r="A5" s="817" t="s">
        <v>18</v>
      </c>
      <c r="B5" s="818" t="s">
        <v>117</v>
      </c>
      <c r="C5" s="818" t="s">
        <v>57</v>
      </c>
      <c r="D5" s="818" t="s">
        <v>58</v>
      </c>
      <c r="E5" s="818" t="s">
        <v>59</v>
      </c>
      <c r="F5" s="818" t="s">
        <v>60</v>
      </c>
      <c r="G5" s="818" t="s">
        <v>61</v>
      </c>
      <c r="H5" s="818" t="s">
        <v>62</v>
      </c>
      <c r="I5" s="818" t="s">
        <v>63</v>
      </c>
      <c r="J5" s="818" t="s">
        <v>64</v>
      </c>
      <c r="K5" s="818" t="s">
        <v>65</v>
      </c>
      <c r="L5" s="818" t="s">
        <v>66</v>
      </c>
      <c r="M5" s="818" t="s">
        <v>67</v>
      </c>
      <c r="N5" s="818" t="s">
        <v>68</v>
      </c>
    </row>
    <row r="6" spans="1:14" ht="15" customHeight="1" x14ac:dyDescent="0.15">
      <c r="A6" s="837" t="s">
        <v>100</v>
      </c>
      <c r="B6" s="838">
        <f>SUM(C6:N6)</f>
        <v>728096325</v>
      </c>
      <c r="C6" s="839">
        <f t="shared" ref="C6:N6" si="0">+C8+C16+C25+C34</f>
        <v>67678202</v>
      </c>
      <c r="D6" s="839">
        <f t="shared" si="0"/>
        <v>63094607</v>
      </c>
      <c r="E6" s="839">
        <f t="shared" si="0"/>
        <v>65145181</v>
      </c>
      <c r="F6" s="839">
        <f t="shared" si="0"/>
        <v>54931461</v>
      </c>
      <c r="G6" s="839">
        <f t="shared" si="0"/>
        <v>53243992</v>
      </c>
      <c r="H6" s="839">
        <f t="shared" si="0"/>
        <v>54135932</v>
      </c>
      <c r="I6" s="839">
        <f t="shared" si="0"/>
        <v>57605285</v>
      </c>
      <c r="J6" s="839">
        <f t="shared" si="0"/>
        <v>59671741</v>
      </c>
      <c r="K6" s="839">
        <f t="shared" si="0"/>
        <v>61403450</v>
      </c>
      <c r="L6" s="839">
        <f t="shared" si="0"/>
        <v>64284272</v>
      </c>
      <c r="M6" s="839">
        <f t="shared" si="0"/>
        <v>62040785</v>
      </c>
      <c r="N6" s="839">
        <f t="shared" si="0"/>
        <v>64861417</v>
      </c>
    </row>
    <row r="7" spans="1:14" ht="1.05" hidden="1" customHeight="1" x14ac:dyDescent="0.15">
      <c r="C7" s="746"/>
      <c r="D7" s="746"/>
      <c r="E7" s="746"/>
      <c r="F7" s="746"/>
      <c r="G7" s="746"/>
      <c r="H7" s="746"/>
      <c r="I7" s="746"/>
      <c r="J7" s="746"/>
      <c r="K7" s="746"/>
      <c r="L7" s="746"/>
      <c r="M7" s="746"/>
      <c r="N7" s="746"/>
    </row>
    <row r="8" spans="1:14" ht="13.05" customHeight="1" x14ac:dyDescent="0.2">
      <c r="A8" s="1029" t="s">
        <v>155</v>
      </c>
      <c r="B8" s="1030">
        <f>SUM(B9:B14)</f>
        <v>166471353</v>
      </c>
      <c r="C8" s="1031">
        <f>SUM(C9:C14)</f>
        <v>14843280</v>
      </c>
      <c r="D8" s="1031">
        <f t="shared" ref="D8:N8" si="1">SUM(D9:D14)</f>
        <v>14343090</v>
      </c>
      <c r="E8" s="1031">
        <f t="shared" si="1"/>
        <v>14747561</v>
      </c>
      <c r="F8" s="1031">
        <f t="shared" si="1"/>
        <v>12270685</v>
      </c>
      <c r="G8" s="1031">
        <f t="shared" si="1"/>
        <v>11435749</v>
      </c>
      <c r="H8" s="1031">
        <f t="shared" si="1"/>
        <v>12218292</v>
      </c>
      <c r="I8" s="1031">
        <f t="shared" si="1"/>
        <v>12815298</v>
      </c>
      <c r="J8" s="1031">
        <f t="shared" si="1"/>
        <v>14331241</v>
      </c>
      <c r="K8" s="1031">
        <f t="shared" si="1"/>
        <v>14147888</v>
      </c>
      <c r="L8" s="1031">
        <f t="shared" si="1"/>
        <v>15651034</v>
      </c>
      <c r="M8" s="1031">
        <f t="shared" si="1"/>
        <v>14350474</v>
      </c>
      <c r="N8" s="1031">
        <f t="shared" si="1"/>
        <v>15316761</v>
      </c>
    </row>
    <row r="9" spans="1:14" ht="12" customHeight="1" x14ac:dyDescent="0.15">
      <c r="A9" s="143" t="s">
        <v>156</v>
      </c>
      <c r="B9" s="1026">
        <f t="shared" ref="B9:B14" si="2">SUM(C9:N9)</f>
        <v>4388</v>
      </c>
      <c r="C9" s="747">
        <v>400</v>
      </c>
      <c r="D9" s="747">
        <v>371</v>
      </c>
      <c r="E9" s="747">
        <v>371</v>
      </c>
      <c r="F9" s="747">
        <v>260</v>
      </c>
      <c r="G9" s="747">
        <v>250</v>
      </c>
      <c r="H9" s="747">
        <v>250</v>
      </c>
      <c r="I9" s="747">
        <v>659</v>
      </c>
      <c r="J9" s="747">
        <v>886</v>
      </c>
      <c r="K9" s="747">
        <v>0</v>
      </c>
      <c r="L9" s="747">
        <v>500</v>
      </c>
      <c r="M9" s="747">
        <v>300</v>
      </c>
      <c r="N9" s="747">
        <v>141</v>
      </c>
    </row>
    <row r="10" spans="1:14" ht="12" customHeight="1" x14ac:dyDescent="0.15">
      <c r="A10" s="143" t="s">
        <v>157</v>
      </c>
      <c r="B10" s="1026">
        <f t="shared" si="2"/>
        <v>15451821</v>
      </c>
      <c r="C10" s="747">
        <v>1404061</v>
      </c>
      <c r="D10" s="747">
        <v>1200097</v>
      </c>
      <c r="E10" s="747">
        <v>1263241</v>
      </c>
      <c r="F10" s="747">
        <v>826009</v>
      </c>
      <c r="G10" s="747">
        <v>1210946</v>
      </c>
      <c r="H10" s="747">
        <v>1531585</v>
      </c>
      <c r="I10" s="747">
        <v>1544924</v>
      </c>
      <c r="J10" s="747">
        <v>1656014</v>
      </c>
      <c r="K10" s="747">
        <v>1557571</v>
      </c>
      <c r="L10" s="747">
        <v>1841296</v>
      </c>
      <c r="M10" s="747">
        <v>679847</v>
      </c>
      <c r="N10" s="747">
        <v>736230</v>
      </c>
    </row>
    <row r="11" spans="1:14" ht="12" customHeight="1" x14ac:dyDescent="0.15">
      <c r="A11" s="143" t="s">
        <v>158</v>
      </c>
      <c r="B11" s="1026">
        <f t="shared" si="2"/>
        <v>9703838</v>
      </c>
      <c r="C11" s="747">
        <v>1270758</v>
      </c>
      <c r="D11" s="747">
        <v>1015714</v>
      </c>
      <c r="E11" s="747">
        <v>1039227</v>
      </c>
      <c r="F11" s="747">
        <v>605165</v>
      </c>
      <c r="G11" s="747">
        <v>670756</v>
      </c>
      <c r="H11" s="747">
        <v>2713</v>
      </c>
      <c r="I11" s="747">
        <v>370822</v>
      </c>
      <c r="J11" s="747">
        <v>179813</v>
      </c>
      <c r="K11" s="747">
        <v>645457</v>
      </c>
      <c r="L11" s="747">
        <v>320791</v>
      </c>
      <c r="M11" s="747">
        <v>1741220</v>
      </c>
      <c r="N11" s="747">
        <v>1841402</v>
      </c>
    </row>
    <row r="12" spans="1:14" ht="12" customHeight="1" x14ac:dyDescent="0.15">
      <c r="A12" s="143" t="s">
        <v>159</v>
      </c>
      <c r="B12" s="1026">
        <f t="shared" si="2"/>
        <v>140984696</v>
      </c>
      <c r="C12" s="747">
        <v>12130080</v>
      </c>
      <c r="D12" s="747">
        <v>12092640</v>
      </c>
      <c r="E12" s="747">
        <v>12416732</v>
      </c>
      <c r="F12" s="747">
        <v>10824003</v>
      </c>
      <c r="G12" s="747">
        <v>9539324</v>
      </c>
      <c r="H12" s="747">
        <v>10669304</v>
      </c>
      <c r="I12" s="747">
        <v>10885549</v>
      </c>
      <c r="J12" s="747">
        <v>12471054</v>
      </c>
      <c r="K12" s="747">
        <v>11909095</v>
      </c>
      <c r="L12" s="747">
        <v>13451537</v>
      </c>
      <c r="M12" s="747">
        <v>11893659</v>
      </c>
      <c r="N12" s="747">
        <v>12701719</v>
      </c>
    </row>
    <row r="13" spans="1:14" ht="12" customHeight="1" x14ac:dyDescent="0.15">
      <c r="A13" s="143" t="s">
        <v>101</v>
      </c>
      <c r="B13" s="1026">
        <f t="shared" si="2"/>
        <v>317810</v>
      </c>
      <c r="C13" s="747">
        <v>29181</v>
      </c>
      <c r="D13" s="747">
        <v>34268</v>
      </c>
      <c r="E13" s="747">
        <v>27990</v>
      </c>
      <c r="F13" s="747">
        <v>15248</v>
      </c>
      <c r="G13" s="747">
        <v>14473</v>
      </c>
      <c r="H13" s="747">
        <v>14440</v>
      </c>
      <c r="I13" s="747">
        <v>13344</v>
      </c>
      <c r="J13" s="747">
        <v>23474</v>
      </c>
      <c r="K13" s="747">
        <v>35765</v>
      </c>
      <c r="L13" s="747">
        <v>36910</v>
      </c>
      <c r="M13" s="747">
        <v>35448</v>
      </c>
      <c r="N13" s="747">
        <v>37269</v>
      </c>
    </row>
    <row r="14" spans="1:14" ht="12" customHeight="1" x14ac:dyDescent="0.15">
      <c r="A14" s="143" t="s">
        <v>160</v>
      </c>
      <c r="B14" s="1026">
        <f t="shared" si="2"/>
        <v>8800</v>
      </c>
      <c r="C14" s="747">
        <v>8800</v>
      </c>
      <c r="D14" s="747">
        <v>0</v>
      </c>
      <c r="E14" s="747">
        <v>0</v>
      </c>
      <c r="F14" s="747">
        <v>0</v>
      </c>
      <c r="G14" s="747">
        <v>0</v>
      </c>
      <c r="H14" s="747">
        <v>0</v>
      </c>
      <c r="I14" s="747">
        <v>0</v>
      </c>
      <c r="J14" s="747">
        <v>0</v>
      </c>
      <c r="K14" s="747">
        <v>0</v>
      </c>
      <c r="L14" s="747">
        <v>0</v>
      </c>
      <c r="M14" s="747">
        <v>0</v>
      </c>
      <c r="N14" s="747">
        <v>0</v>
      </c>
    </row>
    <row r="15" spans="1:14" ht="4.05" customHeight="1" x14ac:dyDescent="0.15">
      <c r="A15" s="143"/>
      <c r="B15" s="1026"/>
      <c r="C15" s="746"/>
      <c r="D15" s="746"/>
      <c r="E15" s="746"/>
      <c r="F15" s="746"/>
      <c r="G15" s="746"/>
      <c r="H15" s="746"/>
      <c r="I15" s="746"/>
      <c r="J15" s="746"/>
      <c r="K15" s="746"/>
      <c r="L15" s="746"/>
      <c r="M15" s="746"/>
      <c r="N15" s="746"/>
    </row>
    <row r="16" spans="1:14" ht="13.05" customHeight="1" x14ac:dyDescent="0.15">
      <c r="A16" s="1023" t="s">
        <v>161</v>
      </c>
      <c r="B16" s="1024">
        <f>SUM(B17:B23)</f>
        <v>451040098</v>
      </c>
      <c r="C16" s="1025">
        <f t="shared" ref="C16:N16" si="3">SUM(C17:C23)</f>
        <v>42679897</v>
      </c>
      <c r="D16" s="1025">
        <f t="shared" si="3"/>
        <v>39133003</v>
      </c>
      <c r="E16" s="1025">
        <f t="shared" si="3"/>
        <v>40635664</v>
      </c>
      <c r="F16" s="1025">
        <f t="shared" si="3"/>
        <v>34079370</v>
      </c>
      <c r="G16" s="1025">
        <f t="shared" si="3"/>
        <v>34794887</v>
      </c>
      <c r="H16" s="1025">
        <f t="shared" si="3"/>
        <v>32986466</v>
      </c>
      <c r="I16" s="1025">
        <f t="shared" si="3"/>
        <v>36349746</v>
      </c>
      <c r="J16" s="1025">
        <f t="shared" si="3"/>
        <v>36161641</v>
      </c>
      <c r="K16" s="1025">
        <f t="shared" si="3"/>
        <v>37675492</v>
      </c>
      <c r="L16" s="1025">
        <f t="shared" si="3"/>
        <v>38732649</v>
      </c>
      <c r="M16" s="1025">
        <f t="shared" si="3"/>
        <v>37917716</v>
      </c>
      <c r="N16" s="1025">
        <f t="shared" si="3"/>
        <v>39893567</v>
      </c>
    </row>
    <row r="17" spans="1:14" ht="13.05" customHeight="1" x14ac:dyDescent="0.15">
      <c r="A17" s="143" t="s">
        <v>172</v>
      </c>
      <c r="B17" s="1026">
        <f t="shared" ref="B17:B23" si="4">SUM(C17:N17)</f>
        <v>15420202</v>
      </c>
      <c r="C17" s="747">
        <v>1705704</v>
      </c>
      <c r="D17" s="747">
        <v>1214703</v>
      </c>
      <c r="E17" s="747">
        <v>1549997</v>
      </c>
      <c r="F17" s="747">
        <v>915128</v>
      </c>
      <c r="G17" s="747">
        <v>1460687</v>
      </c>
      <c r="H17" s="747">
        <v>631837</v>
      </c>
      <c r="I17" s="747">
        <v>1699562</v>
      </c>
      <c r="J17" s="747">
        <v>781324</v>
      </c>
      <c r="K17" s="747">
        <v>1510391</v>
      </c>
      <c r="L17" s="747">
        <v>1310405</v>
      </c>
      <c r="M17" s="747">
        <v>1066181</v>
      </c>
      <c r="N17" s="747">
        <v>1574283</v>
      </c>
    </row>
    <row r="18" spans="1:14" ht="13.05" customHeight="1" x14ac:dyDescent="0.15">
      <c r="A18" s="143" t="s">
        <v>173</v>
      </c>
      <c r="B18" s="1026">
        <f t="shared" si="4"/>
        <v>410165662</v>
      </c>
      <c r="C18" s="747">
        <v>33949790</v>
      </c>
      <c r="D18" s="747">
        <v>36021483</v>
      </c>
      <c r="E18" s="747">
        <v>37173867</v>
      </c>
      <c r="F18" s="747">
        <v>31453742</v>
      </c>
      <c r="G18" s="747">
        <v>31033614</v>
      </c>
      <c r="H18" s="747">
        <v>30870772</v>
      </c>
      <c r="I18" s="747">
        <v>33124784</v>
      </c>
      <c r="J18" s="747">
        <v>33866947</v>
      </c>
      <c r="K18" s="747">
        <v>34683500</v>
      </c>
      <c r="L18" s="747">
        <v>35843844</v>
      </c>
      <c r="M18" s="747">
        <v>35294935</v>
      </c>
      <c r="N18" s="747">
        <v>36848384</v>
      </c>
    </row>
    <row r="19" spans="1:14" ht="13.05" customHeight="1" x14ac:dyDescent="0.15">
      <c r="A19" s="143" t="s">
        <v>174</v>
      </c>
      <c r="B19" s="1026">
        <f t="shared" si="4"/>
        <v>25102725</v>
      </c>
      <c r="C19" s="747">
        <v>7009603</v>
      </c>
      <c r="D19" s="747">
        <v>1871808</v>
      </c>
      <c r="E19" s="747">
        <v>1888000</v>
      </c>
      <c r="F19" s="747">
        <v>1708500</v>
      </c>
      <c r="G19" s="747">
        <v>2282286</v>
      </c>
      <c r="H19" s="747">
        <v>1442857</v>
      </c>
      <c r="I19" s="747">
        <v>1490000</v>
      </c>
      <c r="J19" s="747">
        <v>1485670</v>
      </c>
      <c r="K19" s="747">
        <v>1442001</v>
      </c>
      <c r="L19" s="747">
        <v>1540000</v>
      </c>
      <c r="M19" s="747">
        <v>1500000</v>
      </c>
      <c r="N19" s="747">
        <v>1442000</v>
      </c>
    </row>
    <row r="20" spans="1:14" ht="13.05" customHeight="1" x14ac:dyDescent="0.15">
      <c r="A20" s="143" t="s">
        <v>175</v>
      </c>
      <c r="B20" s="1026">
        <f t="shared" si="4"/>
        <v>22785</v>
      </c>
      <c r="C20" s="747">
        <v>1600</v>
      </c>
      <c r="D20" s="747">
        <v>3685</v>
      </c>
      <c r="E20" s="747">
        <v>2800</v>
      </c>
      <c r="F20" s="747">
        <v>0</v>
      </c>
      <c r="G20" s="747">
        <v>1700</v>
      </c>
      <c r="H20" s="747">
        <v>1700</v>
      </c>
      <c r="I20" s="747">
        <v>0</v>
      </c>
      <c r="J20" s="747">
        <v>0</v>
      </c>
      <c r="K20" s="747">
        <v>0</v>
      </c>
      <c r="L20" s="747">
        <v>500</v>
      </c>
      <c r="M20" s="747">
        <v>4300</v>
      </c>
      <c r="N20" s="747">
        <v>6500</v>
      </c>
    </row>
    <row r="21" spans="1:14" ht="13.05" customHeight="1" x14ac:dyDescent="0.15">
      <c r="A21" s="143" t="s">
        <v>176</v>
      </c>
      <c r="B21" s="1026">
        <f t="shared" si="4"/>
        <v>0</v>
      </c>
      <c r="C21" s="747">
        <v>0</v>
      </c>
      <c r="D21" s="747">
        <v>0</v>
      </c>
      <c r="E21" s="747">
        <v>0</v>
      </c>
      <c r="F21" s="747">
        <v>0</v>
      </c>
      <c r="G21" s="747">
        <v>0</v>
      </c>
      <c r="H21" s="747">
        <v>0</v>
      </c>
      <c r="I21" s="747">
        <v>0</v>
      </c>
      <c r="J21" s="747">
        <v>0</v>
      </c>
      <c r="K21" s="747">
        <v>0</v>
      </c>
      <c r="L21" s="747">
        <v>0</v>
      </c>
      <c r="M21" s="747">
        <v>0</v>
      </c>
      <c r="N21" s="747">
        <v>0</v>
      </c>
    </row>
    <row r="22" spans="1:14" ht="13.05" customHeight="1" x14ac:dyDescent="0.15">
      <c r="A22" s="143" t="s">
        <v>177</v>
      </c>
      <c r="B22" s="1026">
        <f t="shared" si="4"/>
        <v>304569</v>
      </c>
      <c r="C22" s="747">
        <v>12900</v>
      </c>
      <c r="D22" s="747">
        <v>19369</v>
      </c>
      <c r="E22" s="747">
        <v>17000</v>
      </c>
      <c r="F22" s="747">
        <v>1700</v>
      </c>
      <c r="G22" s="747">
        <v>16400</v>
      </c>
      <c r="H22" s="747">
        <v>39000</v>
      </c>
      <c r="I22" s="747">
        <v>35100</v>
      </c>
      <c r="J22" s="747">
        <v>24400</v>
      </c>
      <c r="K22" s="747">
        <v>35000</v>
      </c>
      <c r="L22" s="747">
        <v>37600</v>
      </c>
      <c r="M22" s="747">
        <v>44000</v>
      </c>
      <c r="N22" s="747">
        <v>22100</v>
      </c>
    </row>
    <row r="23" spans="1:14" ht="13.05" customHeight="1" x14ac:dyDescent="0.15">
      <c r="A23" s="143" t="s">
        <v>178</v>
      </c>
      <c r="B23" s="1026">
        <f t="shared" si="4"/>
        <v>24155</v>
      </c>
      <c r="C23" s="747">
        <v>300</v>
      </c>
      <c r="D23" s="747">
        <v>1955</v>
      </c>
      <c r="E23" s="747">
        <v>4000</v>
      </c>
      <c r="F23" s="747">
        <v>300</v>
      </c>
      <c r="G23" s="747">
        <v>200</v>
      </c>
      <c r="H23" s="747">
        <v>300</v>
      </c>
      <c r="I23" s="747">
        <v>300</v>
      </c>
      <c r="J23" s="747">
        <v>3300</v>
      </c>
      <c r="K23" s="747">
        <v>4600</v>
      </c>
      <c r="L23" s="747">
        <v>300</v>
      </c>
      <c r="M23" s="747">
        <v>8300</v>
      </c>
      <c r="N23" s="747">
        <v>300</v>
      </c>
    </row>
    <row r="24" spans="1:14" ht="4.05" customHeight="1" x14ac:dyDescent="0.15">
      <c r="A24" s="143"/>
      <c r="B24" s="1026"/>
      <c r="C24" s="746"/>
      <c r="D24" s="746"/>
      <c r="E24" s="746"/>
      <c r="F24" s="746"/>
      <c r="G24" s="746"/>
      <c r="H24" s="746"/>
      <c r="I24" s="746"/>
      <c r="J24" s="746"/>
      <c r="K24" s="746"/>
      <c r="L24" s="746"/>
      <c r="M24" s="746"/>
      <c r="N24" s="746"/>
    </row>
    <row r="25" spans="1:14" ht="13.05" customHeight="1" x14ac:dyDescent="0.15">
      <c r="A25" s="1023" t="s">
        <v>162</v>
      </c>
      <c r="B25" s="1024">
        <f>SUM(B26:B32)</f>
        <v>77117771</v>
      </c>
      <c r="C25" s="1025">
        <f t="shared" ref="C25:N25" si="5">SUM(C26:C32)</f>
        <v>7246027</v>
      </c>
      <c r="D25" s="1025">
        <f t="shared" si="5"/>
        <v>6763553</v>
      </c>
      <c r="E25" s="1025">
        <f t="shared" si="5"/>
        <v>6779574</v>
      </c>
      <c r="F25" s="1025">
        <f t="shared" si="5"/>
        <v>5923889</v>
      </c>
      <c r="G25" s="1025">
        <f t="shared" si="5"/>
        <v>4785050</v>
      </c>
      <c r="H25" s="1025">
        <f t="shared" si="5"/>
        <v>5986721</v>
      </c>
      <c r="I25" s="1025">
        <f t="shared" si="5"/>
        <v>5725415</v>
      </c>
      <c r="J25" s="1025">
        <f t="shared" si="5"/>
        <v>6193484</v>
      </c>
      <c r="K25" s="1025">
        <f t="shared" si="5"/>
        <v>6673443</v>
      </c>
      <c r="L25" s="1025">
        <f t="shared" si="5"/>
        <v>6673791</v>
      </c>
      <c r="M25" s="1025">
        <f t="shared" si="5"/>
        <v>7618616</v>
      </c>
      <c r="N25" s="1025">
        <f t="shared" si="5"/>
        <v>6748208</v>
      </c>
    </row>
    <row r="26" spans="1:14" ht="13.05" customHeight="1" x14ac:dyDescent="0.15">
      <c r="A26" s="143" t="s">
        <v>179</v>
      </c>
      <c r="B26" s="1026">
        <f t="shared" ref="B26:B32" si="6">SUM(C26:N26)</f>
        <v>71699265</v>
      </c>
      <c r="C26" s="747">
        <v>6664908</v>
      </c>
      <c r="D26" s="747">
        <v>6208586</v>
      </c>
      <c r="E26" s="747">
        <v>6294211</v>
      </c>
      <c r="F26" s="747">
        <v>5490507</v>
      </c>
      <c r="G26" s="747">
        <v>4458844</v>
      </c>
      <c r="H26" s="747">
        <v>5616766</v>
      </c>
      <c r="I26" s="747">
        <v>5266666</v>
      </c>
      <c r="J26" s="747">
        <v>5766349</v>
      </c>
      <c r="K26" s="747">
        <v>6236166</v>
      </c>
      <c r="L26" s="747">
        <v>6219936</v>
      </c>
      <c r="M26" s="747">
        <v>7130313</v>
      </c>
      <c r="N26" s="747">
        <v>6346013</v>
      </c>
    </row>
    <row r="27" spans="1:14" ht="13.05" customHeight="1" x14ac:dyDescent="0.15">
      <c r="A27" s="143" t="s">
        <v>163</v>
      </c>
      <c r="B27" s="1026">
        <f t="shared" si="6"/>
        <v>1092</v>
      </c>
      <c r="C27" s="747">
        <v>0</v>
      </c>
      <c r="D27" s="747">
        <v>92</v>
      </c>
      <c r="E27" s="747">
        <v>0</v>
      </c>
      <c r="F27" s="747">
        <v>0</v>
      </c>
      <c r="G27" s="747">
        <v>0</v>
      </c>
      <c r="H27" s="747">
        <v>0</v>
      </c>
      <c r="I27" s="747">
        <v>0</v>
      </c>
      <c r="J27" s="747">
        <v>0</v>
      </c>
      <c r="K27" s="747">
        <v>0</v>
      </c>
      <c r="L27" s="747">
        <v>0</v>
      </c>
      <c r="M27" s="747">
        <v>0</v>
      </c>
      <c r="N27" s="747">
        <v>1000</v>
      </c>
    </row>
    <row r="28" spans="1:14" ht="13.05" customHeight="1" x14ac:dyDescent="0.15">
      <c r="A28" s="143" t="s">
        <v>180</v>
      </c>
      <c r="B28" s="1026">
        <f t="shared" si="6"/>
        <v>4452159</v>
      </c>
      <c r="C28" s="747">
        <v>457647</v>
      </c>
      <c r="D28" s="747">
        <v>478932</v>
      </c>
      <c r="E28" s="747">
        <v>463478</v>
      </c>
      <c r="F28" s="747">
        <v>370382</v>
      </c>
      <c r="G28" s="747">
        <v>267606</v>
      </c>
      <c r="H28" s="747">
        <v>281055</v>
      </c>
      <c r="I28" s="747">
        <v>365104</v>
      </c>
      <c r="J28" s="747">
        <v>377456</v>
      </c>
      <c r="K28" s="747">
        <v>337152</v>
      </c>
      <c r="L28" s="747">
        <v>358141</v>
      </c>
      <c r="M28" s="747">
        <v>364132</v>
      </c>
      <c r="N28" s="747">
        <v>331074</v>
      </c>
    </row>
    <row r="29" spans="1:14" ht="13.05" customHeight="1" x14ac:dyDescent="0.15">
      <c r="A29" s="143" t="s">
        <v>164</v>
      </c>
      <c r="B29" s="1026">
        <f t="shared" si="6"/>
        <v>1146</v>
      </c>
      <c r="C29" s="747">
        <v>0</v>
      </c>
      <c r="D29" s="747">
        <v>146</v>
      </c>
      <c r="E29" s="747">
        <v>0</v>
      </c>
      <c r="F29" s="747">
        <v>0</v>
      </c>
      <c r="G29" s="747">
        <v>0</v>
      </c>
      <c r="H29" s="747">
        <v>0</v>
      </c>
      <c r="I29" s="747">
        <v>0</v>
      </c>
      <c r="J29" s="747">
        <v>0</v>
      </c>
      <c r="K29" s="747">
        <v>1000</v>
      </c>
      <c r="L29" s="747">
        <v>0</v>
      </c>
      <c r="M29" s="747">
        <v>0</v>
      </c>
      <c r="N29" s="747">
        <v>0</v>
      </c>
    </row>
    <row r="30" spans="1:14" ht="13.05" customHeight="1" x14ac:dyDescent="0.15">
      <c r="A30" s="143" t="s">
        <v>165</v>
      </c>
      <c r="B30" s="1026">
        <f t="shared" si="6"/>
        <v>3362</v>
      </c>
      <c r="C30" s="747">
        <v>0</v>
      </c>
      <c r="D30" s="747">
        <v>762</v>
      </c>
      <c r="E30" s="747">
        <v>0</v>
      </c>
      <c r="F30" s="747">
        <v>0</v>
      </c>
      <c r="G30" s="747">
        <v>0</v>
      </c>
      <c r="H30" s="747">
        <v>500</v>
      </c>
      <c r="I30" s="747">
        <v>0</v>
      </c>
      <c r="J30" s="747">
        <v>0</v>
      </c>
      <c r="K30" s="747">
        <v>1600</v>
      </c>
      <c r="L30" s="747">
        <v>500</v>
      </c>
      <c r="M30" s="747">
        <v>0</v>
      </c>
      <c r="N30" s="747">
        <v>0</v>
      </c>
    </row>
    <row r="31" spans="1:14" ht="13.05" customHeight="1" x14ac:dyDescent="0.15">
      <c r="A31" s="143" t="s">
        <v>166</v>
      </c>
      <c r="B31" s="1026">
        <f t="shared" si="6"/>
        <v>917103</v>
      </c>
      <c r="C31" s="747">
        <v>101672</v>
      </c>
      <c r="D31" s="747">
        <v>66417</v>
      </c>
      <c r="E31" s="747">
        <v>19286</v>
      </c>
      <c r="F31" s="746">
        <v>61500</v>
      </c>
      <c r="G31" s="747">
        <v>57400</v>
      </c>
      <c r="H31" s="747">
        <v>87200</v>
      </c>
      <c r="I31" s="747">
        <v>91445</v>
      </c>
      <c r="J31" s="747">
        <v>46752</v>
      </c>
      <c r="K31" s="747">
        <v>97525</v>
      </c>
      <c r="L31" s="747">
        <v>95214</v>
      </c>
      <c r="M31" s="747">
        <v>123171</v>
      </c>
      <c r="N31" s="747">
        <v>69521</v>
      </c>
    </row>
    <row r="32" spans="1:14" ht="13.05" customHeight="1" x14ac:dyDescent="0.15">
      <c r="A32" s="143" t="s">
        <v>167</v>
      </c>
      <c r="B32" s="1026">
        <f t="shared" si="6"/>
        <v>43644</v>
      </c>
      <c r="C32" s="747">
        <v>21800</v>
      </c>
      <c r="D32" s="747">
        <v>8618</v>
      </c>
      <c r="E32" s="747">
        <v>2599</v>
      </c>
      <c r="F32" s="746">
        <v>1500</v>
      </c>
      <c r="G32" s="747">
        <v>1200</v>
      </c>
      <c r="H32" s="747">
        <v>1200</v>
      </c>
      <c r="I32" s="747">
        <v>2200</v>
      </c>
      <c r="J32" s="747">
        <v>2927</v>
      </c>
      <c r="K32" s="747">
        <v>0</v>
      </c>
      <c r="L32" s="747">
        <v>0</v>
      </c>
      <c r="M32" s="747">
        <v>1000</v>
      </c>
      <c r="N32" s="747">
        <v>600</v>
      </c>
    </row>
    <row r="33" spans="1:15" ht="4.05" customHeight="1" x14ac:dyDescent="0.15">
      <c r="B33" s="1026"/>
      <c r="C33" s="746"/>
      <c r="D33" s="746"/>
      <c r="E33" s="746"/>
      <c r="F33" s="746"/>
      <c r="G33" s="746"/>
      <c r="H33" s="746"/>
      <c r="I33" s="746"/>
      <c r="J33" s="746"/>
      <c r="K33" s="746"/>
      <c r="L33" s="746"/>
      <c r="M33" s="746"/>
      <c r="N33" s="746"/>
    </row>
    <row r="34" spans="1:15" ht="13.05" customHeight="1" x14ac:dyDescent="0.15">
      <c r="A34" s="1023" t="s">
        <v>168</v>
      </c>
      <c r="B34" s="1024">
        <f>SUM(B35:B38)</f>
        <v>33467103</v>
      </c>
      <c r="C34" s="1025">
        <f t="shared" ref="C34:N34" si="7">SUM(C35:C38)</f>
        <v>2908998</v>
      </c>
      <c r="D34" s="1025">
        <f t="shared" si="7"/>
        <v>2854961</v>
      </c>
      <c r="E34" s="1025">
        <f t="shared" si="7"/>
        <v>2982382</v>
      </c>
      <c r="F34" s="1025">
        <f t="shared" si="7"/>
        <v>2657517</v>
      </c>
      <c r="G34" s="1025">
        <f t="shared" si="7"/>
        <v>2228306</v>
      </c>
      <c r="H34" s="1025">
        <f t="shared" si="7"/>
        <v>2944453</v>
      </c>
      <c r="I34" s="1025">
        <f t="shared" si="7"/>
        <v>2714826</v>
      </c>
      <c r="J34" s="1025">
        <f t="shared" si="7"/>
        <v>2985375</v>
      </c>
      <c r="K34" s="1025">
        <f t="shared" si="7"/>
        <v>2906627</v>
      </c>
      <c r="L34" s="1025">
        <f t="shared" si="7"/>
        <v>3226798</v>
      </c>
      <c r="M34" s="1025">
        <f t="shared" si="7"/>
        <v>2153979</v>
      </c>
      <c r="N34" s="1025">
        <f t="shared" si="7"/>
        <v>2902881</v>
      </c>
    </row>
    <row r="35" spans="1:15" ht="13.05" customHeight="1" x14ac:dyDescent="0.15">
      <c r="A35" s="143" t="s">
        <v>181</v>
      </c>
      <c r="B35" s="1026">
        <f>SUM(C35:N35)</f>
        <v>15415185</v>
      </c>
      <c r="C35" s="747">
        <v>1348010</v>
      </c>
      <c r="D35" s="747">
        <v>1298022</v>
      </c>
      <c r="E35" s="747">
        <v>1442775</v>
      </c>
      <c r="F35" s="747">
        <v>1197015</v>
      </c>
      <c r="G35" s="747">
        <v>1248532</v>
      </c>
      <c r="H35" s="747">
        <v>1226212</v>
      </c>
      <c r="I35" s="747">
        <v>1345064</v>
      </c>
      <c r="J35" s="747">
        <v>1388502</v>
      </c>
      <c r="K35" s="747">
        <v>1237733</v>
      </c>
      <c r="L35" s="747">
        <v>1371484</v>
      </c>
      <c r="M35" s="747">
        <v>1162650</v>
      </c>
      <c r="N35" s="747">
        <v>1149186</v>
      </c>
    </row>
    <row r="36" spans="1:15" ht="13.05" customHeight="1" x14ac:dyDescent="0.15">
      <c r="A36" s="143" t="s">
        <v>169</v>
      </c>
      <c r="B36" s="1026">
        <f>SUM(C36:N36)</f>
        <v>9881411</v>
      </c>
      <c r="C36" s="747">
        <v>904990</v>
      </c>
      <c r="D36" s="747">
        <v>853443</v>
      </c>
      <c r="E36" s="747">
        <v>859062</v>
      </c>
      <c r="F36" s="747">
        <v>825375</v>
      </c>
      <c r="G36" s="747">
        <v>718101</v>
      </c>
      <c r="H36" s="747">
        <v>909696</v>
      </c>
      <c r="I36" s="747">
        <v>947963</v>
      </c>
      <c r="J36" s="747">
        <v>905633</v>
      </c>
      <c r="K36" s="747">
        <v>910090</v>
      </c>
      <c r="L36" s="747">
        <v>1023246</v>
      </c>
      <c r="M36" s="747">
        <v>136700</v>
      </c>
      <c r="N36" s="747">
        <v>887112</v>
      </c>
    </row>
    <row r="37" spans="1:15" ht="13.05" customHeight="1" x14ac:dyDescent="0.15">
      <c r="A37" s="143" t="s">
        <v>170</v>
      </c>
      <c r="B37" s="1026">
        <f>SUM(C37:N37)</f>
        <v>4376952</v>
      </c>
      <c r="C37" s="747">
        <v>360573</v>
      </c>
      <c r="D37" s="747">
        <v>429112</v>
      </c>
      <c r="E37" s="747">
        <v>332297</v>
      </c>
      <c r="F37" s="747">
        <v>396345</v>
      </c>
      <c r="G37" s="747">
        <v>67837</v>
      </c>
      <c r="H37" s="747">
        <v>533551</v>
      </c>
      <c r="I37" s="747">
        <v>104626</v>
      </c>
      <c r="J37" s="747">
        <v>330405</v>
      </c>
      <c r="K37" s="747">
        <v>407833</v>
      </c>
      <c r="L37" s="747">
        <v>444131</v>
      </c>
      <c r="M37" s="747">
        <v>481588</v>
      </c>
      <c r="N37" s="747">
        <v>488654</v>
      </c>
    </row>
    <row r="38" spans="1:15" ht="13.05" customHeight="1" x14ac:dyDescent="0.15">
      <c r="A38" s="145" t="s">
        <v>182</v>
      </c>
      <c r="B38" s="1026">
        <f>SUM(C38:N38)</f>
        <v>3793555</v>
      </c>
      <c r="C38" s="748">
        <v>295425</v>
      </c>
      <c r="D38" s="748">
        <v>274384</v>
      </c>
      <c r="E38" s="748">
        <v>348248</v>
      </c>
      <c r="F38" s="748">
        <v>238782</v>
      </c>
      <c r="G38" s="748">
        <v>193836</v>
      </c>
      <c r="H38" s="748">
        <v>274994</v>
      </c>
      <c r="I38" s="748">
        <v>317173</v>
      </c>
      <c r="J38" s="748">
        <v>360835</v>
      </c>
      <c r="K38" s="748">
        <v>350971</v>
      </c>
      <c r="L38" s="748">
        <v>387937</v>
      </c>
      <c r="M38" s="748">
        <v>373041</v>
      </c>
      <c r="N38" s="748">
        <v>377929</v>
      </c>
    </row>
    <row r="39" spans="1:15" ht="4.05" customHeight="1" thickBot="1" x14ac:dyDescent="0.2">
      <c r="A39" s="149"/>
      <c r="B39" s="1027"/>
      <c r="C39" s="715"/>
      <c r="D39" s="715"/>
      <c r="E39" s="715"/>
      <c r="F39" s="715"/>
      <c r="G39" s="715"/>
      <c r="H39" s="715"/>
      <c r="I39" s="715"/>
      <c r="J39" s="715"/>
      <c r="K39" s="715"/>
      <c r="L39" s="715"/>
      <c r="M39" s="715"/>
      <c r="N39" s="715"/>
    </row>
    <row r="40" spans="1:15" ht="9" customHeight="1" x14ac:dyDescent="0.15">
      <c r="A40" s="28" t="s">
        <v>544</v>
      </c>
      <c r="B40" s="691"/>
      <c r="C40" s="691"/>
      <c r="D40" s="691"/>
      <c r="E40" s="691"/>
      <c r="F40" s="691"/>
      <c r="G40" s="691"/>
      <c r="H40" s="691"/>
      <c r="I40" s="691"/>
      <c r="J40" s="691"/>
      <c r="K40" s="691"/>
      <c r="L40" s="691"/>
      <c r="M40" s="691"/>
      <c r="N40" s="691"/>
      <c r="O40" s="691"/>
    </row>
    <row r="41" spans="1:15" ht="9" customHeight="1" x14ac:dyDescent="0.15">
      <c r="A41" s="695" t="s">
        <v>464</v>
      </c>
      <c r="B41" s="691"/>
      <c r="C41" s="691"/>
      <c r="D41" s="691"/>
      <c r="E41" s="691"/>
      <c r="F41" s="691"/>
      <c r="G41" s="691"/>
      <c r="H41" s="691"/>
      <c r="I41" s="691"/>
      <c r="J41" s="691"/>
      <c r="K41" s="691"/>
      <c r="L41" s="691"/>
      <c r="M41" s="691"/>
      <c r="N41" s="691"/>
      <c r="O41" s="691"/>
    </row>
    <row r="42" spans="1:15" ht="9" customHeight="1" x14ac:dyDescent="0.15">
      <c r="A42" s="40" t="s">
        <v>427</v>
      </c>
      <c r="B42" s="691"/>
      <c r="C42" s="691"/>
      <c r="D42" s="691"/>
      <c r="E42" s="691"/>
      <c r="F42" s="691"/>
      <c r="G42" s="691"/>
      <c r="H42" s="691"/>
      <c r="I42" s="691"/>
      <c r="J42" s="691"/>
      <c r="K42" s="691"/>
      <c r="L42" s="691"/>
      <c r="M42" s="691"/>
      <c r="N42" s="691"/>
      <c r="O42" s="691"/>
    </row>
    <row r="43" spans="1:15" ht="13.05" customHeight="1" x14ac:dyDescent="0.15">
      <c r="A43" s="119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8">
    <tabColor theme="9" tint="0.59999389629810485"/>
  </sheetPr>
  <dimension ref="A2:P43"/>
  <sheetViews>
    <sheetView showGridLines="0" zoomScaleNormal="100" workbookViewId="0">
      <selection activeCell="A42" sqref="A42"/>
    </sheetView>
  </sheetViews>
  <sheetFormatPr baseColWidth="10" defaultColWidth="7" defaultRowHeight="13.05" customHeight="1" x14ac:dyDescent="0.15"/>
  <cols>
    <col min="1" max="1" width="12" style="145" customWidth="1"/>
    <col min="2" max="2" width="10" style="145" customWidth="1"/>
    <col min="3" max="3" width="9" style="145" customWidth="1"/>
    <col min="4" max="14" width="8.375" style="145" customWidth="1"/>
    <col min="15" max="16384" width="7" style="145"/>
  </cols>
  <sheetData>
    <row r="2" spans="1:16" ht="19.05" customHeight="1" x14ac:dyDescent="0.3">
      <c r="A2" s="711" t="s">
        <v>537</v>
      </c>
      <c r="B2" s="712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  <c r="P2" s="66" t="s">
        <v>171</v>
      </c>
    </row>
    <row r="3" spans="1:16" ht="13.05" customHeight="1" x14ac:dyDescent="0.15">
      <c r="A3" s="704" t="s">
        <v>351</v>
      </c>
      <c r="B3" s="713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</row>
    <row r="4" spans="1:16" ht="4.05" customHeight="1" thickBot="1" x14ac:dyDescent="0.2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</row>
    <row r="5" spans="1:16" ht="15" customHeight="1" x14ac:dyDescent="0.15">
      <c r="A5" s="817" t="s">
        <v>18</v>
      </c>
      <c r="B5" s="818" t="s">
        <v>117</v>
      </c>
      <c r="C5" s="818" t="s">
        <v>57</v>
      </c>
      <c r="D5" s="818" t="s">
        <v>58</v>
      </c>
      <c r="E5" s="818" t="s">
        <v>59</v>
      </c>
      <c r="F5" s="818" t="s">
        <v>60</v>
      </c>
      <c r="G5" s="818" t="s">
        <v>61</v>
      </c>
      <c r="H5" s="818" t="s">
        <v>62</v>
      </c>
      <c r="I5" s="818" t="s">
        <v>63</v>
      </c>
      <c r="J5" s="818" t="s">
        <v>64</v>
      </c>
      <c r="K5" s="818" t="s">
        <v>65</v>
      </c>
      <c r="L5" s="818" t="s">
        <v>66</v>
      </c>
      <c r="M5" s="818" t="s">
        <v>67</v>
      </c>
      <c r="N5" s="818" t="s">
        <v>68</v>
      </c>
    </row>
    <row r="6" spans="1:16" ht="15" customHeight="1" x14ac:dyDescent="0.15">
      <c r="A6" s="837" t="s">
        <v>100</v>
      </c>
      <c r="B6" s="839">
        <f>SUM(C6:N6)</f>
        <v>28790070</v>
      </c>
      <c r="C6" s="839">
        <f t="shared" ref="C6:N6" si="0">+C8+C16+C25+C34</f>
        <v>2346525</v>
      </c>
      <c r="D6" s="839">
        <f t="shared" si="0"/>
        <v>2065459</v>
      </c>
      <c r="E6" s="839">
        <f t="shared" si="0"/>
        <v>2386328</v>
      </c>
      <c r="F6" s="839">
        <f t="shared" si="0"/>
        <v>1916995</v>
      </c>
      <c r="G6" s="839">
        <f t="shared" si="0"/>
        <v>2219284</v>
      </c>
      <c r="H6" s="839">
        <f t="shared" si="0"/>
        <v>2298037</v>
      </c>
      <c r="I6" s="839">
        <f t="shared" si="0"/>
        <v>2173700</v>
      </c>
      <c r="J6" s="839">
        <f t="shared" si="0"/>
        <v>2423381</v>
      </c>
      <c r="K6" s="839">
        <f t="shared" si="0"/>
        <v>2749624</v>
      </c>
      <c r="L6" s="839">
        <f t="shared" si="0"/>
        <v>2869209</v>
      </c>
      <c r="M6" s="839">
        <f t="shared" si="0"/>
        <v>2704997</v>
      </c>
      <c r="N6" s="839">
        <f t="shared" si="0"/>
        <v>2636531</v>
      </c>
    </row>
    <row r="7" spans="1:16" ht="1.05" hidden="1" customHeight="1" x14ac:dyDescent="0.15">
      <c r="B7" s="746"/>
      <c r="C7" s="746"/>
      <c r="D7" s="746"/>
      <c r="E7" s="746"/>
      <c r="F7" s="746"/>
      <c r="G7" s="746"/>
      <c r="H7" s="746"/>
      <c r="I7" s="746"/>
      <c r="J7" s="746"/>
      <c r="K7" s="746"/>
      <c r="L7" s="746"/>
      <c r="M7" s="746"/>
      <c r="N7" s="746"/>
    </row>
    <row r="8" spans="1:16" ht="13.05" customHeight="1" x14ac:dyDescent="0.2">
      <c r="A8" s="1029" t="s">
        <v>155</v>
      </c>
      <c r="B8" s="1108">
        <f>SUM(B9:B14)</f>
        <v>5568794</v>
      </c>
      <c r="C8" s="1031">
        <f t="shared" ref="C8:N8" si="1">SUM(C9:C14)</f>
        <v>590835</v>
      </c>
      <c r="D8" s="1031">
        <f t="shared" si="1"/>
        <v>480088</v>
      </c>
      <c r="E8" s="1031">
        <f t="shared" si="1"/>
        <v>489213</v>
      </c>
      <c r="F8" s="1031">
        <f t="shared" si="1"/>
        <v>239764</v>
      </c>
      <c r="G8" s="1031">
        <f t="shared" si="1"/>
        <v>363713</v>
      </c>
      <c r="H8" s="1031">
        <f t="shared" si="1"/>
        <v>599242</v>
      </c>
      <c r="I8" s="1031">
        <f t="shared" si="1"/>
        <v>293293</v>
      </c>
      <c r="J8" s="1031">
        <f t="shared" si="1"/>
        <v>486449</v>
      </c>
      <c r="K8" s="1031">
        <f t="shared" si="1"/>
        <v>556950</v>
      </c>
      <c r="L8" s="1031">
        <f t="shared" si="1"/>
        <v>554455</v>
      </c>
      <c r="M8" s="1031">
        <f t="shared" si="1"/>
        <v>408752</v>
      </c>
      <c r="N8" s="1031">
        <f t="shared" si="1"/>
        <v>506040</v>
      </c>
    </row>
    <row r="9" spans="1:16" ht="12" customHeight="1" x14ac:dyDescent="0.15">
      <c r="A9" s="143" t="s">
        <v>156</v>
      </c>
      <c r="B9" s="1109">
        <f t="shared" ref="B9:B14" si="2">SUM(C9:N9)</f>
        <v>3958</v>
      </c>
      <c r="C9" s="746">
        <v>0</v>
      </c>
      <c r="D9" s="746">
        <v>0</v>
      </c>
      <c r="E9" s="746">
        <v>0</v>
      </c>
      <c r="F9" s="746">
        <v>0</v>
      </c>
      <c r="G9" s="746">
        <v>0</v>
      </c>
      <c r="H9" s="746">
        <v>3090</v>
      </c>
      <c r="I9" s="746">
        <v>0</v>
      </c>
      <c r="J9" s="746">
        <v>52</v>
      </c>
      <c r="K9" s="746">
        <v>0</v>
      </c>
      <c r="L9" s="746">
        <v>408</v>
      </c>
      <c r="M9" s="746">
        <v>0</v>
      </c>
      <c r="N9" s="746">
        <v>408</v>
      </c>
    </row>
    <row r="10" spans="1:16" ht="12" customHeight="1" x14ac:dyDescent="0.15">
      <c r="A10" s="143" t="s">
        <v>157</v>
      </c>
      <c r="B10" s="1109">
        <f t="shared" si="2"/>
        <v>322263</v>
      </c>
      <c r="C10" s="746">
        <v>33811</v>
      </c>
      <c r="D10" s="746">
        <v>34074</v>
      </c>
      <c r="E10" s="746">
        <v>42566</v>
      </c>
      <c r="F10" s="746">
        <v>0</v>
      </c>
      <c r="G10" s="746">
        <v>46274</v>
      </c>
      <c r="H10" s="746">
        <v>13184</v>
      </c>
      <c r="I10" s="746">
        <v>0</v>
      </c>
      <c r="J10" s="746">
        <v>31761</v>
      </c>
      <c r="K10" s="746">
        <v>5150</v>
      </c>
      <c r="L10" s="746">
        <v>32496</v>
      </c>
      <c r="M10" s="746">
        <v>0</v>
      </c>
      <c r="N10" s="746">
        <v>82947</v>
      </c>
    </row>
    <row r="11" spans="1:16" ht="12" customHeight="1" x14ac:dyDescent="0.15">
      <c r="A11" s="143" t="s">
        <v>158</v>
      </c>
      <c r="B11" s="1109">
        <f t="shared" si="2"/>
        <v>241581</v>
      </c>
      <c r="C11" s="746">
        <v>0</v>
      </c>
      <c r="D11" s="746">
        <v>0</v>
      </c>
      <c r="E11" s="746">
        <v>28325</v>
      </c>
      <c r="F11" s="746">
        <v>33372</v>
      </c>
      <c r="G11" s="746">
        <v>10300</v>
      </c>
      <c r="H11" s="746">
        <v>20000</v>
      </c>
      <c r="I11" s="746">
        <v>0</v>
      </c>
      <c r="J11" s="746">
        <v>21686</v>
      </c>
      <c r="K11" s="746">
        <v>51500</v>
      </c>
      <c r="L11" s="746">
        <v>7140</v>
      </c>
      <c r="M11" s="746">
        <v>35700</v>
      </c>
      <c r="N11" s="746">
        <v>33558</v>
      </c>
    </row>
    <row r="12" spans="1:16" ht="12" customHeight="1" x14ac:dyDescent="0.15">
      <c r="A12" s="143" t="s">
        <v>159</v>
      </c>
      <c r="B12" s="1109">
        <f t="shared" si="2"/>
        <v>4937831</v>
      </c>
      <c r="C12" s="746">
        <v>544664</v>
      </c>
      <c r="D12" s="746">
        <v>433558</v>
      </c>
      <c r="E12" s="746">
        <v>418322</v>
      </c>
      <c r="F12" s="746">
        <v>206392</v>
      </c>
      <c r="G12" s="746">
        <v>307139</v>
      </c>
      <c r="H12" s="746">
        <v>544273</v>
      </c>
      <c r="I12" s="746">
        <v>293293</v>
      </c>
      <c r="J12" s="746">
        <v>432950</v>
      </c>
      <c r="K12" s="746">
        <v>500300</v>
      </c>
      <c r="L12" s="746">
        <v>514411</v>
      </c>
      <c r="M12" s="746">
        <v>365402</v>
      </c>
      <c r="N12" s="746">
        <v>377127</v>
      </c>
    </row>
    <row r="13" spans="1:16" ht="12" customHeight="1" x14ac:dyDescent="0.15">
      <c r="A13" s="143" t="s">
        <v>101</v>
      </c>
      <c r="B13" s="1109">
        <f t="shared" si="2"/>
        <v>63161</v>
      </c>
      <c r="C13" s="746">
        <v>12360</v>
      </c>
      <c r="D13" s="746">
        <v>12456</v>
      </c>
      <c r="E13" s="746">
        <v>0</v>
      </c>
      <c r="F13" s="746">
        <v>0</v>
      </c>
      <c r="G13" s="746">
        <v>0</v>
      </c>
      <c r="H13" s="746">
        <v>18695</v>
      </c>
      <c r="I13" s="746">
        <v>0</v>
      </c>
      <c r="J13" s="746">
        <v>0</v>
      </c>
      <c r="K13" s="746">
        <v>0</v>
      </c>
      <c r="L13" s="746">
        <v>0</v>
      </c>
      <c r="M13" s="746">
        <v>7650</v>
      </c>
      <c r="N13" s="746">
        <v>12000</v>
      </c>
    </row>
    <row r="14" spans="1:16" ht="12" customHeight="1" x14ac:dyDescent="0.15">
      <c r="A14" s="143" t="s">
        <v>160</v>
      </c>
      <c r="B14" s="1109">
        <f t="shared" si="2"/>
        <v>0</v>
      </c>
      <c r="C14" s="746">
        <v>0</v>
      </c>
      <c r="D14" s="746">
        <v>0</v>
      </c>
      <c r="E14" s="746">
        <v>0</v>
      </c>
      <c r="F14" s="746">
        <v>0</v>
      </c>
      <c r="G14" s="746">
        <v>0</v>
      </c>
      <c r="H14" s="746">
        <v>0</v>
      </c>
      <c r="I14" s="746">
        <v>0</v>
      </c>
      <c r="J14" s="746">
        <v>0</v>
      </c>
      <c r="K14" s="746">
        <v>0</v>
      </c>
      <c r="L14" s="746">
        <v>0</v>
      </c>
      <c r="M14" s="746">
        <v>0</v>
      </c>
      <c r="N14" s="746">
        <v>0</v>
      </c>
    </row>
    <row r="15" spans="1:16" ht="4.05" customHeight="1" x14ac:dyDescent="0.15">
      <c r="A15" s="143"/>
      <c r="B15" s="1109"/>
      <c r="C15" s="746"/>
      <c r="D15" s="746">
        <v>0</v>
      </c>
      <c r="E15" s="746">
        <v>0</v>
      </c>
      <c r="F15" s="746">
        <v>0</v>
      </c>
      <c r="G15" s="746">
        <v>0</v>
      </c>
      <c r="H15" s="746">
        <v>0</v>
      </c>
      <c r="I15" s="746">
        <v>0</v>
      </c>
      <c r="J15" s="746">
        <v>0</v>
      </c>
      <c r="K15" s="746">
        <v>0</v>
      </c>
      <c r="L15" s="746">
        <v>0</v>
      </c>
      <c r="M15" s="746">
        <v>0</v>
      </c>
      <c r="N15" s="746">
        <v>0</v>
      </c>
    </row>
    <row r="16" spans="1:16" ht="13.05" customHeight="1" x14ac:dyDescent="0.15">
      <c r="A16" s="1023" t="s">
        <v>161</v>
      </c>
      <c r="B16" s="1110">
        <f>SUM(B17:B23)</f>
        <v>20005754</v>
      </c>
      <c r="C16" s="1025">
        <f t="shared" ref="C16:N16" si="3">SUM(C17:C23)</f>
        <v>1453830</v>
      </c>
      <c r="D16" s="1025">
        <f t="shared" si="3"/>
        <v>1284312</v>
      </c>
      <c r="E16" s="1025">
        <f t="shared" si="3"/>
        <v>1666864</v>
      </c>
      <c r="F16" s="1025">
        <f t="shared" si="3"/>
        <v>1427881</v>
      </c>
      <c r="G16" s="1025">
        <f t="shared" si="3"/>
        <v>1634669</v>
      </c>
      <c r="H16" s="1025">
        <f t="shared" si="3"/>
        <v>1477433</v>
      </c>
      <c r="I16" s="1025">
        <f t="shared" si="3"/>
        <v>1601250</v>
      </c>
      <c r="J16" s="1025">
        <f t="shared" si="3"/>
        <v>1685716</v>
      </c>
      <c r="K16" s="1025">
        <f t="shared" si="3"/>
        <v>1908021</v>
      </c>
      <c r="L16" s="1025">
        <f t="shared" si="3"/>
        <v>2068638</v>
      </c>
      <c r="M16" s="1025">
        <f t="shared" si="3"/>
        <v>1975159</v>
      </c>
      <c r="N16" s="1025">
        <f t="shared" si="3"/>
        <v>1821981</v>
      </c>
    </row>
    <row r="17" spans="1:14" ht="13.05" customHeight="1" x14ac:dyDescent="0.15">
      <c r="A17" s="143" t="s">
        <v>172</v>
      </c>
      <c r="B17" s="1109">
        <f t="shared" ref="B17:B23" si="4">SUM(C17:N17)</f>
        <v>23375</v>
      </c>
      <c r="C17" s="746">
        <v>1442</v>
      </c>
      <c r="D17" s="746">
        <v>1453</v>
      </c>
      <c r="E17" s="746">
        <v>5150</v>
      </c>
      <c r="F17" s="746">
        <v>0</v>
      </c>
      <c r="G17" s="746">
        <v>0</v>
      </c>
      <c r="H17" s="746">
        <v>0</v>
      </c>
      <c r="I17" s="746">
        <v>0</v>
      </c>
      <c r="J17" s="746">
        <v>3090</v>
      </c>
      <c r="K17" s="746">
        <v>5100</v>
      </c>
      <c r="L17" s="746">
        <v>1530</v>
      </c>
      <c r="M17" s="746">
        <v>5610</v>
      </c>
      <c r="N17" s="746">
        <v>0</v>
      </c>
    </row>
    <row r="18" spans="1:14" ht="13.05" customHeight="1" x14ac:dyDescent="0.15">
      <c r="A18" s="143" t="s">
        <v>173</v>
      </c>
      <c r="B18" s="1109">
        <f t="shared" si="4"/>
        <v>8097847</v>
      </c>
      <c r="C18" s="746">
        <v>524919</v>
      </c>
      <c r="D18" s="746">
        <v>414926</v>
      </c>
      <c r="E18" s="746">
        <v>593250</v>
      </c>
      <c r="F18" s="746">
        <v>549173</v>
      </c>
      <c r="G18" s="746">
        <v>698803</v>
      </c>
      <c r="H18" s="746">
        <v>560194</v>
      </c>
      <c r="I18" s="746">
        <v>619569</v>
      </c>
      <c r="J18" s="746">
        <v>659394</v>
      </c>
      <c r="K18" s="746">
        <v>705882</v>
      </c>
      <c r="L18" s="746">
        <v>976396</v>
      </c>
      <c r="M18" s="746">
        <v>952272</v>
      </c>
      <c r="N18" s="746">
        <v>843069</v>
      </c>
    </row>
    <row r="19" spans="1:14" ht="13.05" customHeight="1" x14ac:dyDescent="0.15">
      <c r="A19" s="143" t="s">
        <v>174</v>
      </c>
      <c r="B19" s="1109">
        <f t="shared" si="4"/>
        <v>11816712</v>
      </c>
      <c r="C19" s="746">
        <v>922834</v>
      </c>
      <c r="D19" s="746">
        <v>863262</v>
      </c>
      <c r="E19" s="746">
        <v>1064543</v>
      </c>
      <c r="F19" s="746">
        <v>878708</v>
      </c>
      <c r="G19" s="746">
        <v>931746</v>
      </c>
      <c r="H19" s="746">
        <v>911677</v>
      </c>
      <c r="I19" s="746">
        <v>967622</v>
      </c>
      <c r="J19" s="746">
        <v>1014642</v>
      </c>
      <c r="K19" s="746">
        <v>1190003</v>
      </c>
      <c r="L19" s="746">
        <v>1083082</v>
      </c>
      <c r="M19" s="746">
        <v>1011973</v>
      </c>
      <c r="N19" s="746">
        <v>976620</v>
      </c>
    </row>
    <row r="20" spans="1:14" ht="13.05" customHeight="1" x14ac:dyDescent="0.15">
      <c r="A20" s="143" t="s">
        <v>175</v>
      </c>
      <c r="B20" s="1109">
        <f t="shared" si="4"/>
        <v>18692</v>
      </c>
      <c r="C20" s="746">
        <v>4635</v>
      </c>
      <c r="D20" s="746">
        <v>4671</v>
      </c>
      <c r="E20" s="746">
        <v>0</v>
      </c>
      <c r="F20" s="746">
        <v>0</v>
      </c>
      <c r="G20" s="746">
        <v>0</v>
      </c>
      <c r="H20" s="746"/>
      <c r="I20" s="746">
        <v>3605</v>
      </c>
      <c r="J20" s="746">
        <v>1803</v>
      </c>
      <c r="K20" s="746">
        <v>0</v>
      </c>
      <c r="L20" s="746">
        <v>0</v>
      </c>
      <c r="M20" s="746">
        <v>3978</v>
      </c>
      <c r="N20" s="746">
        <v>0</v>
      </c>
    </row>
    <row r="21" spans="1:14" ht="13.05" customHeight="1" x14ac:dyDescent="0.15">
      <c r="A21" s="143" t="s">
        <v>176</v>
      </c>
      <c r="B21" s="1109">
        <f t="shared" si="4"/>
        <v>0</v>
      </c>
      <c r="C21" s="746">
        <v>0</v>
      </c>
      <c r="D21" s="746">
        <v>0</v>
      </c>
      <c r="E21" s="746">
        <v>0</v>
      </c>
      <c r="F21" s="746">
        <v>0</v>
      </c>
      <c r="G21" s="746">
        <v>0</v>
      </c>
      <c r="H21" s="746">
        <v>0</v>
      </c>
      <c r="I21" s="746">
        <v>0</v>
      </c>
      <c r="J21" s="746">
        <v>0</v>
      </c>
      <c r="K21" s="746">
        <v>0</v>
      </c>
      <c r="L21" s="746">
        <v>0</v>
      </c>
      <c r="M21" s="746">
        <v>0</v>
      </c>
      <c r="N21" s="746">
        <v>0</v>
      </c>
    </row>
    <row r="22" spans="1:14" ht="13.05" customHeight="1" x14ac:dyDescent="0.15">
      <c r="A22" s="143" t="s">
        <v>177</v>
      </c>
      <c r="B22" s="1109">
        <f t="shared" si="4"/>
        <v>49025</v>
      </c>
      <c r="C22" s="746">
        <v>0</v>
      </c>
      <c r="D22" s="746">
        <v>0</v>
      </c>
      <c r="E22" s="746">
        <v>3921</v>
      </c>
      <c r="F22" s="746">
        <v>0</v>
      </c>
      <c r="G22" s="746">
        <v>4120</v>
      </c>
      <c r="H22" s="746">
        <v>5459</v>
      </c>
      <c r="I22" s="746">
        <v>10454</v>
      </c>
      <c r="J22" s="746">
        <v>6787</v>
      </c>
      <c r="K22" s="746">
        <v>7036</v>
      </c>
      <c r="L22" s="746">
        <v>7630</v>
      </c>
      <c r="M22" s="746">
        <v>1326</v>
      </c>
      <c r="N22" s="746">
        <v>2292</v>
      </c>
    </row>
    <row r="23" spans="1:14" ht="13.05" customHeight="1" x14ac:dyDescent="0.15">
      <c r="A23" s="143" t="s">
        <v>178</v>
      </c>
      <c r="B23" s="1109">
        <f t="shared" si="4"/>
        <v>103</v>
      </c>
      <c r="C23" s="746">
        <v>0</v>
      </c>
      <c r="D23" s="746">
        <v>0</v>
      </c>
      <c r="E23" s="746">
        <v>0</v>
      </c>
      <c r="F23" s="746">
        <v>0</v>
      </c>
      <c r="G23" s="746">
        <v>0</v>
      </c>
      <c r="H23" s="746">
        <v>103</v>
      </c>
      <c r="I23" s="746">
        <v>0</v>
      </c>
      <c r="J23" s="746">
        <v>0</v>
      </c>
      <c r="K23" s="746">
        <v>0</v>
      </c>
      <c r="L23" s="746">
        <v>0</v>
      </c>
      <c r="M23" s="746">
        <v>0</v>
      </c>
      <c r="N23" s="746">
        <v>0</v>
      </c>
    </row>
    <row r="24" spans="1:14" ht="4.05" customHeight="1" x14ac:dyDescent="0.15">
      <c r="A24" s="143"/>
      <c r="B24" s="1109"/>
      <c r="C24" s="746"/>
      <c r="D24" s="746"/>
      <c r="E24" s="746"/>
      <c r="F24" s="746"/>
      <c r="G24" s="746"/>
      <c r="H24" s="746"/>
      <c r="I24" s="746"/>
      <c r="J24" s="746"/>
      <c r="K24" s="746"/>
      <c r="L24" s="746"/>
      <c r="M24" s="746"/>
      <c r="N24" s="746"/>
    </row>
    <row r="25" spans="1:14" ht="13.05" customHeight="1" x14ac:dyDescent="0.15">
      <c r="A25" s="1023" t="s">
        <v>162</v>
      </c>
      <c r="B25" s="1110">
        <f>SUM(B26:B32)</f>
        <v>1299569</v>
      </c>
      <c r="C25" s="1025">
        <f t="shared" ref="C25:N25" si="5">SUM(C26:C32)</f>
        <v>133730</v>
      </c>
      <c r="D25" s="1025">
        <f t="shared" si="5"/>
        <v>103830</v>
      </c>
      <c r="E25" s="1025">
        <f t="shared" si="5"/>
        <v>103862</v>
      </c>
      <c r="F25" s="1025">
        <f t="shared" si="5"/>
        <v>109511</v>
      </c>
      <c r="G25" s="1025">
        <f t="shared" si="5"/>
        <v>71574</v>
      </c>
      <c r="H25" s="1025">
        <f t="shared" si="5"/>
        <v>98321</v>
      </c>
      <c r="I25" s="1025">
        <f t="shared" si="5"/>
        <v>115197</v>
      </c>
      <c r="J25" s="1025">
        <f t="shared" si="5"/>
        <v>96678</v>
      </c>
      <c r="K25" s="1025">
        <f t="shared" si="5"/>
        <v>83872</v>
      </c>
      <c r="L25" s="1025">
        <f t="shared" si="5"/>
        <v>100954</v>
      </c>
      <c r="M25" s="1025">
        <f t="shared" si="5"/>
        <v>147214</v>
      </c>
      <c r="N25" s="1025">
        <f t="shared" si="5"/>
        <v>134826</v>
      </c>
    </row>
    <row r="26" spans="1:14" ht="13.05" customHeight="1" x14ac:dyDescent="0.15">
      <c r="A26" s="143" t="s">
        <v>179</v>
      </c>
      <c r="B26" s="1109">
        <f t="shared" ref="B26:B32" si="6">SUM(C26:N26)</f>
        <v>1078512</v>
      </c>
      <c r="C26" s="746">
        <v>125390</v>
      </c>
      <c r="D26" s="746">
        <v>89425</v>
      </c>
      <c r="E26" s="746">
        <v>81820</v>
      </c>
      <c r="F26" s="746">
        <v>89941</v>
      </c>
      <c r="G26" s="746">
        <v>62058</v>
      </c>
      <c r="H26" s="746">
        <v>78236</v>
      </c>
      <c r="I26" s="746">
        <v>98717</v>
      </c>
      <c r="J26" s="746">
        <v>74017</v>
      </c>
      <c r="K26" s="746">
        <v>49580</v>
      </c>
      <c r="L26" s="746">
        <v>81734</v>
      </c>
      <c r="M26" s="746">
        <v>118888</v>
      </c>
      <c r="N26" s="746">
        <v>128706</v>
      </c>
    </row>
    <row r="27" spans="1:14" ht="13.05" customHeight="1" x14ac:dyDescent="0.15">
      <c r="A27" s="143" t="s">
        <v>163</v>
      </c>
      <c r="B27" s="1109">
        <f t="shared" si="6"/>
        <v>21570</v>
      </c>
      <c r="C27" s="746">
        <v>0</v>
      </c>
      <c r="D27" s="746">
        <v>0</v>
      </c>
      <c r="E27" s="746">
        <v>0</v>
      </c>
      <c r="F27" s="746">
        <v>6180</v>
      </c>
      <c r="G27" s="746">
        <v>0</v>
      </c>
      <c r="H27" s="746">
        <v>6180</v>
      </c>
      <c r="I27" s="746">
        <v>0</v>
      </c>
      <c r="J27" s="746">
        <v>3090</v>
      </c>
      <c r="K27" s="746">
        <v>0</v>
      </c>
      <c r="L27" s="746">
        <v>0</v>
      </c>
      <c r="M27" s="746">
        <v>6120</v>
      </c>
      <c r="N27" s="746">
        <v>0</v>
      </c>
    </row>
    <row r="28" spans="1:14" ht="13.05" customHeight="1" x14ac:dyDescent="0.15">
      <c r="A28" s="143" t="s">
        <v>180</v>
      </c>
      <c r="B28" s="1109">
        <f t="shared" si="6"/>
        <v>182502</v>
      </c>
      <c r="C28" s="746">
        <v>7207</v>
      </c>
      <c r="D28" s="746">
        <v>13263</v>
      </c>
      <c r="E28" s="746">
        <v>21218</v>
      </c>
      <c r="F28" s="746">
        <v>13390</v>
      </c>
      <c r="G28" s="746">
        <v>9516</v>
      </c>
      <c r="H28" s="746">
        <v>12772</v>
      </c>
      <c r="I28" s="746">
        <v>12566</v>
      </c>
      <c r="J28" s="746">
        <v>16738</v>
      </c>
      <c r="K28" s="746">
        <v>33068</v>
      </c>
      <c r="L28" s="746">
        <v>17294</v>
      </c>
      <c r="M28" s="746">
        <v>19350</v>
      </c>
      <c r="N28" s="746">
        <v>6120</v>
      </c>
    </row>
    <row r="29" spans="1:14" ht="13.05" customHeight="1" x14ac:dyDescent="0.15">
      <c r="A29" s="143" t="s">
        <v>164</v>
      </c>
      <c r="B29" s="1109">
        <f t="shared" si="6"/>
        <v>14840</v>
      </c>
      <c r="C29" s="749">
        <v>1133</v>
      </c>
      <c r="D29" s="749">
        <v>1142</v>
      </c>
      <c r="E29" s="749">
        <v>0</v>
      </c>
      <c r="F29" s="749">
        <v>0</v>
      </c>
      <c r="G29" s="749">
        <v>0</v>
      </c>
      <c r="H29" s="749">
        <v>1133</v>
      </c>
      <c r="I29" s="749">
        <v>3193</v>
      </c>
      <c r="J29" s="749">
        <v>2833</v>
      </c>
      <c r="K29" s="749">
        <v>1224</v>
      </c>
      <c r="L29" s="749">
        <v>1326</v>
      </c>
      <c r="M29" s="749">
        <v>2856</v>
      </c>
      <c r="N29" s="749">
        <v>0</v>
      </c>
    </row>
    <row r="30" spans="1:14" ht="13.05" customHeight="1" x14ac:dyDescent="0.15">
      <c r="A30" s="143" t="s">
        <v>165</v>
      </c>
      <c r="B30" s="1109">
        <f t="shared" si="6"/>
        <v>824</v>
      </c>
      <c r="C30" s="749">
        <v>0</v>
      </c>
      <c r="D30" s="749">
        <v>0</v>
      </c>
      <c r="E30" s="749">
        <v>824</v>
      </c>
      <c r="F30" s="749">
        <v>0</v>
      </c>
      <c r="G30" s="749">
        <v>0</v>
      </c>
      <c r="H30" s="749">
        <v>0</v>
      </c>
      <c r="I30" s="749">
        <v>0</v>
      </c>
      <c r="J30" s="749">
        <v>0</v>
      </c>
      <c r="K30" s="749">
        <v>0</v>
      </c>
      <c r="L30" s="749">
        <v>0</v>
      </c>
      <c r="M30" s="749">
        <v>0</v>
      </c>
      <c r="N30" s="749">
        <v>0</v>
      </c>
    </row>
    <row r="31" spans="1:14" ht="13.05" customHeight="1" x14ac:dyDescent="0.15">
      <c r="A31" s="143" t="s">
        <v>166</v>
      </c>
      <c r="B31" s="1109">
        <f t="shared" si="6"/>
        <v>1321</v>
      </c>
      <c r="C31" s="749">
        <v>0</v>
      </c>
      <c r="D31" s="749">
        <v>0</v>
      </c>
      <c r="E31" s="749">
        <v>0</v>
      </c>
      <c r="F31" s="749">
        <v>0</v>
      </c>
      <c r="G31" s="749">
        <v>0</v>
      </c>
      <c r="H31" s="749">
        <v>0</v>
      </c>
      <c r="I31" s="749">
        <v>721</v>
      </c>
      <c r="J31" s="749">
        <v>0</v>
      </c>
      <c r="K31" s="749">
        <v>0</v>
      </c>
      <c r="L31" s="749">
        <v>600</v>
      </c>
      <c r="M31" s="749">
        <v>0</v>
      </c>
      <c r="N31" s="749">
        <v>0</v>
      </c>
    </row>
    <row r="32" spans="1:14" ht="13.05" customHeight="1" x14ac:dyDescent="0.15">
      <c r="A32" s="143" t="s">
        <v>167</v>
      </c>
      <c r="B32" s="1109">
        <f t="shared" si="6"/>
        <v>0</v>
      </c>
      <c r="C32" s="749">
        <v>0</v>
      </c>
      <c r="D32" s="749">
        <v>0</v>
      </c>
      <c r="E32" s="749">
        <v>0</v>
      </c>
      <c r="F32" s="749">
        <v>0</v>
      </c>
      <c r="G32" s="749">
        <v>0</v>
      </c>
      <c r="H32" s="749">
        <v>0</v>
      </c>
      <c r="I32" s="749">
        <v>0</v>
      </c>
      <c r="J32" s="749">
        <v>0</v>
      </c>
      <c r="K32" s="749">
        <v>0</v>
      </c>
      <c r="L32" s="749">
        <v>0</v>
      </c>
      <c r="M32" s="749">
        <v>0</v>
      </c>
      <c r="N32" s="749">
        <v>0</v>
      </c>
    </row>
    <row r="33" spans="1:15" ht="4.05" customHeight="1" x14ac:dyDescent="0.15">
      <c r="B33" s="1109"/>
      <c r="C33" s="746"/>
      <c r="D33" s="746"/>
      <c r="E33" s="746"/>
      <c r="F33" s="746"/>
      <c r="G33" s="746"/>
      <c r="H33" s="746"/>
      <c r="I33" s="746"/>
      <c r="J33" s="746"/>
      <c r="K33" s="746"/>
      <c r="L33" s="746"/>
      <c r="M33" s="746"/>
      <c r="N33" s="746"/>
    </row>
    <row r="34" spans="1:15" ht="13.05" customHeight="1" x14ac:dyDescent="0.15">
      <c r="A34" s="1023" t="s">
        <v>168</v>
      </c>
      <c r="B34" s="1110">
        <f>SUM(B35:B38)</f>
        <v>1915953</v>
      </c>
      <c r="C34" s="1025">
        <f t="shared" ref="C34:N34" si="7">SUM(C35:C38)</f>
        <v>168130</v>
      </c>
      <c r="D34" s="1025">
        <f t="shared" si="7"/>
        <v>197229</v>
      </c>
      <c r="E34" s="1025">
        <f t="shared" si="7"/>
        <v>126389</v>
      </c>
      <c r="F34" s="1025">
        <f t="shared" si="7"/>
        <v>139839</v>
      </c>
      <c r="G34" s="1025">
        <f t="shared" si="7"/>
        <v>149328</v>
      </c>
      <c r="H34" s="1025">
        <f t="shared" si="7"/>
        <v>123041</v>
      </c>
      <c r="I34" s="1025">
        <f t="shared" si="7"/>
        <v>163960</v>
      </c>
      <c r="J34" s="1025">
        <f t="shared" si="7"/>
        <v>154538</v>
      </c>
      <c r="K34" s="1025">
        <f t="shared" si="7"/>
        <v>200781</v>
      </c>
      <c r="L34" s="1025">
        <f t="shared" si="7"/>
        <v>145162</v>
      </c>
      <c r="M34" s="1025">
        <f t="shared" si="7"/>
        <v>173872</v>
      </c>
      <c r="N34" s="1025">
        <f t="shared" si="7"/>
        <v>173684</v>
      </c>
    </row>
    <row r="35" spans="1:15" ht="13.05" customHeight="1" x14ac:dyDescent="0.15">
      <c r="A35" s="143" t="s">
        <v>181</v>
      </c>
      <c r="B35" s="1109">
        <f>SUM(C35:N35)</f>
        <v>1255621</v>
      </c>
      <c r="C35" s="746">
        <v>115732</v>
      </c>
      <c r="D35" s="746">
        <v>144423</v>
      </c>
      <c r="E35" s="746">
        <v>87849</v>
      </c>
      <c r="F35" s="746">
        <v>139839</v>
      </c>
      <c r="G35" s="746">
        <v>70578</v>
      </c>
      <c r="H35" s="746">
        <v>72468</v>
      </c>
      <c r="I35" s="746">
        <v>83240</v>
      </c>
      <c r="J35" s="746">
        <v>104635</v>
      </c>
      <c r="K35" s="746">
        <v>79500</v>
      </c>
      <c r="L35" s="746">
        <v>96911</v>
      </c>
      <c r="M35" s="746">
        <v>153872</v>
      </c>
      <c r="N35" s="746">
        <v>106574</v>
      </c>
    </row>
    <row r="36" spans="1:15" ht="13.05" customHeight="1" x14ac:dyDescent="0.15">
      <c r="A36" s="143" t="s">
        <v>169</v>
      </c>
      <c r="B36" s="1109">
        <f>SUM(C36:N36)</f>
        <v>254530</v>
      </c>
      <c r="C36" s="746">
        <v>10091</v>
      </c>
      <c r="D36" s="746">
        <v>10170</v>
      </c>
      <c r="E36" s="746">
        <v>18540</v>
      </c>
      <c r="F36" s="746">
        <v>0</v>
      </c>
      <c r="G36" s="746">
        <v>25750</v>
      </c>
      <c r="H36" s="746">
        <v>49852</v>
      </c>
      <c r="I36" s="746">
        <v>23896</v>
      </c>
      <c r="J36" s="746">
        <v>21491</v>
      </c>
      <c r="K36" s="746">
        <v>34458</v>
      </c>
      <c r="L36" s="746">
        <v>33966</v>
      </c>
      <c r="M36" s="746">
        <v>0</v>
      </c>
      <c r="N36" s="746">
        <v>26316</v>
      </c>
    </row>
    <row r="37" spans="1:15" ht="13.05" customHeight="1" x14ac:dyDescent="0.15">
      <c r="A37" s="143" t="s">
        <v>170</v>
      </c>
      <c r="B37" s="1109">
        <f>SUM(C37:N37)</f>
        <v>162005</v>
      </c>
      <c r="C37" s="746">
        <v>309</v>
      </c>
      <c r="D37" s="746">
        <v>311</v>
      </c>
      <c r="E37" s="746">
        <v>20000</v>
      </c>
      <c r="F37" s="746">
        <v>0</v>
      </c>
      <c r="G37" s="746">
        <v>53000</v>
      </c>
      <c r="H37" s="746">
        <v>721</v>
      </c>
      <c r="I37" s="746">
        <v>824</v>
      </c>
      <c r="J37" s="746">
        <v>412</v>
      </c>
      <c r="K37" s="746">
        <v>52143</v>
      </c>
      <c r="L37" s="746">
        <v>14285</v>
      </c>
      <c r="M37" s="746">
        <v>20000</v>
      </c>
      <c r="N37" s="746">
        <v>0</v>
      </c>
    </row>
    <row r="38" spans="1:15" ht="13.05" customHeight="1" x14ac:dyDescent="0.15">
      <c r="A38" s="145" t="s">
        <v>182</v>
      </c>
      <c r="B38" s="1109">
        <f>SUM(C38:N38)</f>
        <v>243797</v>
      </c>
      <c r="C38" s="746">
        <v>41998</v>
      </c>
      <c r="D38" s="746">
        <v>42325</v>
      </c>
      <c r="E38" s="746">
        <v>0</v>
      </c>
      <c r="F38" s="746">
        <v>0</v>
      </c>
      <c r="G38" s="746">
        <v>0</v>
      </c>
      <c r="H38" s="746">
        <v>0</v>
      </c>
      <c r="I38" s="746">
        <v>56000</v>
      </c>
      <c r="J38" s="746">
        <v>28000</v>
      </c>
      <c r="K38" s="746">
        <v>34680</v>
      </c>
      <c r="L38" s="746">
        <v>0</v>
      </c>
      <c r="M38" s="746">
        <v>0</v>
      </c>
      <c r="N38" s="746">
        <v>40794</v>
      </c>
    </row>
    <row r="39" spans="1:15" ht="4.05" customHeight="1" thickBot="1" x14ac:dyDescent="0.2">
      <c r="A39" s="149"/>
      <c r="B39" s="1027"/>
      <c r="C39" s="715"/>
      <c r="D39" s="715"/>
      <c r="E39" s="715"/>
      <c r="F39" s="715"/>
      <c r="G39" s="715"/>
      <c r="H39" s="715"/>
      <c r="I39" s="715"/>
      <c r="J39" s="715"/>
      <c r="K39" s="715"/>
      <c r="L39" s="715"/>
      <c r="M39" s="715"/>
      <c r="N39" s="715"/>
    </row>
    <row r="40" spans="1:15" ht="9" customHeight="1" x14ac:dyDescent="0.15">
      <c r="A40" s="28" t="s">
        <v>544</v>
      </c>
      <c r="B40" s="691"/>
      <c r="C40" s="691"/>
      <c r="D40" s="691"/>
      <c r="E40" s="691"/>
      <c r="F40" s="691"/>
      <c r="G40" s="691"/>
      <c r="H40" s="691"/>
      <c r="I40" s="691"/>
      <c r="J40" s="691"/>
      <c r="K40" s="691"/>
      <c r="L40" s="691"/>
      <c r="M40" s="691"/>
      <c r="N40" s="691"/>
      <c r="O40" s="691"/>
    </row>
    <row r="41" spans="1:15" ht="9" customHeight="1" x14ac:dyDescent="0.15">
      <c r="A41" s="695" t="s">
        <v>464</v>
      </c>
      <c r="B41" s="691"/>
      <c r="C41" s="691"/>
      <c r="D41" s="691"/>
      <c r="E41" s="691"/>
      <c r="F41" s="691"/>
      <c r="G41" s="691"/>
      <c r="H41" s="691"/>
      <c r="I41" s="691"/>
      <c r="J41" s="691"/>
      <c r="K41" s="691"/>
      <c r="L41" s="691"/>
      <c r="M41" s="691"/>
      <c r="N41" s="691"/>
      <c r="O41" s="691"/>
    </row>
    <row r="42" spans="1:15" ht="9" customHeight="1" x14ac:dyDescent="0.15">
      <c r="A42" s="40" t="s">
        <v>427</v>
      </c>
      <c r="B42" s="691"/>
      <c r="C42" s="691"/>
      <c r="D42" s="691"/>
      <c r="E42" s="691"/>
      <c r="F42" s="691"/>
      <c r="G42" s="691"/>
      <c r="H42" s="691"/>
      <c r="I42" s="691"/>
      <c r="J42" s="691"/>
      <c r="K42" s="691"/>
      <c r="L42" s="691"/>
      <c r="M42" s="691"/>
      <c r="N42" s="691"/>
      <c r="O42" s="691"/>
    </row>
    <row r="43" spans="1:15" ht="13.05" customHeight="1" x14ac:dyDescent="0.15">
      <c r="A43" s="119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9">
    <tabColor theme="9" tint="0.59999389629810485"/>
  </sheetPr>
  <dimension ref="A2:S36"/>
  <sheetViews>
    <sheetView showGridLines="0" zoomScaleNormal="100" workbookViewId="0">
      <selection activeCell="A35" sqref="A35"/>
    </sheetView>
  </sheetViews>
  <sheetFormatPr baseColWidth="10" defaultColWidth="7" defaultRowHeight="13.05" customHeight="1" x14ac:dyDescent="0.15"/>
  <cols>
    <col min="1" max="1" width="1.75" style="128" customWidth="1"/>
    <col min="2" max="2" width="11.25" style="128" customWidth="1"/>
    <col min="3" max="5" width="8" style="128" hidden="1" customWidth="1"/>
    <col min="6" max="19" width="8.75" style="128" customWidth="1"/>
    <col min="20" max="16384" width="7" style="128"/>
  </cols>
  <sheetData>
    <row r="2" spans="1:19" ht="15" customHeight="1" x14ac:dyDescent="0.3">
      <c r="A2" s="366" t="s">
        <v>538</v>
      </c>
      <c r="B2" s="364"/>
      <c r="C2" s="364"/>
      <c r="D2" s="364"/>
      <c r="E2" s="364"/>
      <c r="F2" s="364"/>
    </row>
    <row r="3" spans="1:19" ht="13.05" customHeight="1" x14ac:dyDescent="0.15">
      <c r="A3" s="716" t="s">
        <v>369</v>
      </c>
      <c r="B3" s="364"/>
      <c r="C3" s="364"/>
      <c r="D3" s="364"/>
      <c r="E3" s="364"/>
      <c r="F3" s="364"/>
    </row>
    <row r="4" spans="1:19" ht="4.05" customHeight="1" thickBot="1" x14ac:dyDescent="0.2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</row>
    <row r="5" spans="1:19" ht="15" customHeight="1" x14ac:dyDescent="0.15">
      <c r="A5" s="1170" t="s">
        <v>18</v>
      </c>
      <c r="B5" s="1170"/>
      <c r="C5" s="813">
        <v>2005</v>
      </c>
      <c r="D5" s="813">
        <v>2006</v>
      </c>
      <c r="E5" s="813">
        <v>2007</v>
      </c>
      <c r="F5" s="813">
        <v>2008</v>
      </c>
      <c r="G5" s="813">
        <v>2009</v>
      </c>
      <c r="H5" s="813">
        <v>2010</v>
      </c>
      <c r="I5" s="813">
        <v>2011</v>
      </c>
      <c r="J5" s="813">
        <v>2012</v>
      </c>
      <c r="K5" s="813">
        <v>2013</v>
      </c>
      <c r="L5" s="813">
        <v>2014</v>
      </c>
      <c r="M5" s="813">
        <v>2015</v>
      </c>
      <c r="N5" s="813">
        <v>2016</v>
      </c>
      <c r="O5" s="813">
        <v>2017</v>
      </c>
      <c r="P5" s="813" t="s">
        <v>211</v>
      </c>
      <c r="Q5" s="813" t="s">
        <v>403</v>
      </c>
      <c r="R5" s="813" t="s">
        <v>402</v>
      </c>
    </row>
    <row r="6" spans="1:19" ht="15" customHeight="1" x14ac:dyDescent="0.15">
      <c r="A6" s="1127" t="s">
        <v>106</v>
      </c>
      <c r="B6" s="1127"/>
      <c r="C6" s="830">
        <f>(C8+C9+C10+C11+C12+C13+C14+C15+C16+C17+C18+C19+C20+C21+C22+C23+C24+C25+C26+C27+C28+C29+C30+C31)</f>
        <v>5249783</v>
      </c>
      <c r="D6" s="830">
        <f>(D8+D9+D10+D11+D12+D13+D14+D15+D16+D17+D18+D19+D20+D21+D22+D23+D24+D25+D26+D27+D28+D29+D30+D31)</f>
        <v>5241101</v>
      </c>
      <c r="E6" s="831">
        <v>120227.6</v>
      </c>
      <c r="F6" s="1111">
        <v>131179.1</v>
      </c>
      <c r="G6" s="1111">
        <v>137838</v>
      </c>
      <c r="H6" s="1111">
        <v>130779</v>
      </c>
      <c r="I6" s="1111">
        <v>128943.5</v>
      </c>
      <c r="J6" s="1111">
        <v>138554.1</v>
      </c>
      <c r="K6" s="1111">
        <v>138179.79999999999</v>
      </c>
      <c r="L6" s="1111">
        <v>144703.70000000001</v>
      </c>
      <c r="M6" s="1111">
        <v>151000.9</v>
      </c>
      <c r="N6" s="1111">
        <v>158263.20000000001</v>
      </c>
      <c r="O6" s="1111">
        <v>156637.70000000001</v>
      </c>
      <c r="P6" s="1111">
        <v>160959.29999999999</v>
      </c>
      <c r="Q6" s="1111">
        <v>168172.6</v>
      </c>
      <c r="R6" s="1111">
        <f>SUM(R8:R31)</f>
        <v>171058.62709999993</v>
      </c>
    </row>
    <row r="7" spans="1:19" ht="4.05" customHeight="1" x14ac:dyDescent="0.15">
      <c r="A7" s="129"/>
      <c r="B7" s="130"/>
      <c r="C7" s="138"/>
      <c r="D7" s="138"/>
      <c r="E7" s="138"/>
      <c r="F7" s="1112"/>
      <c r="G7" s="1112"/>
      <c r="H7" s="1112"/>
      <c r="I7" s="1112"/>
      <c r="J7" s="1112"/>
      <c r="K7" s="1112"/>
      <c r="L7" s="1112"/>
      <c r="M7" s="1112"/>
      <c r="N7" s="1112"/>
      <c r="O7" s="1112"/>
      <c r="P7" s="1112"/>
      <c r="Q7" s="1112"/>
      <c r="R7" s="1112"/>
    </row>
    <row r="8" spans="1:19" ht="12.75" customHeight="1" x14ac:dyDescent="0.15">
      <c r="A8" s="129"/>
      <c r="B8" s="29" t="s">
        <v>21</v>
      </c>
      <c r="C8" s="139">
        <v>13800</v>
      </c>
      <c r="D8" s="139">
        <v>14000</v>
      </c>
      <c r="E8" s="142">
        <v>97.2</v>
      </c>
      <c r="F8" s="1113">
        <v>80.900000000000006</v>
      </c>
      <c r="G8" s="1113">
        <v>89.5</v>
      </c>
      <c r="H8" s="1113">
        <v>90.1</v>
      </c>
      <c r="I8" s="1113">
        <v>199.5</v>
      </c>
      <c r="J8" s="1113">
        <v>190.5</v>
      </c>
      <c r="K8" s="1113">
        <v>199.5</v>
      </c>
      <c r="L8" s="1113">
        <v>195.3</v>
      </c>
      <c r="M8" s="1113">
        <v>175.4</v>
      </c>
      <c r="N8" s="1113">
        <v>159.80000000000001</v>
      </c>
      <c r="O8" s="1113">
        <v>154.30000000000001</v>
      </c>
      <c r="P8" s="1113">
        <v>160.19999999999999</v>
      </c>
      <c r="Q8" s="1113">
        <v>157.19999999999999</v>
      </c>
      <c r="R8" s="1113">
        <v>183.42</v>
      </c>
    </row>
    <row r="9" spans="1:19" ht="12.75" customHeight="1" x14ac:dyDescent="0.15">
      <c r="A9" s="129"/>
      <c r="B9" s="29" t="s">
        <v>22</v>
      </c>
      <c r="C9" s="139">
        <v>234260</v>
      </c>
      <c r="D9" s="139">
        <v>234260</v>
      </c>
      <c r="E9" s="142">
        <v>6494.4</v>
      </c>
      <c r="F9" s="1113">
        <v>5800</v>
      </c>
      <c r="G9" s="1113">
        <v>5358.8</v>
      </c>
      <c r="H9" s="1113">
        <v>4791.5</v>
      </c>
      <c r="I9" s="1113">
        <v>5088.6000000000004</v>
      </c>
      <c r="J9" s="1113">
        <v>4373.6000000000004</v>
      </c>
      <c r="K9" s="1113">
        <v>5581</v>
      </c>
      <c r="L9" s="1113">
        <v>6136</v>
      </c>
      <c r="M9" s="1113">
        <v>6015.3</v>
      </c>
      <c r="N9" s="1113">
        <v>6049.9</v>
      </c>
      <c r="O9" s="1113">
        <v>6138.3</v>
      </c>
      <c r="P9" s="1113">
        <v>5987.1</v>
      </c>
      <c r="Q9" s="1113">
        <v>5858.2</v>
      </c>
      <c r="R9" s="1113">
        <v>5987.0479999999998</v>
      </c>
    </row>
    <row r="10" spans="1:19" ht="12.75" customHeight="1" x14ac:dyDescent="0.15">
      <c r="A10" s="129"/>
      <c r="B10" s="29" t="s">
        <v>23</v>
      </c>
      <c r="C10" s="139">
        <v>86000</v>
      </c>
      <c r="D10" s="139">
        <v>87500</v>
      </c>
      <c r="E10" s="142">
        <v>2084.6999999999998</v>
      </c>
      <c r="F10" s="1113">
        <v>2138.8000000000002</v>
      </c>
      <c r="G10" s="1113">
        <v>2480.5</v>
      </c>
      <c r="H10" s="1113">
        <v>2215.5</v>
      </c>
      <c r="I10" s="1113">
        <v>2502.1999999999998</v>
      </c>
      <c r="J10" s="1113">
        <v>1865.2</v>
      </c>
      <c r="K10" s="1113">
        <v>2295.8000000000002</v>
      </c>
      <c r="L10" s="1113">
        <v>2387.6999999999998</v>
      </c>
      <c r="M10" s="1113">
        <v>2410.4</v>
      </c>
      <c r="N10" s="1113">
        <v>1865.2</v>
      </c>
      <c r="O10" s="1113">
        <v>1868.5</v>
      </c>
      <c r="P10" s="1113">
        <v>2048</v>
      </c>
      <c r="Q10" s="1113">
        <v>2489.5</v>
      </c>
      <c r="R10" s="1113">
        <v>2626.0329999999999</v>
      </c>
    </row>
    <row r="11" spans="1:19" ht="12.75" customHeight="1" x14ac:dyDescent="0.15">
      <c r="A11" s="129"/>
      <c r="B11" s="29" t="s">
        <v>24</v>
      </c>
      <c r="C11" s="139">
        <v>253482</v>
      </c>
      <c r="D11" s="139">
        <v>253925</v>
      </c>
      <c r="E11" s="142">
        <v>13000.9</v>
      </c>
      <c r="F11" s="1113">
        <v>13581.5</v>
      </c>
      <c r="G11" s="1113">
        <v>14270.2</v>
      </c>
      <c r="H11" s="1113">
        <v>15837.4</v>
      </c>
      <c r="I11" s="1113">
        <v>17116.900000000001</v>
      </c>
      <c r="J11" s="1113">
        <v>20057.5</v>
      </c>
      <c r="K11" s="1113">
        <v>20270.599999999999</v>
      </c>
      <c r="L11" s="1113">
        <v>24038.6</v>
      </c>
      <c r="M11" s="1113">
        <v>24045</v>
      </c>
      <c r="N11" s="1113">
        <v>26281.5</v>
      </c>
      <c r="O11" s="1113">
        <v>25241.200000000001</v>
      </c>
      <c r="P11" s="1113">
        <v>24685.3</v>
      </c>
      <c r="Q11" s="1113">
        <v>24963.3</v>
      </c>
      <c r="R11" s="1113">
        <v>24980.325000000001</v>
      </c>
    </row>
    <row r="12" spans="1:19" ht="12.75" customHeight="1" x14ac:dyDescent="0.15">
      <c r="A12" s="129"/>
      <c r="B12" s="29" t="s">
        <v>25</v>
      </c>
      <c r="C12" s="139">
        <v>567252</v>
      </c>
      <c r="D12" s="139">
        <v>585191</v>
      </c>
      <c r="E12" s="142">
        <v>1268.3</v>
      </c>
      <c r="F12" s="1113">
        <v>1101.2</v>
      </c>
      <c r="G12" s="1113">
        <v>1140.5999999999999</v>
      </c>
      <c r="H12" s="1113">
        <v>1119.5</v>
      </c>
      <c r="I12" s="1113">
        <v>1332</v>
      </c>
      <c r="J12" s="1113">
        <v>1105.2</v>
      </c>
      <c r="K12" s="1113">
        <v>1046.3</v>
      </c>
      <c r="L12" s="1113">
        <v>1056.4000000000001</v>
      </c>
      <c r="M12" s="1113">
        <v>1052.4000000000001</v>
      </c>
      <c r="N12" s="1113">
        <v>899.9</v>
      </c>
      <c r="O12" s="1113">
        <v>839.4</v>
      </c>
      <c r="P12" s="1113">
        <v>901.6</v>
      </c>
      <c r="Q12" s="1113">
        <v>870.5</v>
      </c>
      <c r="R12" s="1113">
        <v>887.06700000000001</v>
      </c>
    </row>
    <row r="13" spans="1:19" ht="12.75" customHeight="1" x14ac:dyDescent="0.15">
      <c r="A13" s="129"/>
      <c r="B13" s="29" t="s">
        <v>29</v>
      </c>
      <c r="C13" s="139">
        <v>201868</v>
      </c>
      <c r="D13" s="139">
        <v>203000</v>
      </c>
      <c r="E13" s="142">
        <v>953.6</v>
      </c>
      <c r="F13" s="1113">
        <v>1008.2</v>
      </c>
      <c r="G13" s="1113">
        <v>1200</v>
      </c>
      <c r="H13" s="1113">
        <v>1106.3</v>
      </c>
      <c r="I13" s="1113">
        <v>1374</v>
      </c>
      <c r="J13" s="1113">
        <v>1137.4000000000001</v>
      </c>
      <c r="K13" s="1113">
        <v>1379.9</v>
      </c>
      <c r="L13" s="1113">
        <v>1389.7</v>
      </c>
      <c r="M13" s="1113">
        <v>1423.3</v>
      </c>
      <c r="N13" s="1113">
        <v>1471.6</v>
      </c>
      <c r="O13" s="1113">
        <v>1521.5</v>
      </c>
      <c r="P13" s="1113">
        <v>1530.4</v>
      </c>
      <c r="Q13" s="1113">
        <v>1526</v>
      </c>
      <c r="R13" s="1113">
        <v>1528.4110000000001</v>
      </c>
      <c r="S13" s="109"/>
    </row>
    <row r="14" spans="1:19" ht="12.75" customHeight="1" x14ac:dyDescent="0.15">
      <c r="A14" s="129"/>
      <c r="B14" s="29" t="s">
        <v>30</v>
      </c>
      <c r="C14" s="139">
        <v>342051</v>
      </c>
      <c r="D14" s="139">
        <v>301166</v>
      </c>
      <c r="E14" s="142">
        <v>1705.7</v>
      </c>
      <c r="F14" s="1113">
        <v>1714</v>
      </c>
      <c r="G14" s="1113">
        <v>3250.5</v>
      </c>
      <c r="H14" s="1113">
        <v>3013.8</v>
      </c>
      <c r="I14" s="1113">
        <v>1713.1</v>
      </c>
      <c r="J14" s="1113">
        <v>2863.5</v>
      </c>
      <c r="K14" s="1113">
        <v>2620.6</v>
      </c>
      <c r="L14" s="1113">
        <v>2619.9</v>
      </c>
      <c r="M14" s="1113">
        <v>2620.1999999999998</v>
      </c>
      <c r="N14" s="1113">
        <v>2630.2</v>
      </c>
      <c r="O14" s="1113">
        <v>2640.3</v>
      </c>
      <c r="P14" s="1113">
        <v>2625.4</v>
      </c>
      <c r="Q14" s="1113">
        <v>2632.9</v>
      </c>
      <c r="R14" s="1113">
        <v>2628.03</v>
      </c>
      <c r="S14" s="109"/>
    </row>
    <row r="15" spans="1:19" ht="12.75" customHeight="1" x14ac:dyDescent="0.15">
      <c r="A15" s="129"/>
      <c r="B15" s="29" t="s">
        <v>31</v>
      </c>
      <c r="C15" s="139">
        <v>263480</v>
      </c>
      <c r="D15" s="139">
        <v>258000</v>
      </c>
      <c r="E15" s="142">
        <v>36554</v>
      </c>
      <c r="F15" s="1113">
        <v>42522.6</v>
      </c>
      <c r="G15" s="1113">
        <v>43800.5</v>
      </c>
      <c r="H15" s="1113">
        <v>41334.300000000003</v>
      </c>
      <c r="I15" s="1113">
        <v>40320.1</v>
      </c>
      <c r="J15" s="1113">
        <v>52827.199999999997</v>
      </c>
      <c r="K15" s="1113">
        <v>50450.7</v>
      </c>
      <c r="L15" s="1113">
        <v>51973.3</v>
      </c>
      <c r="M15" s="1113">
        <v>56920.3</v>
      </c>
      <c r="N15" s="1113">
        <v>60602.3</v>
      </c>
      <c r="O15" s="1113">
        <v>58064.4</v>
      </c>
      <c r="P15" s="1113">
        <v>60834.3</v>
      </c>
      <c r="Q15" s="1113">
        <v>68879.399999999994</v>
      </c>
      <c r="R15" s="1113">
        <v>73917.84</v>
      </c>
      <c r="S15" s="109"/>
    </row>
    <row r="16" spans="1:19" ht="12.75" customHeight="1" x14ac:dyDescent="0.15">
      <c r="A16" s="129"/>
      <c r="B16" s="29" t="s">
        <v>32</v>
      </c>
      <c r="C16" s="139">
        <v>36448</v>
      </c>
      <c r="D16" s="140">
        <v>36595</v>
      </c>
      <c r="E16" s="142">
        <v>7140.3</v>
      </c>
      <c r="F16" s="1113">
        <v>8131</v>
      </c>
      <c r="G16" s="1113">
        <v>10300</v>
      </c>
      <c r="H16" s="1113">
        <v>10725.3</v>
      </c>
      <c r="I16" s="1113">
        <v>11340.6</v>
      </c>
      <c r="J16" s="1113">
        <v>9340.6</v>
      </c>
      <c r="K16" s="1113">
        <v>10450.700000000001</v>
      </c>
      <c r="L16" s="1113">
        <v>10901.9</v>
      </c>
      <c r="M16" s="1113">
        <v>12536.8</v>
      </c>
      <c r="N16" s="1113">
        <v>13527.8</v>
      </c>
      <c r="O16" s="1113">
        <v>14767.1</v>
      </c>
      <c r="P16" s="1113">
        <v>16492.400000000001</v>
      </c>
      <c r="Q16" s="1113">
        <v>17467.3</v>
      </c>
      <c r="R16" s="1113">
        <v>16978.544999999998</v>
      </c>
      <c r="S16" s="109"/>
    </row>
    <row r="17" spans="1:19" ht="12.75" customHeight="1" x14ac:dyDescent="0.15">
      <c r="A17" s="129"/>
      <c r="B17" s="29" t="s">
        <v>33</v>
      </c>
      <c r="C17" s="139">
        <v>269149</v>
      </c>
      <c r="D17" s="139">
        <v>293273</v>
      </c>
      <c r="E17" s="142">
        <v>1684</v>
      </c>
      <c r="F17" s="1113">
        <v>1714.3</v>
      </c>
      <c r="G17" s="1113">
        <v>1860</v>
      </c>
      <c r="H17" s="1113">
        <v>1677.7</v>
      </c>
      <c r="I17" s="1113">
        <v>1720.4</v>
      </c>
      <c r="J17" s="1113">
        <v>1530.4</v>
      </c>
      <c r="K17" s="1113">
        <v>1670.9</v>
      </c>
      <c r="L17" s="1113">
        <v>1729.4</v>
      </c>
      <c r="M17" s="1113">
        <v>1750.4</v>
      </c>
      <c r="N17" s="1113">
        <v>1756.9</v>
      </c>
      <c r="O17" s="1113">
        <v>1763.4</v>
      </c>
      <c r="P17" s="1113">
        <v>1759.5</v>
      </c>
      <c r="Q17" s="1113">
        <v>1761.4</v>
      </c>
      <c r="R17" s="1113">
        <v>1750.45</v>
      </c>
      <c r="S17" s="109"/>
    </row>
    <row r="18" spans="1:19" ht="12.75" customHeight="1" x14ac:dyDescent="0.15">
      <c r="A18" s="129"/>
      <c r="B18" s="29" t="s">
        <v>34</v>
      </c>
      <c r="C18" s="139">
        <v>101588</v>
      </c>
      <c r="D18" s="139">
        <v>124095</v>
      </c>
      <c r="E18" s="142">
        <v>105.4</v>
      </c>
      <c r="F18" s="1113">
        <v>105.8</v>
      </c>
      <c r="G18" s="1113">
        <v>106.8</v>
      </c>
      <c r="H18" s="1113">
        <v>109.7</v>
      </c>
      <c r="I18" s="1113">
        <v>110.8</v>
      </c>
      <c r="J18" s="1113">
        <v>120.1</v>
      </c>
      <c r="K18" s="1113">
        <v>130.5</v>
      </c>
      <c r="L18" s="1113">
        <v>135</v>
      </c>
      <c r="M18" s="1113">
        <v>136.5</v>
      </c>
      <c r="N18" s="1113">
        <v>139</v>
      </c>
      <c r="O18" s="1113">
        <v>141.5</v>
      </c>
      <c r="P18" s="1113">
        <v>138.30000000000001</v>
      </c>
      <c r="Q18" s="1113">
        <v>139.9</v>
      </c>
      <c r="R18" s="1113">
        <v>140.55799999999999</v>
      </c>
      <c r="S18" s="109"/>
    </row>
    <row r="19" spans="1:19" ht="12.75" customHeight="1" x14ac:dyDescent="0.15">
      <c r="A19" s="129"/>
      <c r="B19" s="29" t="s">
        <v>35</v>
      </c>
      <c r="C19" s="139">
        <v>222660</v>
      </c>
      <c r="D19" s="139">
        <v>221770</v>
      </c>
      <c r="E19" s="142">
        <v>4850.1000000000004</v>
      </c>
      <c r="F19" s="1113">
        <v>3311.1</v>
      </c>
      <c r="G19" s="1113">
        <v>3600</v>
      </c>
      <c r="H19" s="1113">
        <v>3198.5</v>
      </c>
      <c r="I19" s="1113">
        <v>3510.8</v>
      </c>
      <c r="J19" s="1113">
        <v>2939.4</v>
      </c>
      <c r="K19" s="1113">
        <v>3450.3</v>
      </c>
      <c r="L19" s="1113">
        <v>3588.3</v>
      </c>
      <c r="M19" s="1113">
        <v>3650.4</v>
      </c>
      <c r="N19" s="1113">
        <v>3563</v>
      </c>
      <c r="O19" s="1113">
        <v>3554.4</v>
      </c>
      <c r="P19" s="1113">
        <v>3570.4</v>
      </c>
      <c r="Q19" s="1113">
        <v>3562.4</v>
      </c>
      <c r="R19" s="1113">
        <v>2567.4549999999999</v>
      </c>
      <c r="S19" s="109"/>
    </row>
    <row r="20" spans="1:19" ht="12.75" customHeight="1" x14ac:dyDescent="0.15">
      <c r="A20" s="129"/>
      <c r="B20" s="29" t="s">
        <v>36</v>
      </c>
      <c r="C20" s="139">
        <v>190580</v>
      </c>
      <c r="D20" s="139">
        <v>192967</v>
      </c>
      <c r="E20" s="142">
        <v>416.7</v>
      </c>
      <c r="F20" s="1113">
        <v>409.9</v>
      </c>
      <c r="G20" s="1113">
        <v>422.5</v>
      </c>
      <c r="H20" s="1113">
        <v>421.2</v>
      </c>
      <c r="I20" s="1113">
        <v>401.2</v>
      </c>
      <c r="J20" s="1113">
        <v>390.2</v>
      </c>
      <c r="K20" s="1113">
        <v>392.1</v>
      </c>
      <c r="L20" s="1113">
        <v>405.8</v>
      </c>
      <c r="M20" s="1113">
        <v>355.3</v>
      </c>
      <c r="N20" s="1113">
        <v>384.4</v>
      </c>
      <c r="O20" s="1113">
        <v>392.9</v>
      </c>
      <c r="P20" s="1113">
        <v>385.2</v>
      </c>
      <c r="Q20" s="1113">
        <v>389</v>
      </c>
      <c r="R20" s="1113">
        <v>387.42500000000001</v>
      </c>
      <c r="S20" s="109"/>
    </row>
    <row r="21" spans="1:19" ht="12.75" customHeight="1" x14ac:dyDescent="0.15">
      <c r="A21" s="129"/>
      <c r="B21" s="29" t="s">
        <v>37</v>
      </c>
      <c r="C21" s="139">
        <v>268845</v>
      </c>
      <c r="D21" s="139">
        <v>263905</v>
      </c>
      <c r="E21" s="142">
        <v>31940.400000000001</v>
      </c>
      <c r="F21" s="1113">
        <v>33050.300000000003</v>
      </c>
      <c r="G21" s="1113">
        <v>32220.400000000001</v>
      </c>
      <c r="H21" s="1113">
        <v>27076.7</v>
      </c>
      <c r="I21" s="1113">
        <v>23026.5</v>
      </c>
      <c r="J21" s="1113">
        <v>20835.8</v>
      </c>
      <c r="K21" s="1113">
        <v>19743.400000000001</v>
      </c>
      <c r="L21" s="1113">
        <v>19475.900000000001</v>
      </c>
      <c r="M21" s="1113">
        <v>18079.400000000001</v>
      </c>
      <c r="N21" s="1113">
        <v>18854.599999999999</v>
      </c>
      <c r="O21" s="1113">
        <v>19046.599999999999</v>
      </c>
      <c r="P21" s="1113">
        <v>19470.3</v>
      </c>
      <c r="Q21" s="1113">
        <v>17146.599999999999</v>
      </c>
      <c r="R21" s="1113">
        <v>16305.432000000001</v>
      </c>
      <c r="S21" s="109"/>
    </row>
    <row r="22" spans="1:19" ht="12.75" customHeight="1" x14ac:dyDescent="0.15">
      <c r="A22" s="129"/>
      <c r="B22" s="29" t="s">
        <v>38</v>
      </c>
      <c r="C22" s="139">
        <v>31022</v>
      </c>
      <c r="D22" s="139">
        <v>30221</v>
      </c>
      <c r="E22" s="142">
        <v>103.1</v>
      </c>
      <c r="F22" s="1113">
        <v>110.2</v>
      </c>
      <c r="G22" s="1113">
        <v>120.3</v>
      </c>
      <c r="H22" s="1113">
        <v>112.6</v>
      </c>
      <c r="I22" s="1113">
        <v>105.9</v>
      </c>
      <c r="J22" s="1113">
        <v>104.2</v>
      </c>
      <c r="K22" s="1113">
        <v>110.5</v>
      </c>
      <c r="L22" s="1113">
        <v>34.4</v>
      </c>
      <c r="M22" s="1113">
        <v>50.1</v>
      </c>
      <c r="N22" s="1113">
        <v>55</v>
      </c>
      <c r="O22" s="1113">
        <v>60.3</v>
      </c>
      <c r="P22" s="1113">
        <v>59.8</v>
      </c>
      <c r="Q22" s="1113">
        <v>60</v>
      </c>
      <c r="R22" s="1113">
        <v>59.84</v>
      </c>
      <c r="S22" s="109"/>
    </row>
    <row r="23" spans="1:19" ht="12.75" customHeight="1" x14ac:dyDescent="0.15">
      <c r="A23" s="129"/>
      <c r="B23" s="29" t="s">
        <v>39</v>
      </c>
      <c r="C23" s="139">
        <v>29706</v>
      </c>
      <c r="D23" s="139">
        <v>29250</v>
      </c>
      <c r="E23" s="142">
        <v>607</v>
      </c>
      <c r="F23" s="1113">
        <v>665.7</v>
      </c>
      <c r="G23" s="1113">
        <v>690</v>
      </c>
      <c r="H23" s="1113">
        <v>730</v>
      </c>
      <c r="I23" s="1113">
        <v>822</v>
      </c>
      <c r="J23" s="1113">
        <v>905</v>
      </c>
      <c r="K23" s="1113">
        <v>851</v>
      </c>
      <c r="L23" s="1113">
        <v>883.5</v>
      </c>
      <c r="M23" s="1113">
        <v>1118</v>
      </c>
      <c r="N23" s="1113">
        <v>1150.8</v>
      </c>
      <c r="O23" s="1113">
        <v>1184.5999999999999</v>
      </c>
      <c r="P23" s="1113">
        <v>1185.4000000000001</v>
      </c>
      <c r="Q23" s="1113">
        <v>1185</v>
      </c>
      <c r="R23" s="1113">
        <v>1184.8979999999999</v>
      </c>
      <c r="S23" s="109"/>
    </row>
    <row r="24" spans="1:19" ht="12.75" customHeight="1" x14ac:dyDescent="0.15">
      <c r="A24" s="129"/>
      <c r="B24" s="29" t="s">
        <v>40</v>
      </c>
      <c r="C24" s="139">
        <v>445510</v>
      </c>
      <c r="D24" s="139">
        <v>402448</v>
      </c>
      <c r="E24" s="142">
        <v>596.1</v>
      </c>
      <c r="F24" s="1113">
        <v>553.4</v>
      </c>
      <c r="G24" s="1113">
        <v>650.20000000000005</v>
      </c>
      <c r="H24" s="1113">
        <v>509.1</v>
      </c>
      <c r="I24" s="1113">
        <v>610.1</v>
      </c>
      <c r="J24" s="1113">
        <v>720.1</v>
      </c>
      <c r="K24" s="1113">
        <v>750.5</v>
      </c>
      <c r="L24" s="1113">
        <v>820.4</v>
      </c>
      <c r="M24" s="1113">
        <v>850.1</v>
      </c>
      <c r="N24" s="1113">
        <v>847</v>
      </c>
      <c r="O24" s="1113">
        <v>843.9</v>
      </c>
      <c r="P24" s="1113">
        <v>485.1</v>
      </c>
      <c r="Q24" s="1113">
        <v>664.5</v>
      </c>
      <c r="R24" s="1113">
        <v>570.44100000000003</v>
      </c>
      <c r="S24" s="109"/>
    </row>
    <row r="25" spans="1:19" ht="12.75" customHeight="1" x14ac:dyDescent="0.15">
      <c r="A25" s="129"/>
      <c r="B25" s="29" t="s">
        <v>41</v>
      </c>
      <c r="C25" s="139">
        <v>323150</v>
      </c>
      <c r="D25" s="139">
        <v>324950</v>
      </c>
      <c r="E25" s="142">
        <v>578.1</v>
      </c>
      <c r="F25" s="1113">
        <v>580.6</v>
      </c>
      <c r="G25" s="1113">
        <v>599.29999999999995</v>
      </c>
      <c r="H25" s="1113">
        <v>559.6</v>
      </c>
      <c r="I25" s="1113">
        <v>531.4</v>
      </c>
      <c r="J25" s="1113">
        <v>546.5</v>
      </c>
      <c r="K25" s="1113">
        <v>302.7</v>
      </c>
      <c r="L25" s="1113">
        <v>311.8</v>
      </c>
      <c r="M25" s="1113">
        <v>319.8</v>
      </c>
      <c r="N25" s="1113">
        <v>311.39999999999998</v>
      </c>
      <c r="O25" s="1113">
        <v>307.60000000000002</v>
      </c>
      <c r="P25" s="1113">
        <v>311.89999999999998</v>
      </c>
      <c r="Q25" s="1113">
        <v>309.7</v>
      </c>
      <c r="R25" s="1113">
        <v>305.02</v>
      </c>
      <c r="S25" s="103"/>
    </row>
    <row r="26" spans="1:19" ht="12.75" customHeight="1" x14ac:dyDescent="0.15">
      <c r="A26" s="129"/>
      <c r="B26" s="29" t="s">
        <v>44</v>
      </c>
      <c r="C26" s="139">
        <v>511848</v>
      </c>
      <c r="D26" s="139">
        <v>513739</v>
      </c>
      <c r="E26" s="142">
        <v>900</v>
      </c>
      <c r="F26" s="1113">
        <v>1200</v>
      </c>
      <c r="G26" s="1113">
        <v>1620</v>
      </c>
      <c r="H26" s="1113">
        <v>1241.5</v>
      </c>
      <c r="I26" s="1113">
        <v>933</v>
      </c>
      <c r="J26" s="1113">
        <v>910.3</v>
      </c>
      <c r="K26" s="1113">
        <v>950.5</v>
      </c>
      <c r="L26" s="1113">
        <v>1120.5</v>
      </c>
      <c r="M26" s="1113">
        <v>1240.7</v>
      </c>
      <c r="N26" s="1113">
        <v>1203.9000000000001</v>
      </c>
      <c r="O26" s="1113">
        <v>1192.2</v>
      </c>
      <c r="P26" s="1113">
        <v>1210.3</v>
      </c>
      <c r="Q26" s="1113">
        <v>1201.3</v>
      </c>
      <c r="R26" s="1113">
        <v>1205.779</v>
      </c>
    </row>
    <row r="27" spans="1:19" ht="12.75" customHeight="1" x14ac:dyDescent="0.15">
      <c r="A27" s="129"/>
      <c r="B27" s="29" t="s">
        <v>45</v>
      </c>
      <c r="C27" s="139">
        <v>608200</v>
      </c>
      <c r="D27" s="139">
        <v>617340</v>
      </c>
      <c r="E27" s="142">
        <v>1809.9</v>
      </c>
      <c r="F27" s="1113">
        <v>1897.2</v>
      </c>
      <c r="G27" s="1113">
        <v>1889.1</v>
      </c>
      <c r="H27" s="1113">
        <v>1926.1</v>
      </c>
      <c r="I27" s="1113">
        <v>1941.2</v>
      </c>
      <c r="J27" s="1113">
        <v>1949</v>
      </c>
      <c r="K27" s="1113">
        <v>2010.5</v>
      </c>
      <c r="L27" s="1113">
        <v>1856.3</v>
      </c>
      <c r="M27" s="1113">
        <v>1856.3</v>
      </c>
      <c r="N27" s="1113">
        <v>1726.6</v>
      </c>
      <c r="O27" s="1113">
        <v>1727.2</v>
      </c>
      <c r="P27" s="1113">
        <v>1687.2</v>
      </c>
      <c r="Q27" s="1113">
        <v>1698.8</v>
      </c>
      <c r="R27" s="1113">
        <v>1699.105</v>
      </c>
    </row>
    <row r="28" spans="1:19" ht="12.75" customHeight="1" x14ac:dyDescent="0.15">
      <c r="A28" s="129"/>
      <c r="B28" s="128" t="s">
        <v>46</v>
      </c>
      <c r="C28" s="139">
        <v>128598</v>
      </c>
      <c r="D28" s="139">
        <v>135292</v>
      </c>
      <c r="E28" s="142">
        <v>2599.1999999999998</v>
      </c>
      <c r="F28" s="1113">
        <v>2832</v>
      </c>
      <c r="G28" s="1113">
        <v>3250</v>
      </c>
      <c r="H28" s="1113">
        <v>3283.9</v>
      </c>
      <c r="I28" s="1113">
        <v>4114.3999999999996</v>
      </c>
      <c r="J28" s="1113">
        <v>3905.1</v>
      </c>
      <c r="K28" s="1113">
        <v>4025.1</v>
      </c>
      <c r="L28" s="1113">
        <v>4186.1000000000004</v>
      </c>
      <c r="M28" s="1113">
        <v>4250.3</v>
      </c>
      <c r="N28" s="1113">
        <v>4366</v>
      </c>
      <c r="O28" s="1113">
        <v>4484.8999999999996</v>
      </c>
      <c r="P28" s="1113">
        <v>4589</v>
      </c>
      <c r="Q28" s="1113">
        <v>4537</v>
      </c>
      <c r="R28" s="1113">
        <v>4565.2129999999997</v>
      </c>
    </row>
    <row r="29" spans="1:19" ht="12.75" customHeight="1" x14ac:dyDescent="0.15">
      <c r="A29" s="129"/>
      <c r="B29" s="30" t="s">
        <v>47</v>
      </c>
      <c r="C29" s="139">
        <v>31586</v>
      </c>
      <c r="D29" s="139">
        <v>31586</v>
      </c>
      <c r="E29" s="142">
        <v>1021.9</v>
      </c>
      <c r="F29" s="1113">
        <v>2050.9</v>
      </c>
      <c r="G29" s="1113">
        <v>2101.4</v>
      </c>
      <c r="H29" s="1113">
        <v>3002.1</v>
      </c>
      <c r="I29" s="1113">
        <v>3750</v>
      </c>
      <c r="J29" s="1113">
        <v>3978.1</v>
      </c>
      <c r="K29" s="1113">
        <v>3196.7</v>
      </c>
      <c r="L29" s="1113">
        <v>3750</v>
      </c>
      <c r="M29" s="1113">
        <v>3820</v>
      </c>
      <c r="N29" s="1113">
        <v>3985.9</v>
      </c>
      <c r="O29" s="1113">
        <v>4159</v>
      </c>
      <c r="P29" s="1113">
        <v>4208.1000000000004</v>
      </c>
      <c r="Q29" s="1113">
        <v>4183.5</v>
      </c>
      <c r="R29" s="1113">
        <v>4190.2539999999999</v>
      </c>
    </row>
    <row r="30" spans="1:19" ht="12.75" customHeight="1" x14ac:dyDescent="0.15">
      <c r="A30" s="129"/>
      <c r="B30" s="29" t="s">
        <v>48</v>
      </c>
      <c r="C30" s="139">
        <v>44500</v>
      </c>
      <c r="D30" s="139">
        <v>41400</v>
      </c>
      <c r="E30" s="142">
        <v>3412.3</v>
      </c>
      <c r="F30" s="1113">
        <v>6312.2</v>
      </c>
      <c r="G30" s="1113">
        <v>6500.6</v>
      </c>
      <c r="H30" s="1113">
        <v>6396.5</v>
      </c>
      <c r="I30" s="1113">
        <v>5940.2</v>
      </c>
      <c r="J30" s="1113">
        <v>5568.3</v>
      </c>
      <c r="K30" s="1113">
        <v>5846.1</v>
      </c>
      <c r="L30" s="1113">
        <v>5254.6</v>
      </c>
      <c r="M30" s="1113">
        <v>5833.5</v>
      </c>
      <c r="N30" s="1113">
        <v>5944.7</v>
      </c>
      <c r="O30" s="1113">
        <v>6058</v>
      </c>
      <c r="P30" s="1113">
        <v>6147.1</v>
      </c>
      <c r="Q30" s="1113">
        <v>6002.5</v>
      </c>
      <c r="R30" s="1113">
        <v>5924.5870000000004</v>
      </c>
    </row>
    <row r="31" spans="1:19" ht="12.75" customHeight="1" x14ac:dyDescent="0.15">
      <c r="A31" s="129"/>
      <c r="B31" s="30" t="s">
        <v>49</v>
      </c>
      <c r="C31" s="141">
        <v>44200</v>
      </c>
      <c r="D31" s="141">
        <v>45228</v>
      </c>
      <c r="E31" s="142">
        <v>304.39999999999998</v>
      </c>
      <c r="F31" s="1113">
        <v>307.39999999999998</v>
      </c>
      <c r="G31" s="1113">
        <v>316.89999999999998</v>
      </c>
      <c r="H31" s="1113">
        <v>300.10000000000002</v>
      </c>
      <c r="I31" s="1113">
        <v>438.5</v>
      </c>
      <c r="J31" s="1113">
        <v>391</v>
      </c>
      <c r="K31" s="1113">
        <v>454.1</v>
      </c>
      <c r="L31" s="1113">
        <v>453</v>
      </c>
      <c r="M31" s="1113">
        <v>490.9</v>
      </c>
      <c r="N31" s="1113">
        <v>486</v>
      </c>
      <c r="O31" s="1113">
        <v>486</v>
      </c>
      <c r="P31" s="1113">
        <v>487.1</v>
      </c>
      <c r="Q31" s="1113">
        <v>486.5</v>
      </c>
      <c r="R31" s="1114">
        <v>485.4511</v>
      </c>
    </row>
    <row r="32" spans="1:19" ht="1.95" customHeight="1" thickBot="1" x14ac:dyDescent="0.2">
      <c r="A32" s="13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760"/>
    </row>
    <row r="33" spans="1:18" ht="9" customHeight="1" x14ac:dyDescent="0.15">
      <c r="A33" s="28" t="s">
        <v>544</v>
      </c>
      <c r="B33" s="40"/>
      <c r="C33" s="363"/>
      <c r="D33" s="363"/>
      <c r="E33" s="363"/>
      <c r="F33" s="363"/>
      <c r="G33" s="363"/>
      <c r="H33" s="363"/>
      <c r="I33" s="363"/>
      <c r="J33" s="363"/>
      <c r="K33" s="363"/>
      <c r="L33" s="64"/>
      <c r="M33" s="64"/>
      <c r="N33" s="64"/>
      <c r="O33" s="64"/>
      <c r="P33" s="64"/>
      <c r="Q33" s="64"/>
      <c r="R33" s="719"/>
    </row>
    <row r="34" spans="1:18" ht="9" customHeight="1" x14ac:dyDescent="0.15">
      <c r="A34" s="28" t="s">
        <v>428</v>
      </c>
      <c r="B34" s="40"/>
      <c r="C34" s="363"/>
      <c r="D34" s="363"/>
      <c r="E34" s="363"/>
      <c r="F34" s="363"/>
      <c r="G34" s="363"/>
      <c r="H34" s="376"/>
      <c r="I34" s="376"/>
      <c r="J34" s="376"/>
      <c r="K34" s="376"/>
      <c r="L34" s="130"/>
      <c r="M34" s="130"/>
      <c r="N34" s="130"/>
      <c r="O34" s="130"/>
      <c r="P34" s="130"/>
      <c r="Q34" s="130"/>
      <c r="R34" s="719"/>
    </row>
    <row r="35" spans="1:18" ht="9" customHeight="1" x14ac:dyDescent="0.15">
      <c r="A35" s="40" t="s">
        <v>427</v>
      </c>
      <c r="B35" s="290"/>
      <c r="C35" s="363"/>
      <c r="D35" s="363"/>
      <c r="E35" s="363"/>
      <c r="F35" s="363"/>
      <c r="G35" s="363"/>
      <c r="H35" s="376"/>
      <c r="I35" s="376"/>
      <c r="J35" s="376"/>
      <c r="K35" s="376"/>
      <c r="L35" s="130"/>
      <c r="M35" s="130"/>
      <c r="N35" s="130"/>
      <c r="O35" s="130"/>
      <c r="P35" s="130"/>
      <c r="Q35" s="130"/>
      <c r="R35" s="719"/>
    </row>
    <row r="36" spans="1:18" ht="13.05" customHeight="1" x14ac:dyDescent="0.15">
      <c r="R36" s="719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0">
    <tabColor theme="9" tint="0.59999389629810485"/>
  </sheetPr>
  <dimension ref="A2:R35"/>
  <sheetViews>
    <sheetView showGridLines="0" zoomScaleNormal="100" workbookViewId="0">
      <selection activeCell="A35" sqref="A35"/>
    </sheetView>
  </sheetViews>
  <sheetFormatPr baseColWidth="10" defaultColWidth="7" defaultRowHeight="13.05" customHeight="1" x14ac:dyDescent="0.15"/>
  <cols>
    <col min="1" max="1" width="1.75" style="128" customWidth="1"/>
    <col min="2" max="2" width="10.25" style="128" customWidth="1"/>
    <col min="3" max="5" width="8" style="128" hidden="1" customWidth="1"/>
    <col min="6" max="18" width="8.75" style="128" customWidth="1"/>
    <col min="19" max="16384" width="7" style="128"/>
  </cols>
  <sheetData>
    <row r="2" spans="1:18" ht="15" customHeight="1" x14ac:dyDescent="0.3">
      <c r="A2" s="381" t="s">
        <v>539</v>
      </c>
      <c r="B2" s="382"/>
      <c r="C2" s="382"/>
      <c r="D2" s="382"/>
      <c r="E2" s="382"/>
      <c r="F2" s="382"/>
    </row>
    <row r="3" spans="1:18" ht="13.05" customHeight="1" x14ac:dyDescent="0.15">
      <c r="A3" s="716" t="s">
        <v>369</v>
      </c>
      <c r="B3" s="382"/>
      <c r="C3" s="382"/>
      <c r="D3" s="382"/>
      <c r="E3" s="382"/>
      <c r="F3" s="382"/>
    </row>
    <row r="4" spans="1:18" ht="4.05" customHeight="1" thickBot="1" x14ac:dyDescent="0.2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</row>
    <row r="5" spans="1:18" ht="15" customHeight="1" x14ac:dyDescent="0.15">
      <c r="A5" s="1170" t="s">
        <v>18</v>
      </c>
      <c r="B5" s="1170"/>
      <c r="C5" s="813">
        <v>2005</v>
      </c>
      <c r="D5" s="813">
        <v>2006</v>
      </c>
      <c r="E5" s="813">
        <v>2007</v>
      </c>
      <c r="F5" s="813">
        <v>2008</v>
      </c>
      <c r="G5" s="813">
        <v>2009</v>
      </c>
      <c r="H5" s="813">
        <v>2010</v>
      </c>
      <c r="I5" s="813">
        <v>2011</v>
      </c>
      <c r="J5" s="813">
        <v>2012</v>
      </c>
      <c r="K5" s="813">
        <v>2013</v>
      </c>
      <c r="L5" s="813">
        <v>2014</v>
      </c>
      <c r="M5" s="813">
        <v>2015</v>
      </c>
      <c r="N5" s="813">
        <v>2016</v>
      </c>
      <c r="O5" s="813">
        <v>2017</v>
      </c>
      <c r="P5" s="813" t="s">
        <v>211</v>
      </c>
      <c r="Q5" s="813" t="s">
        <v>403</v>
      </c>
      <c r="R5" s="813" t="s">
        <v>402</v>
      </c>
    </row>
    <row r="6" spans="1:18" ht="15" customHeight="1" x14ac:dyDescent="0.15">
      <c r="A6" s="1171" t="s">
        <v>106</v>
      </c>
      <c r="B6" s="1171"/>
      <c r="C6" s="830">
        <f>(C8+C9+C10+C11+C12+C13+C14+C15+C16+C17+C18+C19+C20+C21+C22+C23+C24+C25+C26+C27+C28+C29+C30+C31)</f>
        <v>1074578</v>
      </c>
      <c r="D6" s="830">
        <f>(D8+D9+D10+D11+D12+D13+D14+D15+D16+D17+D18+D19+D20+D21+D22+D23+D24+D25+D26+D27+D28+D29+D30+D31)</f>
        <v>1127320</v>
      </c>
      <c r="E6" s="831">
        <v>394749.6</v>
      </c>
      <c r="F6" s="1115">
        <v>435909.3</v>
      </c>
      <c r="G6" s="1115">
        <v>476340.3</v>
      </c>
      <c r="H6" s="1115">
        <v>504986.8</v>
      </c>
      <c r="I6" s="1115">
        <v>535421.1</v>
      </c>
      <c r="J6" s="1115">
        <v>575566.4</v>
      </c>
      <c r="K6" s="1115">
        <v>594004.19999999995</v>
      </c>
      <c r="L6" s="1115">
        <v>621140.1</v>
      </c>
      <c r="M6" s="1115">
        <v>645016.19999999995</v>
      </c>
      <c r="N6" s="1115">
        <v>690892.3</v>
      </c>
      <c r="O6" s="1115">
        <v>707599.5</v>
      </c>
      <c r="P6" s="1115">
        <v>755841.1</v>
      </c>
      <c r="Q6" s="1115">
        <f>SUM(Q8:Q31)</f>
        <v>786256.91739164304</v>
      </c>
      <c r="R6" s="1115">
        <f>SUM(R8:R31)</f>
        <v>753602.34146822267</v>
      </c>
    </row>
    <row r="7" spans="1:18" ht="4.05" customHeight="1" x14ac:dyDescent="0.15">
      <c r="A7" s="129"/>
      <c r="B7" s="130"/>
      <c r="C7" s="138"/>
      <c r="D7" s="138"/>
      <c r="E7" s="138"/>
      <c r="F7" s="1112"/>
      <c r="G7" s="1112"/>
      <c r="H7" s="1112"/>
      <c r="I7" s="1112"/>
      <c r="J7" s="1112"/>
      <c r="K7" s="1112"/>
      <c r="L7" s="1112"/>
      <c r="M7" s="1112"/>
      <c r="N7" s="1112"/>
      <c r="O7" s="1112"/>
      <c r="P7" s="1112"/>
      <c r="Q7" s="1112"/>
      <c r="R7" s="1112"/>
    </row>
    <row r="8" spans="1:18" ht="12.75" customHeight="1" x14ac:dyDescent="0.15">
      <c r="A8" s="129"/>
      <c r="B8" s="29" t="s">
        <v>21</v>
      </c>
      <c r="C8" s="139">
        <v>2573</v>
      </c>
      <c r="D8" s="139">
        <v>2418</v>
      </c>
      <c r="E8" s="142">
        <v>53.9</v>
      </c>
      <c r="F8" s="1113">
        <v>59.4</v>
      </c>
      <c r="G8" s="1113">
        <v>60.1</v>
      </c>
      <c r="H8" s="1113">
        <v>71.400000000000006</v>
      </c>
      <c r="I8" s="1113">
        <v>72.900000000000006</v>
      </c>
      <c r="J8" s="1113">
        <v>103.9</v>
      </c>
      <c r="K8" s="1113">
        <v>76.8</v>
      </c>
      <c r="L8" s="1113">
        <v>66</v>
      </c>
      <c r="M8" s="1113">
        <v>163.30000000000001</v>
      </c>
      <c r="N8" s="1113">
        <v>142.1</v>
      </c>
      <c r="O8" s="1113">
        <v>71.900000000000006</v>
      </c>
      <c r="P8" s="1113">
        <v>132.6</v>
      </c>
      <c r="Q8" s="1113">
        <v>132.08298993037587</v>
      </c>
      <c r="R8" s="1113">
        <v>100.9486075065078</v>
      </c>
    </row>
    <row r="9" spans="1:18" ht="12.75" customHeight="1" x14ac:dyDescent="0.15">
      <c r="A9" s="129"/>
      <c r="B9" s="29" t="s">
        <v>22</v>
      </c>
      <c r="C9" s="139">
        <v>67649</v>
      </c>
      <c r="D9" s="139">
        <v>70283</v>
      </c>
      <c r="E9" s="142">
        <v>5694.5</v>
      </c>
      <c r="F9" s="1113">
        <v>5992.6</v>
      </c>
      <c r="G9" s="1113">
        <v>6495.2</v>
      </c>
      <c r="H9" s="1113">
        <v>7126.9</v>
      </c>
      <c r="I9" s="1113">
        <v>8433.4</v>
      </c>
      <c r="J9" s="1113">
        <v>10569.4</v>
      </c>
      <c r="K9" s="1113">
        <v>12323.2</v>
      </c>
      <c r="L9" s="1113">
        <v>11227.3</v>
      </c>
      <c r="M9" s="1113">
        <v>13713.3</v>
      </c>
      <c r="N9" s="1113">
        <v>14070.9</v>
      </c>
      <c r="O9" s="1113">
        <v>13281.8</v>
      </c>
      <c r="P9" s="1113">
        <v>14746</v>
      </c>
      <c r="Q9" s="1113">
        <v>14783.876087864137</v>
      </c>
      <c r="R9" s="1113">
        <v>14541.834941241987</v>
      </c>
    </row>
    <row r="10" spans="1:18" ht="12.75" customHeight="1" x14ac:dyDescent="0.15">
      <c r="A10" s="129"/>
      <c r="B10" s="29" t="s">
        <v>23</v>
      </c>
      <c r="C10" s="139">
        <v>22582</v>
      </c>
      <c r="D10" s="139">
        <v>22280</v>
      </c>
      <c r="E10" s="142">
        <v>1394.2</v>
      </c>
      <c r="F10" s="1113">
        <v>1540.2</v>
      </c>
      <c r="G10" s="1113">
        <v>2237</v>
      </c>
      <c r="H10" s="1113">
        <v>2265.5</v>
      </c>
      <c r="I10" s="1113">
        <v>3242.1</v>
      </c>
      <c r="J10" s="1113">
        <v>2619.4</v>
      </c>
      <c r="K10" s="1113">
        <v>6292.4</v>
      </c>
      <c r="L10" s="1113">
        <v>8131.7</v>
      </c>
      <c r="M10" s="1113">
        <v>8612.7000000000007</v>
      </c>
      <c r="N10" s="1113">
        <v>8462.4</v>
      </c>
      <c r="O10" s="1113">
        <v>10413.799999999999</v>
      </c>
      <c r="P10" s="1113">
        <v>11540</v>
      </c>
      <c r="Q10" s="1113">
        <v>12079.398407566712</v>
      </c>
      <c r="R10" s="1113">
        <v>11620.616974909677</v>
      </c>
    </row>
    <row r="11" spans="1:18" ht="12.75" customHeight="1" x14ac:dyDescent="0.15">
      <c r="A11" s="129"/>
      <c r="B11" s="29" t="s">
        <v>24</v>
      </c>
      <c r="C11" s="139">
        <v>38590</v>
      </c>
      <c r="D11" s="139">
        <v>39984</v>
      </c>
      <c r="E11" s="142">
        <v>75265.7</v>
      </c>
      <c r="F11" s="1113">
        <v>79000.800000000003</v>
      </c>
      <c r="G11" s="1113">
        <v>89147</v>
      </c>
      <c r="H11" s="1113">
        <v>98500.6</v>
      </c>
      <c r="I11" s="1113">
        <v>104714.1</v>
      </c>
      <c r="J11" s="1113">
        <v>111207.9</v>
      </c>
      <c r="K11" s="1113">
        <v>116405.1</v>
      </c>
      <c r="L11" s="1113">
        <v>116738.4</v>
      </c>
      <c r="M11" s="1113">
        <v>124122.3</v>
      </c>
      <c r="N11" s="1113">
        <v>126816.1</v>
      </c>
      <c r="O11" s="1113">
        <v>123377.9</v>
      </c>
      <c r="P11" s="1113">
        <v>134659.5</v>
      </c>
      <c r="Q11" s="1113">
        <v>140698.99818492084</v>
      </c>
      <c r="R11" s="1113">
        <v>137305.16227900863</v>
      </c>
    </row>
    <row r="12" spans="1:18" ht="12.75" customHeight="1" x14ac:dyDescent="0.15">
      <c r="A12" s="129"/>
      <c r="B12" s="29" t="s">
        <v>25</v>
      </c>
      <c r="C12" s="139">
        <v>137225</v>
      </c>
      <c r="D12" s="139">
        <v>159044</v>
      </c>
      <c r="E12" s="142">
        <v>1264.3</v>
      </c>
      <c r="F12" s="1113">
        <v>1268</v>
      </c>
      <c r="G12" s="1113">
        <v>1275.9000000000001</v>
      </c>
      <c r="H12" s="1113">
        <v>1415.4</v>
      </c>
      <c r="I12" s="1113">
        <v>1444.5</v>
      </c>
      <c r="J12" s="1113">
        <v>1643.7</v>
      </c>
      <c r="K12" s="1113">
        <v>1407</v>
      </c>
      <c r="L12" s="1113">
        <v>1356.2</v>
      </c>
      <c r="M12" s="1113">
        <v>1811.9</v>
      </c>
      <c r="N12" s="1113">
        <v>1859</v>
      </c>
      <c r="O12" s="1113">
        <v>1834</v>
      </c>
      <c r="P12" s="1113">
        <v>1773.9</v>
      </c>
      <c r="Q12" s="1113">
        <v>1768.8121457045402</v>
      </c>
      <c r="R12" s="1113">
        <v>1742.8736501045712</v>
      </c>
    </row>
    <row r="13" spans="1:18" ht="12.75" customHeight="1" x14ac:dyDescent="0.15">
      <c r="A13" s="129"/>
      <c r="B13" s="29" t="s">
        <v>29</v>
      </c>
      <c r="C13" s="139">
        <v>38436</v>
      </c>
      <c r="D13" s="139">
        <v>41714</v>
      </c>
      <c r="E13" s="142">
        <v>269.89999999999998</v>
      </c>
      <c r="F13" s="1113">
        <v>310.8</v>
      </c>
      <c r="G13" s="1113">
        <v>305.89999999999998</v>
      </c>
      <c r="H13" s="1113">
        <v>310.89999999999998</v>
      </c>
      <c r="I13" s="1113">
        <v>275.60000000000002</v>
      </c>
      <c r="J13" s="1113">
        <v>326.60000000000002</v>
      </c>
      <c r="K13" s="1113">
        <v>305.8</v>
      </c>
      <c r="L13" s="1113">
        <v>294.8</v>
      </c>
      <c r="M13" s="1113">
        <v>301.10000000000002</v>
      </c>
      <c r="N13" s="1113">
        <v>884.5</v>
      </c>
      <c r="O13" s="1113">
        <v>102.8</v>
      </c>
      <c r="P13" s="1113">
        <v>102.8</v>
      </c>
      <c r="Q13" s="1113">
        <v>102.82807926429678</v>
      </c>
      <c r="R13" s="1113">
        <v>394.48831109673813</v>
      </c>
    </row>
    <row r="14" spans="1:18" ht="12.75" customHeight="1" x14ac:dyDescent="0.15">
      <c r="A14" s="129"/>
      <c r="B14" s="29" t="s">
        <v>30</v>
      </c>
      <c r="C14" s="139">
        <v>50607</v>
      </c>
      <c r="D14" s="139">
        <v>52411</v>
      </c>
      <c r="E14" s="142">
        <v>10033.299999999999</v>
      </c>
      <c r="F14" s="1113">
        <v>11008.9</v>
      </c>
      <c r="G14" s="1113">
        <v>10220.1</v>
      </c>
      <c r="H14" s="1113">
        <v>12573.7</v>
      </c>
      <c r="I14" s="1113">
        <v>13805.1</v>
      </c>
      <c r="J14" s="1113">
        <v>14802.6</v>
      </c>
      <c r="K14" s="1113">
        <v>14804</v>
      </c>
      <c r="L14" s="1113">
        <v>13774.9</v>
      </c>
      <c r="M14" s="1113">
        <v>14757.6</v>
      </c>
      <c r="N14" s="1113">
        <v>15171.8</v>
      </c>
      <c r="O14" s="1113">
        <v>17683.2</v>
      </c>
      <c r="P14" s="1113">
        <v>16441.599999999999</v>
      </c>
      <c r="Q14" s="1113">
        <v>17185.742662483524</v>
      </c>
      <c r="R14" s="1113">
        <v>16264.594795912124</v>
      </c>
    </row>
    <row r="15" spans="1:18" ht="12.75" customHeight="1" x14ac:dyDescent="0.15">
      <c r="A15" s="129"/>
      <c r="B15" s="29" t="s">
        <v>31</v>
      </c>
      <c r="C15" s="139">
        <v>106742</v>
      </c>
      <c r="D15" s="139">
        <v>110598</v>
      </c>
      <c r="E15" s="142">
        <v>221965.9</v>
      </c>
      <c r="F15" s="1113">
        <v>251298.8</v>
      </c>
      <c r="G15" s="1113">
        <v>272814.90000000002</v>
      </c>
      <c r="H15" s="1113">
        <v>286946.59999999998</v>
      </c>
      <c r="I15" s="1113">
        <v>298027.2</v>
      </c>
      <c r="J15" s="1113">
        <v>312563</v>
      </c>
      <c r="K15" s="1113">
        <v>306514.2</v>
      </c>
      <c r="L15" s="1113">
        <v>320636.2</v>
      </c>
      <c r="M15" s="1113">
        <v>323489.09999999998</v>
      </c>
      <c r="N15" s="1113">
        <v>360396.2</v>
      </c>
      <c r="O15" s="1113">
        <v>377518.8</v>
      </c>
      <c r="P15" s="1113">
        <v>399961.7</v>
      </c>
      <c r="Q15" s="1113">
        <v>416797.80696436291</v>
      </c>
      <c r="R15" s="1113">
        <v>392726.28440050851</v>
      </c>
    </row>
    <row r="16" spans="1:18" ht="12.75" customHeight="1" x14ac:dyDescent="0.15">
      <c r="A16" s="129"/>
      <c r="B16" s="29" t="s">
        <v>32</v>
      </c>
      <c r="C16" s="139">
        <v>7578</v>
      </c>
      <c r="D16" s="139">
        <v>7754</v>
      </c>
      <c r="E16" s="142">
        <v>15077</v>
      </c>
      <c r="F16" s="1113">
        <v>16897.599999999999</v>
      </c>
      <c r="G16" s="1113">
        <v>16261.4</v>
      </c>
      <c r="H16" s="1113">
        <v>17184.8</v>
      </c>
      <c r="I16" s="1113">
        <v>19736.099999999999</v>
      </c>
      <c r="J16" s="1113">
        <v>24660.3</v>
      </c>
      <c r="K16" s="1113">
        <v>26825.4</v>
      </c>
      <c r="L16" s="1113">
        <v>33583.1</v>
      </c>
      <c r="M16" s="1113">
        <v>31909.4</v>
      </c>
      <c r="N16" s="1113">
        <v>34075.5</v>
      </c>
      <c r="O16" s="1113">
        <v>34888.800000000003</v>
      </c>
      <c r="P16" s="1113">
        <v>41472.300000000003</v>
      </c>
      <c r="Q16" s="1113">
        <v>45451.220420988502</v>
      </c>
      <c r="R16" s="1113">
        <v>44486.452463457586</v>
      </c>
    </row>
    <row r="17" spans="1:18" ht="12.75" customHeight="1" x14ac:dyDescent="0.15">
      <c r="A17" s="129"/>
      <c r="B17" s="29" t="s">
        <v>33</v>
      </c>
      <c r="C17" s="139">
        <v>59649</v>
      </c>
      <c r="D17" s="139">
        <v>63816</v>
      </c>
      <c r="E17" s="142">
        <v>516.20000000000005</v>
      </c>
      <c r="F17" s="1113">
        <v>521</v>
      </c>
      <c r="G17" s="1113">
        <v>522.5</v>
      </c>
      <c r="H17" s="1113">
        <v>498</v>
      </c>
      <c r="I17" s="1113">
        <v>520.29999999999995</v>
      </c>
      <c r="J17" s="1113">
        <v>691.7</v>
      </c>
      <c r="K17" s="1113">
        <v>857.1</v>
      </c>
      <c r="L17" s="1113">
        <v>661.6</v>
      </c>
      <c r="M17" s="1113">
        <v>860.9</v>
      </c>
      <c r="N17" s="1113">
        <v>833.7</v>
      </c>
      <c r="O17" s="1113">
        <v>638</v>
      </c>
      <c r="P17" s="1113">
        <v>650.4</v>
      </c>
      <c r="Q17" s="1113">
        <v>646.07009309693251</v>
      </c>
      <c r="R17" s="1113">
        <v>635.67244649066504</v>
      </c>
    </row>
    <row r="18" spans="1:18" ht="12.75" customHeight="1" x14ac:dyDescent="0.15">
      <c r="A18" s="129"/>
      <c r="B18" s="29" t="s">
        <v>34</v>
      </c>
      <c r="C18" s="139">
        <v>24789</v>
      </c>
      <c r="D18" s="139">
        <v>21165</v>
      </c>
      <c r="E18" s="142">
        <v>176.5</v>
      </c>
      <c r="F18" s="1113">
        <v>170.5</v>
      </c>
      <c r="G18" s="1113">
        <v>126.6</v>
      </c>
      <c r="H18" s="1113">
        <v>112.3</v>
      </c>
      <c r="I18" s="1113">
        <v>372.7</v>
      </c>
      <c r="J18" s="1113">
        <v>271.5</v>
      </c>
      <c r="K18" s="1113">
        <v>456.5</v>
      </c>
      <c r="L18" s="1113">
        <v>411.5</v>
      </c>
      <c r="M18" s="1113">
        <v>542.5</v>
      </c>
      <c r="N18" s="1113">
        <v>501.5</v>
      </c>
      <c r="O18" s="1113">
        <v>205.6</v>
      </c>
      <c r="P18" s="1113">
        <v>309</v>
      </c>
      <c r="Q18" s="1113">
        <v>300.08405452766192</v>
      </c>
      <c r="R18" s="1113">
        <v>293.30640510865703</v>
      </c>
    </row>
    <row r="19" spans="1:18" ht="12.75" customHeight="1" x14ac:dyDescent="0.15">
      <c r="A19" s="129"/>
      <c r="B19" s="29" t="s">
        <v>35</v>
      </c>
      <c r="C19" s="139">
        <v>38200</v>
      </c>
      <c r="D19" s="139">
        <v>37880</v>
      </c>
      <c r="E19" s="142">
        <v>715.3</v>
      </c>
      <c r="F19" s="1113">
        <v>3129.9</v>
      </c>
      <c r="G19" s="1113">
        <v>3854</v>
      </c>
      <c r="H19" s="1113">
        <v>4327.6000000000004</v>
      </c>
      <c r="I19" s="1113">
        <v>3550.3</v>
      </c>
      <c r="J19" s="1113">
        <v>3961.2</v>
      </c>
      <c r="K19" s="1113">
        <v>4363.3</v>
      </c>
      <c r="L19" s="1113">
        <v>4281.5</v>
      </c>
      <c r="M19" s="1113">
        <v>5106.1000000000004</v>
      </c>
      <c r="N19" s="1113">
        <v>8647</v>
      </c>
      <c r="O19" s="1113">
        <v>5570.9</v>
      </c>
      <c r="P19" s="1113">
        <v>5002.2</v>
      </c>
      <c r="Q19" s="1113">
        <v>5131.2553641972891</v>
      </c>
      <c r="R19" s="1113">
        <v>4976.7204926871455</v>
      </c>
    </row>
    <row r="20" spans="1:18" ht="12.75" customHeight="1" x14ac:dyDescent="0.15">
      <c r="A20" s="129"/>
      <c r="B20" s="29" t="s">
        <v>36</v>
      </c>
      <c r="C20" s="139">
        <v>26421</v>
      </c>
      <c r="D20" s="139">
        <v>24031</v>
      </c>
      <c r="E20" s="142">
        <v>403.1</v>
      </c>
      <c r="F20" s="1113">
        <v>405.1</v>
      </c>
      <c r="G20" s="1113">
        <v>407.1</v>
      </c>
      <c r="H20" s="1113">
        <v>409.1</v>
      </c>
      <c r="I20" s="1113">
        <v>411.2</v>
      </c>
      <c r="J20" s="1113">
        <v>413.2</v>
      </c>
      <c r="K20" s="1113">
        <v>415.3</v>
      </c>
      <c r="L20" s="1113">
        <v>417.4</v>
      </c>
      <c r="M20" s="1113">
        <v>489.3</v>
      </c>
      <c r="N20" s="1113">
        <v>500.3</v>
      </c>
      <c r="O20" s="1113">
        <v>505.9</v>
      </c>
      <c r="P20" s="1113">
        <v>509.6</v>
      </c>
      <c r="Q20" s="1113">
        <v>508.56593001136378</v>
      </c>
      <c r="R20" s="1113">
        <v>493.34095226419987</v>
      </c>
    </row>
    <row r="21" spans="1:18" ht="12.75" customHeight="1" x14ac:dyDescent="0.15">
      <c r="A21" s="129"/>
      <c r="B21" s="29" t="s">
        <v>37</v>
      </c>
      <c r="C21" s="139">
        <v>55525</v>
      </c>
      <c r="D21" s="139">
        <v>55736</v>
      </c>
      <c r="E21" s="142">
        <v>33523</v>
      </c>
      <c r="F21" s="1113">
        <v>36888.5</v>
      </c>
      <c r="G21" s="1113">
        <v>39821</v>
      </c>
      <c r="H21" s="1113">
        <v>38769</v>
      </c>
      <c r="I21" s="1113">
        <v>43970</v>
      </c>
      <c r="J21" s="1113">
        <v>50849.1</v>
      </c>
      <c r="K21" s="1113">
        <v>57761.9</v>
      </c>
      <c r="L21" s="1113">
        <v>61244.5</v>
      </c>
      <c r="M21" s="1113">
        <v>63492</v>
      </c>
      <c r="N21" s="1113">
        <v>67328.2</v>
      </c>
      <c r="O21" s="1113">
        <v>69740.800000000003</v>
      </c>
      <c r="P21" s="1113">
        <v>74439.600000000006</v>
      </c>
      <c r="Q21" s="1113">
        <v>75369.644538755354</v>
      </c>
      <c r="R21" s="1113">
        <v>73941.193133666617</v>
      </c>
    </row>
    <row r="22" spans="1:18" ht="12.75" customHeight="1" x14ac:dyDescent="0.15">
      <c r="A22" s="129"/>
      <c r="B22" s="29" t="s">
        <v>38</v>
      </c>
      <c r="C22" s="139">
        <v>6677</v>
      </c>
      <c r="D22" s="139">
        <v>7103</v>
      </c>
      <c r="E22" s="142">
        <v>79.900000000000006</v>
      </c>
      <c r="F22" s="1113">
        <v>99.1</v>
      </c>
      <c r="G22" s="1113">
        <v>149.80000000000001</v>
      </c>
      <c r="H22" s="1113">
        <v>89.7</v>
      </c>
      <c r="I22" s="1113">
        <v>67.3</v>
      </c>
      <c r="J22" s="1113">
        <v>81.599999999999994</v>
      </c>
      <c r="K22" s="1113">
        <v>91.8</v>
      </c>
      <c r="L22" s="1113">
        <v>122.6</v>
      </c>
      <c r="M22" s="1113">
        <v>109.1</v>
      </c>
      <c r="N22" s="1113">
        <v>95.8</v>
      </c>
      <c r="O22" s="1113">
        <v>86.1</v>
      </c>
      <c r="P22" s="1113">
        <v>94</v>
      </c>
      <c r="Q22" s="1113">
        <v>95.557676094954587</v>
      </c>
      <c r="R22" s="1113">
        <v>97.080222297159878</v>
      </c>
    </row>
    <row r="23" spans="1:18" ht="12.75" customHeight="1" x14ac:dyDescent="0.15">
      <c r="A23" s="129"/>
      <c r="B23" s="29" t="s">
        <v>39</v>
      </c>
      <c r="C23" s="139">
        <v>6140</v>
      </c>
      <c r="D23" s="139">
        <v>5963</v>
      </c>
      <c r="E23" s="142">
        <v>4724.3999999999996</v>
      </c>
      <c r="F23" s="1113">
        <v>3230.5</v>
      </c>
      <c r="G23" s="1113">
        <v>3684.6</v>
      </c>
      <c r="H23" s="1113">
        <v>4765.8999999999996</v>
      </c>
      <c r="I23" s="1113">
        <v>4788.8</v>
      </c>
      <c r="J23" s="1113">
        <v>4259</v>
      </c>
      <c r="K23" s="1113">
        <v>7068</v>
      </c>
      <c r="L23" s="1113">
        <v>7626.6</v>
      </c>
      <c r="M23" s="1113">
        <v>11301.3</v>
      </c>
      <c r="N23" s="1113">
        <v>10035.9</v>
      </c>
      <c r="O23" s="1113">
        <v>9438.7999999999993</v>
      </c>
      <c r="P23" s="1113">
        <v>9123.6</v>
      </c>
      <c r="Q23" s="1113">
        <v>8886.1583029015364</v>
      </c>
      <c r="R23" s="1113">
        <v>8739.3927630857452</v>
      </c>
    </row>
    <row r="24" spans="1:18" ht="12.75" customHeight="1" x14ac:dyDescent="0.15">
      <c r="A24" s="129"/>
      <c r="B24" s="29" t="s">
        <v>40</v>
      </c>
      <c r="C24" s="139">
        <v>85922</v>
      </c>
      <c r="D24" s="139">
        <v>79926</v>
      </c>
      <c r="E24" s="142">
        <v>419.7</v>
      </c>
      <c r="F24" s="1113">
        <v>420.3</v>
      </c>
      <c r="G24" s="1113">
        <v>425.4</v>
      </c>
      <c r="H24" s="1113">
        <v>424.5</v>
      </c>
      <c r="I24" s="1113">
        <v>451.9</v>
      </c>
      <c r="J24" s="1113">
        <v>434.4</v>
      </c>
      <c r="K24" s="1113">
        <v>471.6</v>
      </c>
      <c r="L24" s="1113">
        <v>440.3</v>
      </c>
      <c r="M24" s="1113">
        <v>518.70000000000005</v>
      </c>
      <c r="N24" s="1113">
        <v>541.5</v>
      </c>
      <c r="O24" s="1113">
        <v>549.20000000000005</v>
      </c>
      <c r="P24" s="1113">
        <v>547.79999999999995</v>
      </c>
      <c r="Q24" s="1113">
        <v>544.51007498156389</v>
      </c>
      <c r="R24" s="1113">
        <v>531.68740932962601</v>
      </c>
    </row>
    <row r="25" spans="1:18" ht="12.75" customHeight="1" x14ac:dyDescent="0.15">
      <c r="A25" s="129"/>
      <c r="B25" s="29" t="s">
        <v>41</v>
      </c>
      <c r="C25" s="139">
        <v>33857</v>
      </c>
      <c r="D25" s="139">
        <v>41333</v>
      </c>
      <c r="E25" s="142">
        <v>326.89999999999998</v>
      </c>
      <c r="F25" s="1113">
        <v>326.2</v>
      </c>
      <c r="G25" s="1113">
        <v>331.9</v>
      </c>
      <c r="H25" s="1113">
        <v>337.2</v>
      </c>
      <c r="I25" s="1113">
        <v>375.4</v>
      </c>
      <c r="J25" s="1113">
        <v>349.7</v>
      </c>
      <c r="K25" s="1113">
        <v>357.4</v>
      </c>
      <c r="L25" s="1113">
        <v>369.4</v>
      </c>
      <c r="M25" s="1113">
        <v>416.8</v>
      </c>
      <c r="N25" s="1113">
        <v>412</v>
      </c>
      <c r="O25" s="1113">
        <v>407</v>
      </c>
      <c r="P25" s="1113">
        <v>411.5</v>
      </c>
      <c r="Q25" s="1113">
        <v>405.6577731755516</v>
      </c>
      <c r="R25" s="1113">
        <v>405.98382200719954</v>
      </c>
    </row>
    <row r="26" spans="1:18" ht="12.75" customHeight="1" x14ac:dyDescent="0.15">
      <c r="A26" s="129"/>
      <c r="B26" s="29" t="s">
        <v>44</v>
      </c>
      <c r="C26" s="139">
        <v>84508</v>
      </c>
      <c r="D26" s="139">
        <v>95765</v>
      </c>
      <c r="E26" s="142">
        <v>1211.2</v>
      </c>
      <c r="F26" s="1113">
        <v>947.7</v>
      </c>
      <c r="G26" s="1113">
        <v>941.8</v>
      </c>
      <c r="H26" s="1113">
        <v>1044.9000000000001</v>
      </c>
      <c r="I26" s="1113">
        <v>1517.6</v>
      </c>
      <c r="J26" s="1113">
        <v>1381</v>
      </c>
      <c r="K26" s="1113">
        <v>1369.9</v>
      </c>
      <c r="L26" s="1113">
        <v>1684.6</v>
      </c>
      <c r="M26" s="1113">
        <v>2235.9</v>
      </c>
      <c r="N26" s="1113">
        <v>2226.9</v>
      </c>
      <c r="O26" s="1113">
        <v>1986.1</v>
      </c>
      <c r="P26" s="1113">
        <v>1878.7</v>
      </c>
      <c r="Q26" s="1113">
        <v>1899.5209941670498</v>
      </c>
      <c r="R26" s="1113">
        <v>1865.4774692865205</v>
      </c>
    </row>
    <row r="27" spans="1:18" ht="12.75" customHeight="1" x14ac:dyDescent="0.15">
      <c r="A27" s="129"/>
      <c r="B27" s="29" t="s">
        <v>45</v>
      </c>
      <c r="C27" s="139">
        <v>119310</v>
      </c>
      <c r="D27" s="139">
        <v>121140</v>
      </c>
      <c r="E27" s="142">
        <v>1068.0999999999999</v>
      </c>
      <c r="F27" s="1113">
        <v>1070.2</v>
      </c>
      <c r="G27" s="1113">
        <v>1074.5999999999999</v>
      </c>
      <c r="H27" s="1113">
        <v>1082.9000000000001</v>
      </c>
      <c r="I27" s="1113">
        <v>1106.5</v>
      </c>
      <c r="J27" s="1113">
        <v>1094.4000000000001</v>
      </c>
      <c r="K27" s="1113">
        <v>1107.5999999999999</v>
      </c>
      <c r="L27" s="1113">
        <v>1135.8</v>
      </c>
      <c r="M27" s="1113">
        <v>1335.5</v>
      </c>
      <c r="N27" s="1113">
        <v>1346.8</v>
      </c>
      <c r="O27" s="1113">
        <v>1351</v>
      </c>
      <c r="P27" s="1113">
        <v>1358</v>
      </c>
      <c r="Q27" s="1113">
        <v>1354.6401622590731</v>
      </c>
      <c r="R27" s="1113">
        <v>1341.81593998365</v>
      </c>
    </row>
    <row r="28" spans="1:18" ht="12.75" customHeight="1" x14ac:dyDescent="0.15">
      <c r="A28" s="129"/>
      <c r="B28" s="128" t="s">
        <v>46</v>
      </c>
      <c r="C28" s="139">
        <v>40306</v>
      </c>
      <c r="D28" s="139">
        <v>44465</v>
      </c>
      <c r="E28" s="142">
        <v>7595.5</v>
      </c>
      <c r="F28" s="1113">
        <v>8376.2999999999993</v>
      </c>
      <c r="G28" s="1113">
        <v>9659.7000000000007</v>
      </c>
      <c r="H28" s="1113">
        <v>9929.7000000000007</v>
      </c>
      <c r="I28" s="1113">
        <v>12001.6</v>
      </c>
      <c r="J28" s="1113">
        <v>13441</v>
      </c>
      <c r="K28" s="1113">
        <v>13449.2</v>
      </c>
      <c r="L28" s="1113">
        <v>15898.5</v>
      </c>
      <c r="M28" s="1113">
        <v>16253.5</v>
      </c>
      <c r="N28" s="1113">
        <v>16892.2</v>
      </c>
      <c r="O28" s="1113">
        <v>17537</v>
      </c>
      <c r="P28" s="1113">
        <v>17897.099999999999</v>
      </c>
      <c r="Q28" s="1113">
        <v>18414.92015673835</v>
      </c>
      <c r="R28" s="1113">
        <v>17962.884943224093</v>
      </c>
    </row>
    <row r="29" spans="1:18" ht="12.75" customHeight="1" x14ac:dyDescent="0.15">
      <c r="A29" s="129"/>
      <c r="B29" s="30" t="s">
        <v>47</v>
      </c>
      <c r="C29" s="139">
        <v>4757</v>
      </c>
      <c r="D29" s="139">
        <v>5098</v>
      </c>
      <c r="E29" s="142">
        <v>6436.3</v>
      </c>
      <c r="F29" s="1113">
        <v>6762</v>
      </c>
      <c r="G29" s="1113">
        <v>9906.9</v>
      </c>
      <c r="H29" s="1113">
        <v>10359.9</v>
      </c>
      <c r="I29" s="1113">
        <v>9125.6</v>
      </c>
      <c r="J29" s="1113">
        <v>10460</v>
      </c>
      <c r="K29" s="1113">
        <v>10427.799999999999</v>
      </c>
      <c r="L29" s="1113">
        <v>10348.4</v>
      </c>
      <c r="M29" s="1113">
        <v>11812.8</v>
      </c>
      <c r="N29" s="1113">
        <v>11160.2</v>
      </c>
      <c r="O29" s="1113">
        <v>10952.7</v>
      </c>
      <c r="P29" s="1113">
        <v>11883.2</v>
      </c>
      <c r="Q29" s="1113">
        <v>12043.022391674083</v>
      </c>
      <c r="R29" s="1113">
        <v>11814.050380374953</v>
      </c>
    </row>
    <row r="30" spans="1:18" ht="12.75" customHeight="1" x14ac:dyDescent="0.15">
      <c r="A30" s="129"/>
      <c r="B30" s="29" t="s">
        <v>48</v>
      </c>
      <c r="C30" s="139">
        <v>9699</v>
      </c>
      <c r="D30" s="139">
        <v>9643</v>
      </c>
      <c r="E30" s="142">
        <v>5614.8</v>
      </c>
      <c r="F30" s="1113">
        <v>5123.2</v>
      </c>
      <c r="G30" s="1113">
        <v>5184.5</v>
      </c>
      <c r="H30" s="1113">
        <v>5002.8999999999996</v>
      </c>
      <c r="I30" s="1113">
        <v>5778.3</v>
      </c>
      <c r="J30" s="1113">
        <v>7103</v>
      </c>
      <c r="K30" s="1113">
        <v>8181.1</v>
      </c>
      <c r="L30" s="1113">
        <v>7976.3</v>
      </c>
      <c r="M30" s="1113">
        <v>8597</v>
      </c>
      <c r="N30" s="1113">
        <v>4983.7</v>
      </c>
      <c r="O30" s="1113">
        <v>5591.7</v>
      </c>
      <c r="P30" s="1113">
        <v>6692.2</v>
      </c>
      <c r="Q30" s="1113">
        <v>7328.0977374388367</v>
      </c>
      <c r="R30" s="1113">
        <v>7076.3542492311444</v>
      </c>
    </row>
    <row r="31" spans="1:18" ht="12.75" customHeight="1" x14ac:dyDescent="0.15">
      <c r="A31" s="129"/>
      <c r="B31" s="30" t="s">
        <v>49</v>
      </c>
      <c r="C31" s="141">
        <v>6836</v>
      </c>
      <c r="D31" s="141">
        <v>7770</v>
      </c>
      <c r="E31" s="142">
        <v>920</v>
      </c>
      <c r="F31" s="1113">
        <v>1062</v>
      </c>
      <c r="G31" s="1113">
        <v>1432.4</v>
      </c>
      <c r="H31" s="1113">
        <v>1437.4</v>
      </c>
      <c r="I31" s="1113">
        <v>1632.7</v>
      </c>
      <c r="J31" s="1113">
        <v>2278.8000000000002</v>
      </c>
      <c r="K31" s="1113">
        <v>2671.8</v>
      </c>
      <c r="L31" s="1113">
        <v>2712.4</v>
      </c>
      <c r="M31" s="1113">
        <v>3064.1</v>
      </c>
      <c r="N31" s="1113">
        <v>3508.1</v>
      </c>
      <c r="O31" s="1113">
        <v>3865.8</v>
      </c>
      <c r="P31" s="1113">
        <v>4214.2</v>
      </c>
      <c r="Q31" s="1113">
        <v>4328.4461985373173</v>
      </c>
      <c r="R31" s="1113">
        <v>4244.1244154388296</v>
      </c>
    </row>
    <row r="32" spans="1:18" ht="4.95" customHeight="1" thickBot="1" x14ac:dyDescent="0.2">
      <c r="A32" s="13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</row>
    <row r="33" spans="1:18" ht="9" customHeight="1" x14ac:dyDescent="0.15">
      <c r="A33" s="28" t="s">
        <v>544</v>
      </c>
      <c r="B33" s="40"/>
      <c r="C33" s="363"/>
      <c r="D33" s="363"/>
      <c r="E33" s="363"/>
      <c r="F33" s="363"/>
      <c r="G33" s="363"/>
      <c r="H33" s="363"/>
      <c r="I33" s="363"/>
      <c r="J33" s="363"/>
      <c r="K33" s="363"/>
      <c r="L33" s="64"/>
      <c r="M33" s="64"/>
      <c r="N33" s="64"/>
      <c r="O33" s="64"/>
      <c r="P33" s="64"/>
      <c r="Q33" s="64"/>
      <c r="R33" s="64"/>
    </row>
    <row r="34" spans="1:18" ht="9" customHeight="1" x14ac:dyDescent="0.15">
      <c r="A34" s="28" t="s">
        <v>428</v>
      </c>
      <c r="B34" s="40"/>
      <c r="C34" s="363"/>
      <c r="D34" s="363"/>
      <c r="E34" s="363"/>
      <c r="F34" s="363"/>
      <c r="G34" s="363"/>
      <c r="H34" s="376"/>
      <c r="I34" s="376"/>
      <c r="J34" s="376"/>
      <c r="K34" s="376"/>
      <c r="L34" s="130"/>
      <c r="M34" s="130"/>
      <c r="N34" s="130"/>
      <c r="O34" s="130"/>
      <c r="P34" s="130"/>
      <c r="Q34" s="130"/>
      <c r="R34" s="130"/>
    </row>
    <row r="35" spans="1:18" ht="9" customHeight="1" x14ac:dyDescent="0.15">
      <c r="A35" s="40" t="s">
        <v>427</v>
      </c>
      <c r="B35" s="290"/>
      <c r="C35" s="363"/>
      <c r="D35" s="363"/>
      <c r="E35" s="363"/>
      <c r="F35" s="363"/>
      <c r="G35" s="363"/>
      <c r="H35" s="376"/>
      <c r="I35" s="376"/>
      <c r="J35" s="376"/>
      <c r="K35" s="376"/>
      <c r="L35" s="130"/>
      <c r="M35" s="130"/>
      <c r="N35" s="130"/>
      <c r="O35" s="130"/>
      <c r="P35" s="130"/>
      <c r="Q35" s="130"/>
      <c r="R35" s="130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1">
    <tabColor theme="9" tint="0.59999389629810485"/>
  </sheetPr>
  <dimension ref="A2:R35"/>
  <sheetViews>
    <sheetView showGridLines="0" zoomScaleNormal="100" workbookViewId="0">
      <selection activeCell="A35" sqref="A35"/>
    </sheetView>
  </sheetViews>
  <sheetFormatPr baseColWidth="10" defaultColWidth="7" defaultRowHeight="13.05" customHeight="1" x14ac:dyDescent="0.15"/>
  <cols>
    <col min="1" max="1" width="1.75" style="128" customWidth="1"/>
    <col min="2" max="2" width="10" style="128" customWidth="1"/>
    <col min="3" max="5" width="8" style="128" hidden="1" customWidth="1"/>
    <col min="6" max="20" width="8.375" style="128" customWidth="1"/>
    <col min="21" max="16384" width="7" style="128"/>
  </cols>
  <sheetData>
    <row r="2" spans="1:18" ht="15" customHeight="1" x14ac:dyDescent="0.3">
      <c r="A2" s="381" t="s">
        <v>540</v>
      </c>
      <c r="B2" s="382"/>
      <c r="C2" s="382"/>
      <c r="D2" s="382"/>
      <c r="E2" s="382"/>
      <c r="F2" s="382"/>
    </row>
    <row r="3" spans="1:18" ht="13.05" customHeight="1" x14ac:dyDescent="0.15">
      <c r="A3" s="717" t="s">
        <v>370</v>
      </c>
      <c r="B3" s="382"/>
      <c r="C3" s="382"/>
      <c r="D3" s="382"/>
      <c r="E3" s="382"/>
      <c r="F3" s="382"/>
    </row>
    <row r="4" spans="1:18" ht="4.05" customHeight="1" thickBot="1" x14ac:dyDescent="0.2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</row>
    <row r="5" spans="1:18" ht="15" customHeight="1" x14ac:dyDescent="0.15">
      <c r="A5" s="1170" t="s">
        <v>18</v>
      </c>
      <c r="B5" s="1170"/>
      <c r="C5" s="813">
        <v>2005</v>
      </c>
      <c r="D5" s="813">
        <v>2006</v>
      </c>
      <c r="E5" s="813">
        <v>2007</v>
      </c>
      <c r="F5" s="813">
        <v>2008</v>
      </c>
      <c r="G5" s="813">
        <v>2009</v>
      </c>
      <c r="H5" s="813">
        <v>2010</v>
      </c>
      <c r="I5" s="813">
        <v>2011</v>
      </c>
      <c r="J5" s="813">
        <v>2012</v>
      </c>
      <c r="K5" s="813">
        <v>2013</v>
      </c>
      <c r="L5" s="813">
        <v>2014</v>
      </c>
      <c r="M5" s="813">
        <v>2015</v>
      </c>
      <c r="N5" s="813">
        <v>2016</v>
      </c>
      <c r="O5" s="813">
        <v>2017</v>
      </c>
      <c r="P5" s="813" t="s">
        <v>211</v>
      </c>
      <c r="Q5" s="813" t="s">
        <v>403</v>
      </c>
      <c r="R5" s="813" t="s">
        <v>402</v>
      </c>
    </row>
    <row r="6" spans="1:18" ht="15" customHeight="1" x14ac:dyDescent="0.15">
      <c r="A6" s="1171" t="s">
        <v>106</v>
      </c>
      <c r="B6" s="1171"/>
      <c r="C6" s="830">
        <f>(C8+C9+C10+C11+C12+C13+C14+C15+C16+C17+C18+C19+C20+C21+C22+C23+C24+C25+C26+C27+C28+C29+C30+C31)</f>
        <v>152496</v>
      </c>
      <c r="D6" s="830">
        <f>(D8+D9+D10+D11+D12+D13+D14+D15+D16+D17+D18+D19+D20+D21+D22+D23+D24+D25+D26+D27+D28+D29+D30+D31)</f>
        <v>161580</v>
      </c>
      <c r="E6" s="831">
        <v>770.4</v>
      </c>
      <c r="F6" s="833">
        <v>877.2</v>
      </c>
      <c r="G6" s="833">
        <v>964.4</v>
      </c>
      <c r="H6" s="833">
        <v>1019.9</v>
      </c>
      <c r="I6" s="833">
        <v>1108.3</v>
      </c>
      <c r="J6" s="833">
        <v>1211.0999999999999</v>
      </c>
      <c r="K6" s="833">
        <v>1254.3</v>
      </c>
      <c r="L6" s="833">
        <v>1317.4</v>
      </c>
      <c r="M6" s="833">
        <v>1423.6</v>
      </c>
      <c r="N6" s="833">
        <v>1513.9</v>
      </c>
      <c r="O6" s="833">
        <v>1569.3</v>
      </c>
      <c r="P6" s="833">
        <v>1687.6</v>
      </c>
      <c r="Q6" s="833">
        <f>SUM(Q8:Q31)</f>
        <v>1762.8556472725368</v>
      </c>
      <c r="R6" s="833">
        <f>SUM(R8:R31)</f>
        <v>1723.4974685835252</v>
      </c>
    </row>
    <row r="7" spans="1:18" ht="4.05" customHeight="1" x14ac:dyDescent="0.15">
      <c r="A7" s="129"/>
      <c r="B7" s="130"/>
      <c r="C7" s="138"/>
      <c r="D7" s="138"/>
      <c r="E7" s="138"/>
      <c r="F7" s="718"/>
      <c r="G7" s="718"/>
      <c r="H7" s="718"/>
      <c r="I7" s="718"/>
      <c r="J7" s="718"/>
      <c r="K7" s="718"/>
      <c r="L7" s="718"/>
      <c r="M7" s="718"/>
      <c r="N7" s="718"/>
      <c r="O7" s="718"/>
      <c r="P7" s="718"/>
      <c r="Q7" s="718"/>
      <c r="R7" s="718"/>
    </row>
    <row r="8" spans="1:18" ht="12.75" customHeight="1" x14ac:dyDescent="0.15">
      <c r="A8" s="129"/>
      <c r="B8" s="29" t="s">
        <v>21</v>
      </c>
      <c r="C8" s="139">
        <v>356</v>
      </c>
      <c r="D8" s="139">
        <v>336</v>
      </c>
      <c r="E8" s="142">
        <v>0.1</v>
      </c>
      <c r="F8" s="719">
        <v>0.1</v>
      </c>
      <c r="G8" s="719">
        <v>0.1</v>
      </c>
      <c r="H8" s="719">
        <v>0.1</v>
      </c>
      <c r="I8" s="719">
        <v>0.1</v>
      </c>
      <c r="J8" s="719">
        <v>0.2</v>
      </c>
      <c r="K8" s="719">
        <v>0.2</v>
      </c>
      <c r="L8" s="719">
        <v>0.1</v>
      </c>
      <c r="M8" s="719">
        <v>0.3</v>
      </c>
      <c r="N8" s="719">
        <v>0.3</v>
      </c>
      <c r="O8" s="719">
        <v>0.2</v>
      </c>
      <c r="P8" s="719">
        <v>0.3</v>
      </c>
      <c r="Q8" s="719">
        <v>0.29448804619024394</v>
      </c>
      <c r="R8" s="719">
        <v>0.25311027033040534</v>
      </c>
    </row>
    <row r="9" spans="1:18" ht="12.75" customHeight="1" x14ac:dyDescent="0.15">
      <c r="A9" s="129"/>
      <c r="B9" s="29" t="s">
        <v>22</v>
      </c>
      <c r="C9" s="139">
        <v>10238</v>
      </c>
      <c r="D9" s="139">
        <v>10778</v>
      </c>
      <c r="E9" s="142">
        <v>10.5</v>
      </c>
      <c r="F9" s="719">
        <v>11.4</v>
      </c>
      <c r="G9" s="719">
        <v>13.2</v>
      </c>
      <c r="H9" s="719">
        <v>14.4</v>
      </c>
      <c r="I9" s="719">
        <v>17.100000000000001</v>
      </c>
      <c r="J9" s="719">
        <v>21.8</v>
      </c>
      <c r="K9" s="719">
        <v>25.6</v>
      </c>
      <c r="L9" s="719">
        <v>23.4</v>
      </c>
      <c r="M9" s="719">
        <v>29.8</v>
      </c>
      <c r="N9" s="719">
        <v>29.6</v>
      </c>
      <c r="O9" s="719">
        <v>28.9</v>
      </c>
      <c r="P9" s="719">
        <v>32.6</v>
      </c>
      <c r="Q9" s="719">
        <v>33.05266247243754</v>
      </c>
      <c r="R9" s="719">
        <v>32.603805404513032</v>
      </c>
    </row>
    <row r="10" spans="1:18" ht="12.75" customHeight="1" x14ac:dyDescent="0.15">
      <c r="A10" s="129"/>
      <c r="B10" s="29" t="s">
        <v>23</v>
      </c>
      <c r="C10" s="139">
        <v>2939</v>
      </c>
      <c r="D10" s="139">
        <v>3172</v>
      </c>
      <c r="E10" s="142">
        <v>2.7</v>
      </c>
      <c r="F10" s="719">
        <v>3.2</v>
      </c>
      <c r="G10" s="719">
        <v>4.4000000000000004</v>
      </c>
      <c r="H10" s="719">
        <v>5.0999999999999996</v>
      </c>
      <c r="I10" s="719">
        <v>7.3</v>
      </c>
      <c r="J10" s="719">
        <v>5.3</v>
      </c>
      <c r="K10" s="719">
        <v>12.9</v>
      </c>
      <c r="L10" s="719">
        <v>16.8</v>
      </c>
      <c r="M10" s="719">
        <v>18.600000000000001</v>
      </c>
      <c r="N10" s="719">
        <v>19.2</v>
      </c>
      <c r="O10" s="719">
        <v>22.7</v>
      </c>
      <c r="P10" s="719">
        <v>25.4</v>
      </c>
      <c r="Q10" s="719">
        <v>26.357721988269681</v>
      </c>
      <c r="R10" s="719">
        <v>25.696714779714966</v>
      </c>
    </row>
    <row r="11" spans="1:18" ht="12.75" customHeight="1" x14ac:dyDescent="0.15">
      <c r="A11" s="129"/>
      <c r="B11" s="29" t="s">
        <v>24</v>
      </c>
      <c r="C11" s="139">
        <v>5255</v>
      </c>
      <c r="D11" s="139">
        <v>5492</v>
      </c>
      <c r="E11" s="142">
        <v>150.1</v>
      </c>
      <c r="F11" s="719">
        <v>160.9</v>
      </c>
      <c r="G11" s="719">
        <v>180.5</v>
      </c>
      <c r="H11" s="719">
        <v>201</v>
      </c>
      <c r="I11" s="719">
        <v>215.8</v>
      </c>
      <c r="J11" s="719">
        <v>233</v>
      </c>
      <c r="K11" s="719">
        <v>244.6</v>
      </c>
      <c r="L11" s="719">
        <v>246.5</v>
      </c>
      <c r="M11" s="719">
        <v>272.10000000000002</v>
      </c>
      <c r="N11" s="719">
        <v>272</v>
      </c>
      <c r="O11" s="719">
        <v>270.8</v>
      </c>
      <c r="P11" s="719">
        <v>299</v>
      </c>
      <c r="Q11" s="719">
        <v>316.90738598387117</v>
      </c>
      <c r="R11" s="719">
        <v>309.57661008827148</v>
      </c>
    </row>
    <row r="12" spans="1:18" ht="12.75" customHeight="1" x14ac:dyDescent="0.15">
      <c r="A12" s="129"/>
      <c r="B12" s="29" t="s">
        <v>25</v>
      </c>
      <c r="C12" s="139">
        <v>20836</v>
      </c>
      <c r="D12" s="139">
        <v>24037</v>
      </c>
      <c r="E12" s="142">
        <v>2.1</v>
      </c>
      <c r="F12" s="719">
        <v>2.1</v>
      </c>
      <c r="G12" s="719">
        <v>2.1</v>
      </c>
      <c r="H12" s="719">
        <v>2.4</v>
      </c>
      <c r="I12" s="719">
        <v>2.5</v>
      </c>
      <c r="J12" s="719">
        <v>2.9</v>
      </c>
      <c r="K12" s="719">
        <v>2.4</v>
      </c>
      <c r="L12" s="719">
        <v>2.2999999999999998</v>
      </c>
      <c r="M12" s="719">
        <v>3.5</v>
      </c>
      <c r="N12" s="719">
        <v>3.6</v>
      </c>
      <c r="O12" s="719">
        <v>3.6</v>
      </c>
      <c r="P12" s="719">
        <v>3.5</v>
      </c>
      <c r="Q12" s="719">
        <v>3.6672853355487045</v>
      </c>
      <c r="R12" s="719">
        <v>3.6797746088091365</v>
      </c>
    </row>
    <row r="13" spans="1:18" ht="12.75" customHeight="1" x14ac:dyDescent="0.15">
      <c r="A13" s="129"/>
      <c r="B13" s="29" t="s">
        <v>29</v>
      </c>
      <c r="C13" s="139">
        <v>5682</v>
      </c>
      <c r="D13" s="139">
        <v>6278</v>
      </c>
      <c r="E13" s="142">
        <v>0.4</v>
      </c>
      <c r="F13" s="719">
        <v>0.5</v>
      </c>
      <c r="G13" s="719">
        <v>0.5</v>
      </c>
      <c r="H13" s="719">
        <v>0.5</v>
      </c>
      <c r="I13" s="719">
        <v>0.4</v>
      </c>
      <c r="J13" s="719">
        <v>0.6</v>
      </c>
      <c r="K13" s="719">
        <v>0.5</v>
      </c>
      <c r="L13" s="719">
        <v>0.5</v>
      </c>
      <c r="M13" s="719">
        <v>0.6</v>
      </c>
      <c r="N13" s="719">
        <v>1.8</v>
      </c>
      <c r="O13" s="719">
        <v>3.7</v>
      </c>
      <c r="P13" s="719">
        <v>0.8</v>
      </c>
      <c r="Q13" s="719">
        <v>0.81970972173995427</v>
      </c>
      <c r="R13" s="719">
        <v>0.81672477345818695</v>
      </c>
    </row>
    <row r="14" spans="1:18" ht="12.75" customHeight="1" x14ac:dyDescent="0.15">
      <c r="A14" s="129"/>
      <c r="B14" s="29" t="s">
        <v>30</v>
      </c>
      <c r="C14" s="705">
        <v>6599</v>
      </c>
      <c r="D14" s="705">
        <v>6835</v>
      </c>
      <c r="E14" s="706">
        <v>18.5</v>
      </c>
      <c r="F14" s="719">
        <v>21.1</v>
      </c>
      <c r="G14" s="719">
        <v>20.8</v>
      </c>
      <c r="H14" s="719">
        <v>25.5</v>
      </c>
      <c r="I14" s="719">
        <v>28.2</v>
      </c>
      <c r="J14" s="719">
        <v>30.8</v>
      </c>
      <c r="K14" s="719">
        <v>31.1</v>
      </c>
      <c r="L14" s="719">
        <v>29.1</v>
      </c>
      <c r="M14" s="719">
        <v>32.700000000000003</v>
      </c>
      <c r="N14" s="719">
        <v>34</v>
      </c>
      <c r="O14" s="719">
        <v>39.4</v>
      </c>
      <c r="P14" s="719">
        <v>37.299999999999997</v>
      </c>
      <c r="Q14" s="719">
        <v>38.409841670182772</v>
      </c>
      <c r="R14" s="719">
        <v>37.251834545703844</v>
      </c>
    </row>
    <row r="15" spans="1:18" ht="12.75" customHeight="1" x14ac:dyDescent="0.15">
      <c r="A15" s="129"/>
      <c r="B15" s="29" t="s">
        <v>31</v>
      </c>
      <c r="C15" s="705">
        <v>19359</v>
      </c>
      <c r="D15" s="705">
        <v>20479</v>
      </c>
      <c r="E15" s="706">
        <v>439.9</v>
      </c>
      <c r="F15" s="719">
        <v>514.20000000000005</v>
      </c>
      <c r="G15" s="719">
        <v>562.1</v>
      </c>
      <c r="H15" s="719">
        <v>586.79999999999995</v>
      </c>
      <c r="I15" s="719">
        <v>625</v>
      </c>
      <c r="J15" s="719">
        <v>667.2</v>
      </c>
      <c r="K15" s="719">
        <v>657.6</v>
      </c>
      <c r="L15" s="719">
        <v>690.4</v>
      </c>
      <c r="M15" s="719">
        <v>725.4</v>
      </c>
      <c r="N15" s="719">
        <v>807.5</v>
      </c>
      <c r="O15" s="719">
        <v>848.2</v>
      </c>
      <c r="P15" s="719">
        <v>902.5</v>
      </c>
      <c r="Q15" s="719">
        <v>942.81334677857126</v>
      </c>
      <c r="R15" s="719">
        <v>920.32072358804703</v>
      </c>
    </row>
    <row r="16" spans="1:18" ht="12.75" customHeight="1" x14ac:dyDescent="0.15">
      <c r="A16" s="129"/>
      <c r="B16" s="29" t="s">
        <v>32</v>
      </c>
      <c r="C16" s="705">
        <v>1092</v>
      </c>
      <c r="D16" s="705">
        <v>1134</v>
      </c>
      <c r="E16" s="706">
        <v>29.3</v>
      </c>
      <c r="F16" s="719">
        <v>33.9</v>
      </c>
      <c r="G16" s="719">
        <v>31.5</v>
      </c>
      <c r="H16" s="719">
        <v>33</v>
      </c>
      <c r="I16" s="719">
        <v>38.9</v>
      </c>
      <c r="J16" s="719">
        <v>49.5</v>
      </c>
      <c r="K16" s="719">
        <v>53.8</v>
      </c>
      <c r="L16" s="719">
        <v>68.3</v>
      </c>
      <c r="M16" s="719">
        <v>66.599999999999994</v>
      </c>
      <c r="N16" s="719">
        <v>69.599999999999994</v>
      </c>
      <c r="O16" s="719">
        <v>72.400000000000006</v>
      </c>
      <c r="P16" s="719">
        <v>88.8</v>
      </c>
      <c r="Q16" s="719">
        <v>95.536056256287239</v>
      </c>
      <c r="R16" s="719">
        <v>96.61045147573104</v>
      </c>
    </row>
    <row r="17" spans="1:18" ht="12.75" customHeight="1" x14ac:dyDescent="0.15">
      <c r="A17" s="129"/>
      <c r="B17" s="29" t="s">
        <v>33</v>
      </c>
      <c r="C17" s="139">
        <v>9010</v>
      </c>
      <c r="D17" s="139">
        <v>10026</v>
      </c>
      <c r="E17" s="142">
        <v>0.9</v>
      </c>
      <c r="F17" s="719">
        <v>0.9</v>
      </c>
      <c r="G17" s="719">
        <v>0.9</v>
      </c>
      <c r="H17" s="719">
        <v>0.9</v>
      </c>
      <c r="I17" s="719">
        <v>0.9</v>
      </c>
      <c r="J17" s="719">
        <v>1.3</v>
      </c>
      <c r="K17" s="719">
        <v>1.6</v>
      </c>
      <c r="L17" s="719">
        <v>1.2</v>
      </c>
      <c r="M17" s="719">
        <v>1.7</v>
      </c>
      <c r="N17" s="719">
        <v>1.6</v>
      </c>
      <c r="O17" s="719">
        <v>1.2</v>
      </c>
      <c r="P17" s="719">
        <v>1.3</v>
      </c>
      <c r="Q17" s="719">
        <v>1.319908693337051</v>
      </c>
      <c r="R17" s="719">
        <v>1.3197059523321002</v>
      </c>
    </row>
    <row r="18" spans="1:18" ht="12.75" customHeight="1" x14ac:dyDescent="0.15">
      <c r="A18" s="129"/>
      <c r="B18" s="29" t="s">
        <v>34</v>
      </c>
      <c r="C18" s="139">
        <v>3372</v>
      </c>
      <c r="D18" s="139">
        <v>3040</v>
      </c>
      <c r="E18" s="142">
        <v>0.3</v>
      </c>
      <c r="F18" s="719">
        <v>0.3</v>
      </c>
      <c r="G18" s="719">
        <v>0.2</v>
      </c>
      <c r="H18" s="719">
        <v>0.2</v>
      </c>
      <c r="I18" s="719">
        <v>0.7</v>
      </c>
      <c r="J18" s="719">
        <v>0.5</v>
      </c>
      <c r="K18" s="719">
        <v>0.9</v>
      </c>
      <c r="L18" s="719">
        <v>0.8</v>
      </c>
      <c r="M18" s="719">
        <v>1.1000000000000001</v>
      </c>
      <c r="N18" s="719">
        <v>1.1000000000000001</v>
      </c>
      <c r="O18" s="719">
        <v>0.4</v>
      </c>
      <c r="P18" s="719">
        <v>0.6</v>
      </c>
      <c r="Q18" s="719">
        <v>0.64199827770009565</v>
      </c>
      <c r="R18" s="719">
        <v>0.62770163366570342</v>
      </c>
    </row>
    <row r="19" spans="1:18" ht="12.75" customHeight="1" x14ac:dyDescent="0.15">
      <c r="A19" s="129"/>
      <c r="B19" s="29" t="s">
        <v>35</v>
      </c>
      <c r="C19" s="139">
        <v>4781</v>
      </c>
      <c r="D19" s="139">
        <v>4782</v>
      </c>
      <c r="E19" s="142">
        <v>1.2</v>
      </c>
      <c r="F19" s="719">
        <v>5.8</v>
      </c>
      <c r="G19" s="719">
        <v>7.1</v>
      </c>
      <c r="H19" s="719">
        <v>8</v>
      </c>
      <c r="I19" s="719">
        <v>7.1</v>
      </c>
      <c r="J19" s="719">
        <v>8</v>
      </c>
      <c r="K19" s="719">
        <v>8.9</v>
      </c>
      <c r="L19" s="719">
        <v>8.6999999999999993</v>
      </c>
      <c r="M19" s="719">
        <v>11</v>
      </c>
      <c r="N19" s="719">
        <v>18.5</v>
      </c>
      <c r="O19" s="719">
        <v>12.1</v>
      </c>
      <c r="P19" s="719">
        <v>11</v>
      </c>
      <c r="Q19" s="719">
        <v>11.236773660744451</v>
      </c>
      <c r="R19" s="719">
        <v>11.113075539816226</v>
      </c>
    </row>
    <row r="20" spans="1:18" ht="12.75" customHeight="1" x14ac:dyDescent="0.15">
      <c r="A20" s="129"/>
      <c r="B20" s="29" t="s">
        <v>36</v>
      </c>
      <c r="C20" s="139">
        <v>2855</v>
      </c>
      <c r="D20" s="139">
        <v>2597</v>
      </c>
      <c r="E20" s="142">
        <v>0.6</v>
      </c>
      <c r="F20" s="719">
        <v>0.6</v>
      </c>
      <c r="G20" s="719">
        <v>0.6</v>
      </c>
      <c r="H20" s="719">
        <v>0.6</v>
      </c>
      <c r="I20" s="719">
        <v>0.6</v>
      </c>
      <c r="J20" s="719">
        <v>0.6</v>
      </c>
      <c r="K20" s="719">
        <v>0.6</v>
      </c>
      <c r="L20" s="719">
        <v>0.6</v>
      </c>
      <c r="M20" s="719">
        <v>0.9</v>
      </c>
      <c r="N20" s="719">
        <v>0.9</v>
      </c>
      <c r="O20" s="719">
        <v>0.9</v>
      </c>
      <c r="P20" s="719">
        <v>1</v>
      </c>
      <c r="Q20" s="719">
        <v>1.008872116298321</v>
      </c>
      <c r="R20" s="719">
        <v>1.0038846890826403</v>
      </c>
    </row>
    <row r="21" spans="1:18" ht="12.75" customHeight="1" x14ac:dyDescent="0.15">
      <c r="A21" s="129"/>
      <c r="B21" s="29" t="s">
        <v>37</v>
      </c>
      <c r="C21" s="139">
        <v>8733</v>
      </c>
      <c r="D21" s="139">
        <v>8763</v>
      </c>
      <c r="E21" s="142">
        <v>62.2</v>
      </c>
      <c r="F21" s="719">
        <v>70.8</v>
      </c>
      <c r="G21" s="719">
        <v>74.8</v>
      </c>
      <c r="H21" s="719">
        <v>73</v>
      </c>
      <c r="I21" s="719">
        <v>90.3</v>
      </c>
      <c r="J21" s="719">
        <v>106.4</v>
      </c>
      <c r="K21" s="719">
        <v>121.3</v>
      </c>
      <c r="L21" s="719">
        <v>129.19999999999999</v>
      </c>
      <c r="M21" s="719">
        <v>139.30000000000001</v>
      </c>
      <c r="N21" s="719">
        <v>145.9</v>
      </c>
      <c r="O21" s="719">
        <v>153.4</v>
      </c>
      <c r="P21" s="719">
        <v>165.7</v>
      </c>
      <c r="Q21" s="719">
        <v>168.94115697256586</v>
      </c>
      <c r="R21" s="719">
        <v>163.5068449343247</v>
      </c>
    </row>
    <row r="22" spans="1:18" ht="12.75" customHeight="1" x14ac:dyDescent="0.15">
      <c r="A22" s="129"/>
      <c r="B22" s="29" t="s">
        <v>38</v>
      </c>
      <c r="C22" s="139">
        <v>1355</v>
      </c>
      <c r="D22" s="139">
        <v>1429</v>
      </c>
      <c r="E22" s="142">
        <v>0.1</v>
      </c>
      <c r="F22" s="719">
        <v>0.2</v>
      </c>
      <c r="G22" s="719">
        <v>0.2</v>
      </c>
      <c r="H22" s="719">
        <v>0.2</v>
      </c>
      <c r="I22" s="719">
        <v>0.1</v>
      </c>
      <c r="J22" s="719">
        <v>0.1</v>
      </c>
      <c r="K22" s="719">
        <v>0.2</v>
      </c>
      <c r="L22" s="719">
        <v>0.2</v>
      </c>
      <c r="M22" s="719">
        <v>0.2</v>
      </c>
      <c r="N22" s="719">
        <v>0.2</v>
      </c>
      <c r="O22" s="719">
        <v>0.2</v>
      </c>
      <c r="P22" s="719">
        <v>0.2</v>
      </c>
      <c r="Q22" s="719">
        <v>0.19757531348850621</v>
      </c>
      <c r="R22" s="719">
        <v>0.20033395633076947</v>
      </c>
    </row>
    <row r="23" spans="1:18" ht="12.75" customHeight="1" x14ac:dyDescent="0.15">
      <c r="A23" s="129"/>
      <c r="B23" s="29" t="s">
        <v>39</v>
      </c>
      <c r="C23" s="139">
        <v>1093</v>
      </c>
      <c r="D23" s="139">
        <v>1071</v>
      </c>
      <c r="E23" s="142">
        <v>8.6999999999999993</v>
      </c>
      <c r="F23" s="719">
        <v>6.2</v>
      </c>
      <c r="G23" s="719">
        <v>7.5</v>
      </c>
      <c r="H23" s="719">
        <v>9.6</v>
      </c>
      <c r="I23" s="719">
        <v>9.6999999999999993</v>
      </c>
      <c r="J23" s="719">
        <v>8.9</v>
      </c>
      <c r="K23" s="719">
        <v>14.8</v>
      </c>
      <c r="L23" s="719">
        <v>16</v>
      </c>
      <c r="M23" s="719">
        <v>24.7</v>
      </c>
      <c r="N23" s="719">
        <v>21.9</v>
      </c>
      <c r="O23" s="719">
        <v>20.6</v>
      </c>
      <c r="P23" s="719">
        <v>20.2</v>
      </c>
      <c r="Q23" s="719">
        <v>20.226654199608468</v>
      </c>
      <c r="R23" s="719">
        <v>20.025962454030871</v>
      </c>
    </row>
    <row r="24" spans="1:18" ht="12.75" customHeight="1" x14ac:dyDescent="0.15">
      <c r="A24" s="129"/>
      <c r="B24" s="29" t="s">
        <v>40</v>
      </c>
      <c r="C24" s="139">
        <v>9405</v>
      </c>
      <c r="D24" s="139">
        <v>8786</v>
      </c>
      <c r="E24" s="142">
        <v>0.6</v>
      </c>
      <c r="F24" s="719">
        <v>0.6</v>
      </c>
      <c r="G24" s="719">
        <v>0.6</v>
      </c>
      <c r="H24" s="719">
        <v>0.6</v>
      </c>
      <c r="I24" s="719">
        <v>0.7</v>
      </c>
      <c r="J24" s="719">
        <v>0.6</v>
      </c>
      <c r="K24" s="719">
        <v>0.7</v>
      </c>
      <c r="L24" s="719">
        <v>0.7</v>
      </c>
      <c r="M24" s="719">
        <v>1</v>
      </c>
      <c r="N24" s="719">
        <v>1</v>
      </c>
      <c r="O24" s="719">
        <v>1.1000000000000001</v>
      </c>
      <c r="P24" s="719">
        <v>1.1000000000000001</v>
      </c>
      <c r="Q24" s="719">
        <v>1.1036316454878115</v>
      </c>
      <c r="R24" s="719">
        <v>1.0967099079330527</v>
      </c>
    </row>
    <row r="25" spans="1:18" ht="12.75" customHeight="1" x14ac:dyDescent="0.15">
      <c r="A25" s="129"/>
      <c r="B25" s="29" t="s">
        <v>41</v>
      </c>
      <c r="C25" s="139">
        <v>3879</v>
      </c>
      <c r="D25" s="139">
        <v>4268</v>
      </c>
      <c r="E25" s="142">
        <v>0.5</v>
      </c>
      <c r="F25" s="719">
        <v>0.5</v>
      </c>
      <c r="G25" s="719">
        <v>0.5</v>
      </c>
      <c r="H25" s="719">
        <v>0.5</v>
      </c>
      <c r="I25" s="719">
        <v>0.6</v>
      </c>
      <c r="J25" s="719">
        <v>0.5</v>
      </c>
      <c r="K25" s="719">
        <v>0.5</v>
      </c>
      <c r="L25" s="719">
        <v>0.6</v>
      </c>
      <c r="M25" s="719">
        <v>0.8</v>
      </c>
      <c r="N25" s="719">
        <v>0.8</v>
      </c>
      <c r="O25" s="719">
        <v>0.8</v>
      </c>
      <c r="P25" s="719">
        <v>0.8</v>
      </c>
      <c r="Q25" s="719">
        <v>0.81411887305307695</v>
      </c>
      <c r="R25" s="719">
        <v>0.81252827135659211</v>
      </c>
    </row>
    <row r="26" spans="1:18" ht="12.75" customHeight="1" x14ac:dyDescent="0.15">
      <c r="A26" s="129"/>
      <c r="B26" s="29" t="s">
        <v>44</v>
      </c>
      <c r="C26" s="139">
        <v>10312</v>
      </c>
      <c r="D26" s="139">
        <v>11894</v>
      </c>
      <c r="E26" s="142">
        <v>2</v>
      </c>
      <c r="F26" s="719">
        <v>1.6</v>
      </c>
      <c r="G26" s="719">
        <v>1.6</v>
      </c>
      <c r="H26" s="719">
        <v>1.8</v>
      </c>
      <c r="I26" s="719">
        <v>2.8</v>
      </c>
      <c r="J26" s="719">
        <v>2.5</v>
      </c>
      <c r="K26" s="719">
        <v>2.5</v>
      </c>
      <c r="L26" s="719">
        <v>3.2</v>
      </c>
      <c r="M26" s="719">
        <v>4.7</v>
      </c>
      <c r="N26" s="719">
        <v>4.4000000000000004</v>
      </c>
      <c r="O26" s="719">
        <v>4.0999999999999996</v>
      </c>
      <c r="P26" s="719">
        <v>3.9</v>
      </c>
      <c r="Q26" s="719">
        <v>4.0575674204861745</v>
      </c>
      <c r="R26" s="719">
        <v>4.0167408582831801</v>
      </c>
    </row>
    <row r="27" spans="1:18" ht="12.75" customHeight="1" x14ac:dyDescent="0.15">
      <c r="A27" s="129"/>
      <c r="B27" s="29" t="s">
        <v>45</v>
      </c>
      <c r="C27" s="139">
        <v>17230</v>
      </c>
      <c r="D27" s="139">
        <v>17401</v>
      </c>
      <c r="E27" s="142">
        <v>1.7</v>
      </c>
      <c r="F27" s="719">
        <v>1.7</v>
      </c>
      <c r="G27" s="719">
        <v>1.7</v>
      </c>
      <c r="H27" s="719">
        <v>1.7</v>
      </c>
      <c r="I27" s="719">
        <v>1.7</v>
      </c>
      <c r="J27" s="719">
        <v>1.7</v>
      </c>
      <c r="K27" s="719">
        <v>1.7</v>
      </c>
      <c r="L27" s="719">
        <v>1.8</v>
      </c>
      <c r="M27" s="719">
        <v>2.5</v>
      </c>
      <c r="N27" s="719">
        <v>2.5</v>
      </c>
      <c r="O27" s="719">
        <v>2.5</v>
      </c>
      <c r="P27" s="719">
        <v>2.6</v>
      </c>
      <c r="Q27" s="719">
        <v>2.6860480783858049</v>
      </c>
      <c r="R27" s="719">
        <v>2.6842128332179191</v>
      </c>
    </row>
    <row r="28" spans="1:18" ht="12.75" customHeight="1" x14ac:dyDescent="0.15">
      <c r="A28" s="129"/>
      <c r="B28" s="128" t="s">
        <v>46</v>
      </c>
      <c r="C28" s="139">
        <v>4917</v>
      </c>
      <c r="D28" s="139">
        <v>5575</v>
      </c>
      <c r="E28" s="142">
        <v>14</v>
      </c>
      <c r="F28" s="719">
        <v>16</v>
      </c>
      <c r="G28" s="719">
        <v>19.600000000000001</v>
      </c>
      <c r="H28" s="719">
        <v>20</v>
      </c>
      <c r="I28" s="719">
        <v>24.3</v>
      </c>
      <c r="J28" s="719">
        <v>27.7</v>
      </c>
      <c r="K28" s="719">
        <v>27.8</v>
      </c>
      <c r="L28" s="719">
        <v>33.1</v>
      </c>
      <c r="M28" s="719">
        <v>35.200000000000003</v>
      </c>
      <c r="N28" s="719">
        <v>35.799999999999997</v>
      </c>
      <c r="O28" s="719">
        <v>38</v>
      </c>
      <c r="P28" s="719">
        <v>38.9</v>
      </c>
      <c r="Q28" s="719">
        <v>40.421136187124866</v>
      </c>
      <c r="R28" s="719">
        <v>39.499354735434672</v>
      </c>
    </row>
    <row r="29" spans="1:18" ht="12.75" customHeight="1" x14ac:dyDescent="0.15">
      <c r="A29" s="129"/>
      <c r="B29" s="30" t="s">
        <v>47</v>
      </c>
      <c r="C29" s="139">
        <v>520</v>
      </c>
      <c r="D29" s="139">
        <v>561</v>
      </c>
      <c r="E29" s="142">
        <v>11.9</v>
      </c>
      <c r="F29" s="719">
        <v>12.9</v>
      </c>
      <c r="G29" s="719">
        <v>20.2</v>
      </c>
      <c r="H29" s="719">
        <v>20.9</v>
      </c>
      <c r="I29" s="719">
        <v>18.399999999999999</v>
      </c>
      <c r="J29" s="719">
        <v>21.6</v>
      </c>
      <c r="K29" s="719">
        <v>21.6</v>
      </c>
      <c r="L29" s="719">
        <v>21.6</v>
      </c>
      <c r="M29" s="719">
        <v>25.6</v>
      </c>
      <c r="N29" s="719">
        <v>23.9</v>
      </c>
      <c r="O29" s="719">
        <v>23.7</v>
      </c>
      <c r="P29" s="719">
        <v>26.1</v>
      </c>
      <c r="Q29" s="719">
        <v>26.872718854253861</v>
      </c>
      <c r="R29" s="719">
        <v>26.127555822593234</v>
      </c>
    </row>
    <row r="30" spans="1:18" ht="12.75" customHeight="1" x14ac:dyDescent="0.15">
      <c r="A30" s="129"/>
      <c r="B30" s="29" t="s">
        <v>48</v>
      </c>
      <c r="C30" s="139">
        <v>1585</v>
      </c>
      <c r="D30" s="139">
        <v>1581</v>
      </c>
      <c r="E30" s="142">
        <v>10.3</v>
      </c>
      <c r="F30" s="719">
        <v>9.8000000000000007</v>
      </c>
      <c r="G30" s="719">
        <v>10.6</v>
      </c>
      <c r="H30" s="719">
        <v>10.1</v>
      </c>
      <c r="I30" s="719">
        <v>11.7</v>
      </c>
      <c r="J30" s="719">
        <v>14.7</v>
      </c>
      <c r="K30" s="719">
        <v>17</v>
      </c>
      <c r="L30" s="719">
        <v>16.7</v>
      </c>
      <c r="M30" s="719">
        <v>18.600000000000001</v>
      </c>
      <c r="N30" s="719">
        <v>10.4</v>
      </c>
      <c r="O30" s="719">
        <v>12</v>
      </c>
      <c r="P30" s="719">
        <v>14.7</v>
      </c>
      <c r="Q30" s="719">
        <v>15.749991063769908</v>
      </c>
      <c r="R30" s="719">
        <v>15.240625402129469</v>
      </c>
    </row>
    <row r="31" spans="1:18" ht="12.75" customHeight="1" x14ac:dyDescent="0.15">
      <c r="A31" s="129"/>
      <c r="B31" s="30" t="s">
        <v>49</v>
      </c>
      <c r="C31" s="141">
        <v>1093</v>
      </c>
      <c r="D31" s="141">
        <v>1265</v>
      </c>
      <c r="E31" s="142">
        <v>1.7</v>
      </c>
      <c r="F31" s="719">
        <v>2.1</v>
      </c>
      <c r="G31" s="719">
        <v>2.9</v>
      </c>
      <c r="H31" s="719">
        <v>2.9</v>
      </c>
      <c r="I31" s="719">
        <v>3.3</v>
      </c>
      <c r="J31" s="719">
        <v>4.7</v>
      </c>
      <c r="K31" s="719">
        <v>5.6</v>
      </c>
      <c r="L31" s="719">
        <v>5.6</v>
      </c>
      <c r="M31" s="719">
        <v>6.7</v>
      </c>
      <c r="N31" s="719">
        <v>7.4</v>
      </c>
      <c r="O31" s="719">
        <v>8.4</v>
      </c>
      <c r="P31" s="719">
        <v>9.3000000000000007</v>
      </c>
      <c r="Q31" s="719">
        <v>9.7189976631339352</v>
      </c>
      <c r="R31" s="719">
        <v>9.4124820584151188</v>
      </c>
    </row>
    <row r="32" spans="1:18" ht="4.95" customHeight="1" thickBot="1" x14ac:dyDescent="0.2">
      <c r="A32" s="13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</row>
    <row r="33" spans="1:18" ht="9" customHeight="1" x14ac:dyDescent="0.15">
      <c r="A33" s="28" t="s">
        <v>544</v>
      </c>
      <c r="B33" s="40"/>
      <c r="C33" s="363"/>
      <c r="D33" s="363"/>
      <c r="E33" s="363"/>
      <c r="F33" s="363"/>
      <c r="G33" s="363"/>
      <c r="H33" s="363"/>
      <c r="I33" s="363"/>
      <c r="J33" s="363"/>
      <c r="K33" s="363"/>
      <c r="L33" s="64"/>
      <c r="M33" s="64"/>
      <c r="N33" s="64"/>
      <c r="O33" s="64"/>
      <c r="P33" s="64"/>
      <c r="Q33" s="64"/>
      <c r="R33" s="64"/>
    </row>
    <row r="34" spans="1:18" ht="9" customHeight="1" x14ac:dyDescent="0.15">
      <c r="A34" s="28" t="s">
        <v>428</v>
      </c>
      <c r="B34" s="40"/>
      <c r="C34" s="363"/>
      <c r="D34" s="363"/>
      <c r="E34" s="363"/>
      <c r="F34" s="363"/>
      <c r="G34" s="363"/>
      <c r="H34" s="376"/>
      <c r="I34" s="376"/>
      <c r="J34" s="376"/>
      <c r="K34" s="376"/>
      <c r="L34" s="130"/>
      <c r="M34" s="130"/>
      <c r="N34" s="130"/>
      <c r="O34" s="130"/>
      <c r="P34" s="130"/>
      <c r="Q34" s="130"/>
      <c r="R34" s="130"/>
    </row>
    <row r="35" spans="1:18" ht="9" customHeight="1" x14ac:dyDescent="0.15">
      <c r="A35" s="40" t="s">
        <v>427</v>
      </c>
      <c r="B35" s="290"/>
      <c r="C35" s="363"/>
      <c r="D35" s="363"/>
      <c r="E35" s="363"/>
      <c r="F35" s="363"/>
      <c r="G35" s="363"/>
      <c r="H35" s="376"/>
      <c r="I35" s="376"/>
      <c r="J35" s="376"/>
      <c r="K35" s="376"/>
      <c r="L35" s="130"/>
      <c r="M35" s="130"/>
      <c r="N35" s="130"/>
      <c r="O35" s="130"/>
      <c r="P35" s="130"/>
      <c r="Q35" s="130"/>
      <c r="R35" s="130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2">
    <tabColor theme="9" tint="0.59999389629810485"/>
  </sheetPr>
  <dimension ref="A2:T37"/>
  <sheetViews>
    <sheetView showGridLines="0" topLeftCell="A2" zoomScaleNormal="100" workbookViewId="0">
      <selection activeCell="A35" sqref="A35"/>
    </sheetView>
  </sheetViews>
  <sheetFormatPr baseColWidth="10" defaultColWidth="7" defaultRowHeight="13.05" customHeight="1" x14ac:dyDescent="0.15"/>
  <cols>
    <col min="1" max="1" width="1.375" style="128" customWidth="1"/>
    <col min="2" max="2" width="10" style="128" customWidth="1"/>
    <col min="3" max="3" width="2.375" style="128" hidden="1" customWidth="1"/>
    <col min="4" max="18" width="8.375" style="128" customWidth="1"/>
    <col min="19" max="16384" width="7" style="128"/>
  </cols>
  <sheetData>
    <row r="2" spans="1:20" ht="13.05" customHeight="1" x14ac:dyDescent="0.3">
      <c r="A2" s="366" t="s">
        <v>541</v>
      </c>
      <c r="B2" s="364"/>
      <c r="C2" s="364"/>
      <c r="D2" s="364"/>
      <c r="E2" s="364"/>
      <c r="F2" s="364"/>
      <c r="G2" s="364"/>
      <c r="H2" s="364"/>
      <c r="I2" s="364"/>
      <c r="J2" s="364"/>
    </row>
    <row r="3" spans="1:20" ht="13.05" customHeight="1" x14ac:dyDescent="0.15">
      <c r="A3" s="365" t="s">
        <v>366</v>
      </c>
      <c r="B3" s="365"/>
      <c r="C3" s="364"/>
      <c r="D3" s="364"/>
      <c r="E3" s="364"/>
      <c r="F3" s="364"/>
      <c r="G3" s="364"/>
      <c r="H3" s="364"/>
      <c r="I3" s="364"/>
      <c r="J3" s="364"/>
    </row>
    <row r="4" spans="1:20" ht="4.05" customHeight="1" thickBot="1" x14ac:dyDescent="0.2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</row>
    <row r="5" spans="1:20" ht="15" customHeight="1" x14ac:dyDescent="0.15">
      <c r="A5" s="1170" t="s">
        <v>18</v>
      </c>
      <c r="B5" s="1170"/>
      <c r="C5" s="816">
        <v>2007</v>
      </c>
      <c r="D5" s="813">
        <v>2008</v>
      </c>
      <c r="E5" s="813">
        <v>2009</v>
      </c>
      <c r="F5" s="813">
        <v>2010</v>
      </c>
      <c r="G5" s="813">
        <v>2011</v>
      </c>
      <c r="H5" s="813">
        <v>2012</v>
      </c>
      <c r="I5" s="813">
        <v>2013</v>
      </c>
      <c r="J5" s="813">
        <v>2014</v>
      </c>
      <c r="K5" s="813">
        <v>2015</v>
      </c>
      <c r="L5" s="813">
        <v>2016</v>
      </c>
      <c r="M5" s="813">
        <v>2017</v>
      </c>
      <c r="N5" s="813" t="s">
        <v>211</v>
      </c>
      <c r="O5" s="813" t="s">
        <v>403</v>
      </c>
      <c r="P5" s="813" t="s">
        <v>402</v>
      </c>
    </row>
    <row r="6" spans="1:20" ht="15" customHeight="1" x14ac:dyDescent="0.15">
      <c r="A6" s="1127" t="s">
        <v>106</v>
      </c>
      <c r="B6" s="1127"/>
      <c r="C6" s="835">
        <v>3.63</v>
      </c>
      <c r="D6" s="836">
        <v>4.18</v>
      </c>
      <c r="E6" s="836">
        <v>4.33</v>
      </c>
      <c r="F6" s="836">
        <v>4.6399999999999997</v>
      </c>
      <c r="G6" s="836">
        <v>4.67</v>
      </c>
      <c r="H6" s="836">
        <v>4.7</v>
      </c>
      <c r="I6" s="836">
        <v>4.75</v>
      </c>
      <c r="J6" s="836">
        <v>4.78</v>
      </c>
      <c r="K6" s="836">
        <v>4.82</v>
      </c>
      <c r="L6" s="836">
        <v>4.84</v>
      </c>
      <c r="M6" s="836">
        <v>4.84</v>
      </c>
      <c r="N6" s="836">
        <v>4.8600000000000003</v>
      </c>
      <c r="O6" s="836">
        <v>4.6500000000000004</v>
      </c>
      <c r="P6" s="836">
        <v>5.0187546751623113</v>
      </c>
    </row>
    <row r="7" spans="1:20" ht="4.05" customHeight="1" x14ac:dyDescent="0.15">
      <c r="A7" s="129"/>
      <c r="B7" s="130"/>
      <c r="C7" s="131"/>
      <c r="D7" s="403"/>
      <c r="E7" s="403"/>
      <c r="F7" s="403"/>
      <c r="G7" s="403"/>
      <c r="H7" s="403"/>
      <c r="I7" s="403"/>
      <c r="J7" s="403"/>
      <c r="K7" s="403"/>
      <c r="L7" s="403"/>
      <c r="M7" s="403"/>
      <c r="N7" s="403"/>
      <c r="O7" s="403"/>
      <c r="P7" s="403"/>
    </row>
    <row r="8" spans="1:20" ht="12.75" customHeight="1" x14ac:dyDescent="0.15">
      <c r="A8" s="129"/>
      <c r="B8" s="29" t="s">
        <v>21</v>
      </c>
      <c r="C8" s="132">
        <v>3.79</v>
      </c>
      <c r="D8" s="404">
        <v>4.08</v>
      </c>
      <c r="E8" s="404">
        <v>4.21</v>
      </c>
      <c r="F8" s="404">
        <v>4.1100000000000003</v>
      </c>
      <c r="G8" s="404">
        <v>4.1100000000000003</v>
      </c>
      <c r="H8" s="404">
        <v>4.2300000000000004</v>
      </c>
      <c r="I8" s="404">
        <v>4.12</v>
      </c>
      <c r="J8" s="404">
        <v>4.51</v>
      </c>
      <c r="K8" s="404">
        <v>4.95</v>
      </c>
      <c r="L8" s="404">
        <v>4.8600000000000003</v>
      </c>
      <c r="M8" s="404">
        <v>4.6500000000000004</v>
      </c>
      <c r="N8" s="404">
        <v>4.8499999999999996</v>
      </c>
      <c r="O8" s="404">
        <v>4.7699999999999996</v>
      </c>
      <c r="P8" s="404">
        <v>4.9270888202003897</v>
      </c>
      <c r="T8" s="133"/>
    </row>
    <row r="9" spans="1:20" ht="12.75" customHeight="1" x14ac:dyDescent="0.15">
      <c r="A9" s="129"/>
      <c r="B9" s="29" t="s">
        <v>22</v>
      </c>
      <c r="C9" s="132">
        <v>3.83</v>
      </c>
      <c r="D9" s="404">
        <v>3.87</v>
      </c>
      <c r="E9" s="404">
        <v>4.18</v>
      </c>
      <c r="F9" s="404">
        <v>4.25</v>
      </c>
      <c r="G9" s="404">
        <v>3.84</v>
      </c>
      <c r="H9" s="404">
        <v>4.33</v>
      </c>
      <c r="I9" s="404">
        <v>4.33</v>
      </c>
      <c r="J9" s="404">
        <v>4.59</v>
      </c>
      <c r="K9" s="404">
        <v>5</v>
      </c>
      <c r="L9" s="404">
        <v>4.9400000000000004</v>
      </c>
      <c r="M9" s="404">
        <v>4.83</v>
      </c>
      <c r="N9" s="404">
        <v>4.92</v>
      </c>
      <c r="O9" s="404">
        <v>4.79</v>
      </c>
      <c r="P9" s="404">
        <v>5.1360408454677984</v>
      </c>
      <c r="T9" s="133"/>
    </row>
    <row r="10" spans="1:20" ht="12.75" customHeight="1" x14ac:dyDescent="0.15">
      <c r="A10" s="129"/>
      <c r="B10" s="29" t="s">
        <v>23</v>
      </c>
      <c r="C10" s="132">
        <v>3.67</v>
      </c>
      <c r="D10" s="404">
        <v>3.92</v>
      </c>
      <c r="E10" s="404">
        <v>4.18</v>
      </c>
      <c r="F10" s="404">
        <v>4.3099999999999996</v>
      </c>
      <c r="G10" s="404">
        <v>4.28</v>
      </c>
      <c r="H10" s="404">
        <v>4.53</v>
      </c>
      <c r="I10" s="404">
        <v>4.58</v>
      </c>
      <c r="J10" s="404">
        <v>4.71</v>
      </c>
      <c r="K10" s="404">
        <v>5.0199999999999996</v>
      </c>
      <c r="L10" s="404">
        <v>4.97</v>
      </c>
      <c r="M10" s="404">
        <v>4.9400000000000004</v>
      </c>
      <c r="N10" s="404">
        <v>4.92</v>
      </c>
      <c r="O10" s="404">
        <v>4.7699999999999996</v>
      </c>
      <c r="P10" s="404">
        <v>5.1721456086755575</v>
      </c>
      <c r="T10" s="133"/>
    </row>
    <row r="11" spans="1:20" ht="12.75" customHeight="1" x14ac:dyDescent="0.15">
      <c r="A11" s="129"/>
      <c r="B11" s="29" t="s">
        <v>24</v>
      </c>
      <c r="C11" s="134">
        <v>3.97</v>
      </c>
      <c r="D11" s="404">
        <v>4.1500000000000004</v>
      </c>
      <c r="E11" s="404">
        <v>5.03</v>
      </c>
      <c r="F11" s="404">
        <v>4.66</v>
      </c>
      <c r="G11" s="404">
        <v>4.8499999999999996</v>
      </c>
      <c r="H11" s="404">
        <v>4.74</v>
      </c>
      <c r="I11" s="404">
        <v>4.72</v>
      </c>
      <c r="J11" s="404">
        <v>4.74</v>
      </c>
      <c r="K11" s="404">
        <v>5.04</v>
      </c>
      <c r="L11" s="404">
        <v>4.9400000000000004</v>
      </c>
      <c r="M11" s="404">
        <v>4.91</v>
      </c>
      <c r="N11" s="404">
        <v>4.91</v>
      </c>
      <c r="O11" s="404">
        <v>4.75</v>
      </c>
      <c r="P11" s="404">
        <v>5.1825679684087662</v>
      </c>
      <c r="T11" s="133"/>
    </row>
    <row r="12" spans="1:20" ht="12.75" customHeight="1" x14ac:dyDescent="0.15">
      <c r="A12" s="129"/>
      <c r="B12" s="29" t="s">
        <v>25</v>
      </c>
      <c r="C12" s="132">
        <v>3.71</v>
      </c>
      <c r="D12" s="404">
        <v>3.88</v>
      </c>
      <c r="E12" s="404">
        <v>4.04</v>
      </c>
      <c r="F12" s="404">
        <v>4.7699999999999996</v>
      </c>
      <c r="G12" s="404">
        <v>4.2300000000000004</v>
      </c>
      <c r="H12" s="404">
        <v>4.3499999999999996</v>
      </c>
      <c r="I12" s="404">
        <v>4.5999999999999996</v>
      </c>
      <c r="J12" s="404">
        <v>4.79</v>
      </c>
      <c r="K12" s="404">
        <v>5.0599999999999996</v>
      </c>
      <c r="L12" s="404">
        <v>4.9400000000000004</v>
      </c>
      <c r="M12" s="404">
        <v>4.8600000000000003</v>
      </c>
      <c r="N12" s="404">
        <v>4.87</v>
      </c>
      <c r="O12" s="404">
        <v>4.9000000000000004</v>
      </c>
      <c r="P12" s="404">
        <v>5.2868020602957504</v>
      </c>
      <c r="T12" s="133"/>
    </row>
    <row r="13" spans="1:20" ht="12.75" customHeight="1" x14ac:dyDescent="0.15">
      <c r="A13" s="129"/>
      <c r="B13" s="29" t="s">
        <v>29</v>
      </c>
      <c r="C13" s="132">
        <v>3.8</v>
      </c>
      <c r="D13" s="404">
        <v>3.96</v>
      </c>
      <c r="E13" s="404">
        <v>4.2</v>
      </c>
      <c r="F13" s="404">
        <v>4.09</v>
      </c>
      <c r="G13" s="404">
        <v>4.38</v>
      </c>
      <c r="H13" s="404">
        <v>4.63</v>
      </c>
      <c r="I13" s="404">
        <v>4.59</v>
      </c>
      <c r="J13" s="404">
        <v>4.8499999999999996</v>
      </c>
      <c r="K13" s="404">
        <v>4.95</v>
      </c>
      <c r="L13" s="404">
        <v>4.91</v>
      </c>
      <c r="M13" s="404">
        <v>4.83</v>
      </c>
      <c r="N13" s="404">
        <v>4.84</v>
      </c>
      <c r="O13" s="404">
        <v>4.84</v>
      </c>
      <c r="P13" s="404">
        <v>5.2645264924270556</v>
      </c>
      <c r="T13" s="133"/>
    </row>
    <row r="14" spans="1:20" ht="12.75" customHeight="1" x14ac:dyDescent="0.15">
      <c r="A14" s="129"/>
      <c r="B14" s="29" t="s">
        <v>30</v>
      </c>
      <c r="C14" s="134">
        <v>3.63</v>
      </c>
      <c r="D14" s="404">
        <v>3.74</v>
      </c>
      <c r="E14" s="404">
        <v>4.46</v>
      </c>
      <c r="F14" s="404">
        <v>4.32</v>
      </c>
      <c r="G14" s="404">
        <v>4.3899999999999997</v>
      </c>
      <c r="H14" s="404">
        <v>4.66</v>
      </c>
      <c r="I14" s="404">
        <v>4.71</v>
      </c>
      <c r="J14" s="404">
        <v>4.99</v>
      </c>
      <c r="K14" s="404">
        <v>5.08</v>
      </c>
      <c r="L14" s="404">
        <v>4.91</v>
      </c>
      <c r="M14" s="404">
        <v>4.76</v>
      </c>
      <c r="N14" s="404">
        <v>4.8099999999999996</v>
      </c>
      <c r="O14" s="404">
        <v>4.76</v>
      </c>
      <c r="P14" s="404">
        <v>5.1481447892598133</v>
      </c>
      <c r="T14" s="133"/>
    </row>
    <row r="15" spans="1:20" ht="12.75" customHeight="1" x14ac:dyDescent="0.15">
      <c r="A15" s="129"/>
      <c r="B15" s="29" t="s">
        <v>31</v>
      </c>
      <c r="C15" s="134">
        <v>3.5</v>
      </c>
      <c r="D15" s="404">
        <v>4.25</v>
      </c>
      <c r="E15" s="404">
        <v>4.04</v>
      </c>
      <c r="F15" s="404">
        <v>4.71</v>
      </c>
      <c r="G15" s="404">
        <v>4.7</v>
      </c>
      <c r="H15" s="404">
        <v>4.6500000000000004</v>
      </c>
      <c r="I15" s="404">
        <v>4.7</v>
      </c>
      <c r="J15" s="404">
        <v>4.7</v>
      </c>
      <c r="K15" s="404">
        <v>4.8499999999999996</v>
      </c>
      <c r="L15" s="404">
        <v>4.8</v>
      </c>
      <c r="M15" s="404">
        <v>4.83</v>
      </c>
      <c r="N15" s="404">
        <v>4.8600000000000003</v>
      </c>
      <c r="O15" s="404">
        <v>4.55</v>
      </c>
      <c r="P15" s="404">
        <v>4.8506851630495316</v>
      </c>
      <c r="T15" s="133"/>
    </row>
    <row r="16" spans="1:20" ht="12.75" customHeight="1" x14ac:dyDescent="0.15">
      <c r="A16" s="129"/>
      <c r="B16" s="29" t="s">
        <v>32</v>
      </c>
      <c r="C16" s="132">
        <v>3.85</v>
      </c>
      <c r="D16" s="404">
        <v>4.3099999999999996</v>
      </c>
      <c r="E16" s="404">
        <v>4.26</v>
      </c>
      <c r="F16" s="404">
        <v>4.66</v>
      </c>
      <c r="G16" s="404">
        <v>4.6100000000000003</v>
      </c>
      <c r="H16" s="404">
        <v>4.67</v>
      </c>
      <c r="I16" s="404">
        <v>4.6399999999999997</v>
      </c>
      <c r="J16" s="404">
        <v>4.79</v>
      </c>
      <c r="K16" s="404">
        <v>4.9000000000000004</v>
      </c>
      <c r="L16" s="404">
        <v>4.8600000000000003</v>
      </c>
      <c r="M16" s="404">
        <v>4.79</v>
      </c>
      <c r="N16" s="404">
        <v>4.74</v>
      </c>
      <c r="O16" s="404">
        <v>4.5999999999999996</v>
      </c>
      <c r="P16" s="404">
        <v>4.9055065604965282</v>
      </c>
      <c r="T16" s="133"/>
    </row>
    <row r="17" spans="1:20" ht="12.75" customHeight="1" x14ac:dyDescent="0.15">
      <c r="A17" s="129"/>
      <c r="B17" s="29" t="s">
        <v>33</v>
      </c>
      <c r="C17" s="132">
        <v>3.66</v>
      </c>
      <c r="D17" s="404">
        <v>3.9</v>
      </c>
      <c r="E17" s="404">
        <v>4.13</v>
      </c>
      <c r="F17" s="404">
        <v>4.08</v>
      </c>
      <c r="G17" s="404">
        <v>4.55</v>
      </c>
      <c r="H17" s="404">
        <v>4.55</v>
      </c>
      <c r="I17" s="404">
        <v>4.6100000000000003</v>
      </c>
      <c r="J17" s="404">
        <v>4.99</v>
      </c>
      <c r="K17" s="404">
        <v>5.0199999999999996</v>
      </c>
      <c r="L17" s="404">
        <v>4.8899999999999997</v>
      </c>
      <c r="M17" s="404">
        <v>4.8</v>
      </c>
      <c r="N17" s="404">
        <v>4.8099999999999996</v>
      </c>
      <c r="O17" s="404">
        <v>4.87</v>
      </c>
      <c r="P17" s="404">
        <v>5.395851278935595</v>
      </c>
      <c r="T17" s="133"/>
    </row>
    <row r="18" spans="1:20" ht="12.75" customHeight="1" x14ac:dyDescent="0.15">
      <c r="A18" s="129"/>
      <c r="B18" s="29" t="s">
        <v>34</v>
      </c>
      <c r="C18" s="134">
        <v>3.87</v>
      </c>
      <c r="D18" s="404">
        <v>3.84</v>
      </c>
      <c r="E18" s="404">
        <v>3.94</v>
      </c>
      <c r="F18" s="404">
        <v>4.04</v>
      </c>
      <c r="G18" s="404">
        <v>4.3600000000000003</v>
      </c>
      <c r="H18" s="404">
        <v>4.51</v>
      </c>
      <c r="I18" s="404">
        <v>4.54</v>
      </c>
      <c r="J18" s="404">
        <v>4.9000000000000004</v>
      </c>
      <c r="K18" s="404">
        <v>5</v>
      </c>
      <c r="L18" s="404">
        <v>4.92</v>
      </c>
      <c r="M18" s="404">
        <v>4.8099999999999996</v>
      </c>
      <c r="N18" s="404">
        <v>4.8600000000000003</v>
      </c>
      <c r="O18" s="404">
        <v>4.95</v>
      </c>
      <c r="P18" s="404">
        <v>5.4814460495377606</v>
      </c>
      <c r="T18" s="133"/>
    </row>
    <row r="19" spans="1:20" ht="12.75" customHeight="1" x14ac:dyDescent="0.15">
      <c r="A19" s="129"/>
      <c r="B19" s="29" t="s">
        <v>35</v>
      </c>
      <c r="C19" s="134">
        <v>3.82</v>
      </c>
      <c r="D19" s="404">
        <v>3.93</v>
      </c>
      <c r="E19" s="404">
        <v>4.1100000000000003</v>
      </c>
      <c r="F19" s="404">
        <v>4.66</v>
      </c>
      <c r="G19" s="404">
        <v>4.58</v>
      </c>
      <c r="H19" s="404">
        <v>4.79</v>
      </c>
      <c r="I19" s="404">
        <v>4.71</v>
      </c>
      <c r="J19" s="404">
        <v>5.0999999999999996</v>
      </c>
      <c r="K19" s="404">
        <v>5.13</v>
      </c>
      <c r="L19" s="404">
        <v>4.96</v>
      </c>
      <c r="M19" s="404">
        <v>4.79</v>
      </c>
      <c r="N19" s="404">
        <v>4.88</v>
      </c>
      <c r="O19" s="404">
        <v>4.95</v>
      </c>
      <c r="P19" s="404">
        <v>5.4060246187484351</v>
      </c>
      <c r="T19" s="133"/>
    </row>
    <row r="20" spans="1:20" ht="12.75" customHeight="1" x14ac:dyDescent="0.15">
      <c r="A20" s="129"/>
      <c r="B20" s="29" t="s">
        <v>36</v>
      </c>
      <c r="C20" s="134">
        <v>3.92</v>
      </c>
      <c r="D20" s="404">
        <v>3.88</v>
      </c>
      <c r="E20" s="404">
        <v>4.21</v>
      </c>
      <c r="F20" s="404">
        <v>4.09</v>
      </c>
      <c r="G20" s="404">
        <v>4.4000000000000004</v>
      </c>
      <c r="H20" s="404">
        <v>4.55</v>
      </c>
      <c r="I20" s="404">
        <v>4.62</v>
      </c>
      <c r="J20" s="404">
        <v>4.91</v>
      </c>
      <c r="K20" s="404">
        <v>5.09</v>
      </c>
      <c r="L20" s="404">
        <v>4.95</v>
      </c>
      <c r="M20" s="404">
        <v>4.66</v>
      </c>
      <c r="N20" s="404">
        <v>4.7300000000000004</v>
      </c>
      <c r="O20" s="404">
        <v>4.87</v>
      </c>
      <c r="P20" s="404">
        <v>5.3733673998324667</v>
      </c>
      <c r="T20" s="133"/>
    </row>
    <row r="21" spans="1:20" ht="12.75" customHeight="1" x14ac:dyDescent="0.15">
      <c r="A21" s="129"/>
      <c r="B21" s="29" t="s">
        <v>37</v>
      </c>
      <c r="C21" s="134">
        <v>3.41</v>
      </c>
      <c r="D21" s="404">
        <v>4</v>
      </c>
      <c r="E21" s="404">
        <v>4.79</v>
      </c>
      <c r="F21" s="404">
        <v>4.41</v>
      </c>
      <c r="G21" s="404">
        <v>4.25</v>
      </c>
      <c r="H21" s="404">
        <v>4.62</v>
      </c>
      <c r="I21" s="404">
        <v>4.72</v>
      </c>
      <c r="J21" s="404">
        <v>4.74</v>
      </c>
      <c r="K21" s="404">
        <v>4.82</v>
      </c>
      <c r="L21" s="404">
        <v>4.96</v>
      </c>
      <c r="M21" s="404">
        <v>4.93</v>
      </c>
      <c r="N21" s="404">
        <v>4.9400000000000004</v>
      </c>
      <c r="O21" s="404">
        <v>4.76</v>
      </c>
      <c r="P21" s="404">
        <v>5.3107547329637992</v>
      </c>
      <c r="T21" s="133"/>
    </row>
    <row r="22" spans="1:20" ht="12.75" customHeight="1" x14ac:dyDescent="0.15">
      <c r="A22" s="129"/>
      <c r="B22" s="29" t="s">
        <v>38</v>
      </c>
      <c r="C22" s="134">
        <v>3.6</v>
      </c>
      <c r="D22" s="404">
        <v>3.86</v>
      </c>
      <c r="E22" s="404">
        <v>4.2300000000000004</v>
      </c>
      <c r="F22" s="404">
        <v>4.16</v>
      </c>
      <c r="G22" s="404">
        <v>4.13</v>
      </c>
      <c r="H22" s="404">
        <v>4.53</v>
      </c>
      <c r="I22" s="404">
        <v>4.7</v>
      </c>
      <c r="J22" s="404">
        <v>4.57</v>
      </c>
      <c r="K22" s="404">
        <v>4.82</v>
      </c>
      <c r="L22" s="404">
        <v>4.82</v>
      </c>
      <c r="M22" s="404">
        <v>4.74</v>
      </c>
      <c r="N22" s="404">
        <v>4.8499999999999996</v>
      </c>
      <c r="O22" s="404">
        <v>4.9400000000000004</v>
      </c>
      <c r="P22" s="404">
        <v>5.4063300234072882</v>
      </c>
      <c r="T22" s="133"/>
    </row>
    <row r="23" spans="1:20" ht="12.75" customHeight="1" x14ac:dyDescent="0.15">
      <c r="A23" s="129"/>
      <c r="B23" s="29" t="s">
        <v>39</v>
      </c>
      <c r="C23" s="134">
        <v>3.54</v>
      </c>
      <c r="D23" s="404">
        <v>3.93</v>
      </c>
      <c r="E23" s="404">
        <v>4.46</v>
      </c>
      <c r="F23" s="404">
        <v>4.3099999999999996</v>
      </c>
      <c r="G23" s="404">
        <v>4.38</v>
      </c>
      <c r="H23" s="404">
        <v>4.68</v>
      </c>
      <c r="I23" s="404">
        <v>4.7300000000000004</v>
      </c>
      <c r="J23" s="404">
        <v>5.03</v>
      </c>
      <c r="K23" s="404">
        <v>5.12</v>
      </c>
      <c r="L23" s="404">
        <v>4.96</v>
      </c>
      <c r="M23" s="404">
        <v>4.8</v>
      </c>
      <c r="N23" s="404">
        <v>4.88</v>
      </c>
      <c r="O23" s="404">
        <v>4.87</v>
      </c>
      <c r="P23" s="404">
        <v>5.3107277795333525</v>
      </c>
      <c r="T23" s="133"/>
    </row>
    <row r="24" spans="1:20" ht="12.75" customHeight="1" x14ac:dyDescent="0.15">
      <c r="A24" s="129"/>
      <c r="B24" s="29" t="s">
        <v>40</v>
      </c>
      <c r="C24" s="134">
        <v>3.71</v>
      </c>
      <c r="D24" s="404">
        <v>3.91</v>
      </c>
      <c r="E24" s="404">
        <v>4.24</v>
      </c>
      <c r="F24" s="404">
        <v>4.4400000000000004</v>
      </c>
      <c r="G24" s="404">
        <v>4.58</v>
      </c>
      <c r="H24" s="404">
        <v>4.87</v>
      </c>
      <c r="I24" s="404">
        <v>4.68</v>
      </c>
      <c r="J24" s="404">
        <v>5.1100000000000003</v>
      </c>
      <c r="K24" s="404">
        <v>5.3</v>
      </c>
      <c r="L24" s="404">
        <v>5</v>
      </c>
      <c r="M24" s="404">
        <v>4.82</v>
      </c>
      <c r="N24" s="404">
        <v>4.87</v>
      </c>
      <c r="O24" s="404">
        <v>4.8600000000000003</v>
      </c>
      <c r="P24" s="404">
        <v>5.4002814232852163</v>
      </c>
      <c r="T24" s="133"/>
    </row>
    <row r="25" spans="1:20" ht="12.75" customHeight="1" x14ac:dyDescent="0.15">
      <c r="A25" s="129"/>
      <c r="B25" s="29" t="s">
        <v>41</v>
      </c>
      <c r="C25" s="134">
        <v>3.61</v>
      </c>
      <c r="D25" s="404">
        <v>3.82</v>
      </c>
      <c r="E25" s="404">
        <v>4.18</v>
      </c>
      <c r="F25" s="404">
        <v>4.12</v>
      </c>
      <c r="G25" s="404">
        <v>4.6500000000000004</v>
      </c>
      <c r="H25" s="404">
        <v>4.9400000000000004</v>
      </c>
      <c r="I25" s="404">
        <v>4.79</v>
      </c>
      <c r="J25" s="404">
        <v>5.0599999999999996</v>
      </c>
      <c r="K25" s="404">
        <v>4.93</v>
      </c>
      <c r="L25" s="404">
        <v>4.8600000000000003</v>
      </c>
      <c r="M25" s="404">
        <v>4.75</v>
      </c>
      <c r="N25" s="404">
        <v>4.84</v>
      </c>
      <c r="O25" s="404">
        <v>4.97</v>
      </c>
      <c r="P25" s="404">
        <v>5.4019734221921976</v>
      </c>
      <c r="T25" s="133"/>
    </row>
    <row r="26" spans="1:20" ht="12.75" customHeight="1" x14ac:dyDescent="0.15">
      <c r="A26" s="129"/>
      <c r="B26" s="29" t="s">
        <v>44</v>
      </c>
      <c r="C26" s="134">
        <v>3.68</v>
      </c>
      <c r="D26" s="404">
        <v>3.86</v>
      </c>
      <c r="E26" s="404">
        <v>4.3</v>
      </c>
      <c r="F26" s="404">
        <v>4.53</v>
      </c>
      <c r="G26" s="404">
        <v>5.44</v>
      </c>
      <c r="H26" s="404">
        <v>5.13</v>
      </c>
      <c r="I26" s="404">
        <v>4.79</v>
      </c>
      <c r="J26" s="404">
        <v>5.07</v>
      </c>
      <c r="K26" s="404">
        <v>5.43</v>
      </c>
      <c r="L26" s="404">
        <v>5.31</v>
      </c>
      <c r="M26" s="404">
        <v>4.9400000000000004</v>
      </c>
      <c r="N26" s="404">
        <v>4.9400000000000004</v>
      </c>
      <c r="O26" s="404">
        <v>4.8899999999999997</v>
      </c>
      <c r="P26" s="404">
        <v>5.4960843053755157</v>
      </c>
      <c r="T26" s="133"/>
    </row>
    <row r="27" spans="1:20" ht="12.75" customHeight="1" x14ac:dyDescent="0.15">
      <c r="A27" s="129"/>
      <c r="B27" s="29" t="s">
        <v>45</v>
      </c>
      <c r="C27" s="132">
        <v>3.64</v>
      </c>
      <c r="D27" s="404">
        <v>3.87</v>
      </c>
      <c r="E27" s="404">
        <v>4.1399999999999997</v>
      </c>
      <c r="F27" s="404">
        <v>4.3600000000000003</v>
      </c>
      <c r="G27" s="404">
        <v>4.8</v>
      </c>
      <c r="H27" s="404">
        <v>4.91</v>
      </c>
      <c r="I27" s="404">
        <v>4.9800000000000004</v>
      </c>
      <c r="J27" s="404">
        <v>5.19</v>
      </c>
      <c r="K27" s="404">
        <v>5.26</v>
      </c>
      <c r="L27" s="404">
        <v>5.14</v>
      </c>
      <c r="M27" s="404">
        <v>4.9000000000000004</v>
      </c>
      <c r="N27" s="404">
        <v>4.8899999999999997</v>
      </c>
      <c r="O27" s="404">
        <v>4.9800000000000004</v>
      </c>
      <c r="P27" s="404">
        <v>5.4301113386231776</v>
      </c>
      <c r="T27" s="133"/>
    </row>
    <row r="28" spans="1:20" ht="12.75" customHeight="1" x14ac:dyDescent="0.15">
      <c r="A28" s="129"/>
      <c r="B28" s="128" t="s">
        <v>46</v>
      </c>
      <c r="C28" s="132">
        <v>3.39</v>
      </c>
      <c r="D28" s="404">
        <v>3.84</v>
      </c>
      <c r="E28" s="404">
        <v>4.1399999999999997</v>
      </c>
      <c r="F28" s="404">
        <v>4.3499999999999996</v>
      </c>
      <c r="G28" s="404">
        <v>5.04</v>
      </c>
      <c r="H28" s="404">
        <v>5.4</v>
      </c>
      <c r="I28" s="404">
        <v>5.16</v>
      </c>
      <c r="J28" s="404">
        <v>5.3</v>
      </c>
      <c r="K28" s="404">
        <v>5.37</v>
      </c>
      <c r="L28" s="404">
        <v>5.48</v>
      </c>
      <c r="M28" s="404">
        <v>4.95</v>
      </c>
      <c r="N28" s="404">
        <v>4.9400000000000004</v>
      </c>
      <c r="O28" s="404">
        <v>4.8099999999999996</v>
      </c>
      <c r="P28" s="404">
        <v>5.4479995168880242</v>
      </c>
      <c r="T28" s="133"/>
    </row>
    <row r="29" spans="1:20" ht="12.75" customHeight="1" x14ac:dyDescent="0.15">
      <c r="A29" s="129"/>
      <c r="B29" s="30" t="s">
        <v>47</v>
      </c>
      <c r="C29" s="132">
        <v>4.29</v>
      </c>
      <c r="D29" s="404">
        <v>4.25</v>
      </c>
      <c r="E29" s="404">
        <v>4.57</v>
      </c>
      <c r="F29" s="404">
        <v>4.46</v>
      </c>
      <c r="G29" s="404">
        <v>4.8499999999999996</v>
      </c>
      <c r="H29" s="404">
        <v>5.26</v>
      </c>
      <c r="I29" s="404">
        <v>6.61</v>
      </c>
      <c r="J29" s="404">
        <v>5.55</v>
      </c>
      <c r="K29" s="404">
        <v>5.5</v>
      </c>
      <c r="L29" s="404">
        <v>5.56</v>
      </c>
      <c r="M29" s="404">
        <v>5.09</v>
      </c>
      <c r="N29" s="404">
        <v>5.07</v>
      </c>
      <c r="O29" s="404">
        <v>5.03</v>
      </c>
      <c r="P29" s="404">
        <v>5.497080745345305</v>
      </c>
      <c r="T29" s="133"/>
    </row>
    <row r="30" spans="1:20" ht="12.75" customHeight="1" x14ac:dyDescent="0.15">
      <c r="A30" s="129"/>
      <c r="B30" s="29" t="s">
        <v>48</v>
      </c>
      <c r="C30" s="132">
        <v>4.1500000000000004</v>
      </c>
      <c r="D30" s="404">
        <v>4.38</v>
      </c>
      <c r="E30" s="404">
        <v>4.54</v>
      </c>
      <c r="F30" s="404">
        <v>4.55</v>
      </c>
      <c r="G30" s="404">
        <v>4.82</v>
      </c>
      <c r="H30" s="404">
        <v>5.16</v>
      </c>
      <c r="I30" s="404">
        <v>5.37</v>
      </c>
      <c r="J30" s="404">
        <v>5.67</v>
      </c>
      <c r="K30" s="404">
        <v>5.54</v>
      </c>
      <c r="L30" s="404">
        <v>5.6</v>
      </c>
      <c r="M30" s="404">
        <v>5.0999999999999996</v>
      </c>
      <c r="N30" s="404">
        <v>5.1100000000000003</v>
      </c>
      <c r="O30" s="404">
        <v>5.05</v>
      </c>
      <c r="P30" s="404">
        <v>5.4680144249860207</v>
      </c>
      <c r="T30" s="133"/>
    </row>
    <row r="31" spans="1:20" ht="12.75" customHeight="1" x14ac:dyDescent="0.15">
      <c r="A31" s="129"/>
      <c r="B31" s="30" t="s">
        <v>49</v>
      </c>
      <c r="C31" s="132">
        <v>4.28</v>
      </c>
      <c r="D31" s="404">
        <v>4.09</v>
      </c>
      <c r="E31" s="404">
        <v>4.59</v>
      </c>
      <c r="F31" s="404">
        <v>4.6100000000000003</v>
      </c>
      <c r="G31" s="404">
        <v>4.95</v>
      </c>
      <c r="H31" s="404">
        <v>5.14</v>
      </c>
      <c r="I31" s="404">
        <v>5.36</v>
      </c>
      <c r="J31" s="404">
        <v>5.64</v>
      </c>
      <c r="K31" s="404">
        <v>5.57</v>
      </c>
      <c r="L31" s="404">
        <v>5.54</v>
      </c>
      <c r="M31" s="404">
        <v>5.14</v>
      </c>
      <c r="N31" s="404">
        <v>5.14</v>
      </c>
      <c r="O31" s="404">
        <v>5.1100000000000003</v>
      </c>
      <c r="P31" s="404">
        <v>5.5382762141385555</v>
      </c>
      <c r="T31" s="133"/>
    </row>
    <row r="32" spans="1:20" ht="4.05" customHeight="1" thickBot="1" x14ac:dyDescent="0.2">
      <c r="A32" s="135"/>
      <c r="B32" s="65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</row>
    <row r="33" spans="1:16" ht="9" customHeight="1" x14ac:dyDescent="0.15">
      <c r="A33" s="28" t="s">
        <v>544</v>
      </c>
      <c r="B33" s="40"/>
      <c r="C33" s="363"/>
      <c r="D33" s="363"/>
      <c r="E33" s="363"/>
      <c r="F33" s="363"/>
      <c r="G33" s="363"/>
      <c r="H33" s="64"/>
      <c r="I33" s="64"/>
      <c r="J33" s="64"/>
      <c r="K33" s="64"/>
      <c r="L33" s="64"/>
      <c r="M33" s="64"/>
      <c r="N33" s="64"/>
      <c r="O33" s="64"/>
      <c r="P33" s="64"/>
    </row>
    <row r="34" spans="1:16" ht="9" customHeight="1" x14ac:dyDescent="0.15">
      <c r="A34" s="28" t="s">
        <v>428</v>
      </c>
      <c r="B34" s="40"/>
      <c r="C34" s="363"/>
      <c r="D34" s="363"/>
      <c r="E34" s="363"/>
      <c r="F34" s="376"/>
      <c r="G34" s="376"/>
      <c r="H34" s="130"/>
      <c r="I34" s="130"/>
      <c r="J34" s="130"/>
      <c r="K34" s="130"/>
      <c r="L34" s="130"/>
      <c r="M34" s="130"/>
    </row>
    <row r="35" spans="1:16" ht="9" customHeight="1" x14ac:dyDescent="0.15">
      <c r="A35" s="40" t="s">
        <v>427</v>
      </c>
      <c r="B35" s="290"/>
      <c r="C35" s="363"/>
      <c r="D35" s="363"/>
      <c r="E35" s="363"/>
      <c r="F35" s="376"/>
      <c r="G35" s="376"/>
      <c r="H35" s="130"/>
      <c r="I35" s="130"/>
      <c r="J35" s="130"/>
      <c r="K35" s="130"/>
      <c r="L35" s="130"/>
      <c r="M35" s="130"/>
    </row>
    <row r="37" spans="1:16" ht="13.05" customHeight="1" x14ac:dyDescent="0.15"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3">
    <tabColor theme="9" tint="0.59999389629810485"/>
  </sheetPr>
  <dimension ref="A2:P35"/>
  <sheetViews>
    <sheetView showGridLines="0" zoomScaleNormal="100" workbookViewId="0">
      <selection activeCell="A35" sqref="A35"/>
    </sheetView>
  </sheetViews>
  <sheetFormatPr baseColWidth="10" defaultColWidth="7" defaultRowHeight="13.05" customHeight="1" x14ac:dyDescent="0.15"/>
  <cols>
    <col min="1" max="1" width="1.375" style="128" customWidth="1"/>
    <col min="2" max="2" width="10.25" style="128" customWidth="1"/>
    <col min="3" max="3" width="8" style="128" hidden="1" customWidth="1"/>
    <col min="4" max="16" width="8.25" style="128" customWidth="1"/>
    <col min="17" max="16384" width="7" style="128"/>
  </cols>
  <sheetData>
    <row r="2" spans="1:16" ht="13.05" customHeight="1" x14ac:dyDescent="0.3">
      <c r="A2" s="381" t="s">
        <v>620</v>
      </c>
      <c r="B2" s="382"/>
      <c r="C2" s="382"/>
      <c r="D2" s="382"/>
      <c r="E2" s="382"/>
      <c r="F2" s="382"/>
      <c r="G2" s="382"/>
      <c r="H2" s="382"/>
      <c r="I2" s="382"/>
      <c r="J2" s="382"/>
    </row>
    <row r="3" spans="1:16" ht="13.05" customHeight="1" x14ac:dyDescent="0.15">
      <c r="A3" s="383" t="s">
        <v>369</v>
      </c>
      <c r="B3" s="383"/>
      <c r="C3" s="382"/>
      <c r="D3" s="382"/>
      <c r="E3" s="382"/>
      <c r="F3" s="382"/>
      <c r="G3" s="382"/>
      <c r="H3" s="382"/>
      <c r="I3" s="382"/>
      <c r="J3" s="382"/>
    </row>
    <row r="4" spans="1:16" ht="4.05" customHeight="1" thickBot="1" x14ac:dyDescent="0.2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</row>
    <row r="5" spans="1:16" ht="15" customHeight="1" x14ac:dyDescent="0.15">
      <c r="A5" s="1172" t="s">
        <v>18</v>
      </c>
      <c r="B5" s="1172"/>
      <c r="C5" s="814">
        <v>2007</v>
      </c>
      <c r="D5" s="815">
        <v>2008</v>
      </c>
      <c r="E5" s="815">
        <v>2009</v>
      </c>
      <c r="F5" s="815">
        <v>2010</v>
      </c>
      <c r="G5" s="815">
        <v>2011</v>
      </c>
      <c r="H5" s="815">
        <v>2012</v>
      </c>
      <c r="I5" s="815">
        <v>2013</v>
      </c>
      <c r="J5" s="815">
        <v>2014</v>
      </c>
      <c r="K5" s="815">
        <v>2015</v>
      </c>
      <c r="L5" s="815">
        <v>2016</v>
      </c>
      <c r="M5" s="815">
        <v>2017</v>
      </c>
      <c r="N5" s="815" t="s">
        <v>211</v>
      </c>
      <c r="O5" s="815" t="s">
        <v>403</v>
      </c>
      <c r="P5" s="815" t="s">
        <v>408</v>
      </c>
    </row>
    <row r="6" spans="1:16" ht="15" customHeight="1" x14ac:dyDescent="0.15">
      <c r="A6" s="1171" t="s">
        <v>106</v>
      </c>
      <c r="B6" s="1171"/>
      <c r="C6" s="834">
        <v>16572.3</v>
      </c>
      <c r="D6" s="1116">
        <v>17048.7</v>
      </c>
      <c r="E6" s="1116">
        <v>17206.400000000001</v>
      </c>
      <c r="F6" s="1116">
        <v>18156.7</v>
      </c>
      <c r="G6" s="1116">
        <v>19950.7</v>
      </c>
      <c r="H6" s="1116">
        <v>19846.400000000001</v>
      </c>
      <c r="I6" s="1116">
        <v>21805.599999999999</v>
      </c>
      <c r="J6" s="1116">
        <v>22353.3</v>
      </c>
      <c r="K6" s="1116">
        <v>23883.3</v>
      </c>
      <c r="L6" s="1116">
        <v>24752.1</v>
      </c>
      <c r="M6" s="1116">
        <v>25559.8</v>
      </c>
      <c r="N6" s="1116">
        <v>27705.7</v>
      </c>
      <c r="O6" s="1115">
        <f>SUM(O8:O31)</f>
        <v>29468.98605839377</v>
      </c>
      <c r="P6" s="1115">
        <f>SUM(P8:P31)</f>
        <v>29325.848572396822</v>
      </c>
    </row>
    <row r="7" spans="1:16" ht="4.05" customHeight="1" x14ac:dyDescent="0.15">
      <c r="A7" s="129"/>
      <c r="B7" s="130"/>
      <c r="C7" s="138"/>
      <c r="D7" s="1117"/>
      <c r="E7" s="1117"/>
      <c r="F7" s="1117"/>
      <c r="G7" s="1117"/>
      <c r="H7" s="1117"/>
      <c r="I7" s="1117"/>
      <c r="J7" s="1117"/>
      <c r="K7" s="1117"/>
      <c r="L7" s="1117"/>
      <c r="M7" s="1117"/>
      <c r="N7" s="1117"/>
      <c r="O7" s="1117"/>
      <c r="P7" s="1117"/>
    </row>
    <row r="8" spans="1:16" ht="12.75" customHeight="1" x14ac:dyDescent="0.15">
      <c r="A8" s="129"/>
      <c r="B8" s="29" t="s">
        <v>21</v>
      </c>
      <c r="C8" s="142">
        <v>13.5</v>
      </c>
      <c r="D8" s="1113">
        <v>13.6</v>
      </c>
      <c r="E8" s="1113">
        <v>13.6</v>
      </c>
      <c r="F8" s="1113">
        <v>13.8</v>
      </c>
      <c r="G8" s="1113">
        <v>13.9</v>
      </c>
      <c r="H8" s="1113">
        <v>14.1</v>
      </c>
      <c r="I8" s="1113">
        <v>14.2</v>
      </c>
      <c r="J8" s="1113">
        <v>14.6</v>
      </c>
      <c r="K8" s="1113">
        <v>15</v>
      </c>
      <c r="L8" s="1113">
        <v>16.100000000000001</v>
      </c>
      <c r="M8" s="1113">
        <v>17.8</v>
      </c>
      <c r="N8" s="1113">
        <v>15</v>
      </c>
      <c r="O8" s="1113">
        <v>15.503013038275784</v>
      </c>
      <c r="P8" s="1113">
        <v>15.26065458850089</v>
      </c>
    </row>
    <row r="9" spans="1:16" ht="12.75" customHeight="1" x14ac:dyDescent="0.15">
      <c r="A9" s="129"/>
      <c r="B9" s="29" t="s">
        <v>22</v>
      </c>
      <c r="C9" s="142">
        <v>352.9</v>
      </c>
      <c r="D9" s="1113">
        <v>373</v>
      </c>
      <c r="E9" s="1113">
        <v>330.1</v>
      </c>
      <c r="F9" s="1113">
        <v>226</v>
      </c>
      <c r="G9" s="1113">
        <v>286.39999999999998</v>
      </c>
      <c r="H9" s="1113">
        <v>380.6</v>
      </c>
      <c r="I9" s="1113">
        <v>321</v>
      </c>
      <c r="J9" s="1113">
        <v>337.9</v>
      </c>
      <c r="K9" s="1113">
        <v>402.2</v>
      </c>
      <c r="L9" s="1113">
        <v>390.6</v>
      </c>
      <c r="M9" s="1113">
        <v>359.4</v>
      </c>
      <c r="N9" s="1113">
        <v>373.4</v>
      </c>
      <c r="O9" s="1113">
        <v>394.72869294304212</v>
      </c>
      <c r="P9" s="1113">
        <v>391.27315704552728</v>
      </c>
    </row>
    <row r="10" spans="1:16" ht="12.75" customHeight="1" x14ac:dyDescent="0.15">
      <c r="A10" s="129"/>
      <c r="B10" s="29" t="s">
        <v>23</v>
      </c>
      <c r="C10" s="142">
        <v>429.6</v>
      </c>
      <c r="D10" s="1113">
        <v>464.2</v>
      </c>
      <c r="E10" s="1113">
        <v>532.70000000000005</v>
      </c>
      <c r="F10" s="1113">
        <v>809.7</v>
      </c>
      <c r="G10" s="1113">
        <v>1011.5</v>
      </c>
      <c r="H10" s="1113">
        <v>744.6</v>
      </c>
      <c r="I10" s="1113">
        <v>796.6</v>
      </c>
      <c r="J10" s="1113">
        <v>609.20000000000005</v>
      </c>
      <c r="K10" s="1113">
        <v>502.7</v>
      </c>
      <c r="L10" s="1113">
        <v>460.5</v>
      </c>
      <c r="M10" s="1113">
        <v>469.9</v>
      </c>
      <c r="N10" s="1113">
        <v>470.6</v>
      </c>
      <c r="O10" s="1113">
        <v>498.4715566560921</v>
      </c>
      <c r="P10" s="1113">
        <v>499.45572101116744</v>
      </c>
    </row>
    <row r="11" spans="1:16" ht="12.75" customHeight="1" x14ac:dyDescent="0.15">
      <c r="A11" s="129"/>
      <c r="B11" s="29" t="s">
        <v>24</v>
      </c>
      <c r="C11" s="142">
        <v>2528.1</v>
      </c>
      <c r="D11" s="1113">
        <v>3170.4</v>
      </c>
      <c r="E11" s="1113">
        <v>3070</v>
      </c>
      <c r="F11" s="1113">
        <v>3050</v>
      </c>
      <c r="G11" s="1113">
        <v>3079.9</v>
      </c>
      <c r="H11" s="1113">
        <v>2983</v>
      </c>
      <c r="I11" s="1113">
        <v>3529.2</v>
      </c>
      <c r="J11" s="1113">
        <v>3415.5</v>
      </c>
      <c r="K11" s="1113">
        <v>4056</v>
      </c>
      <c r="L11" s="1113">
        <v>4066.5</v>
      </c>
      <c r="M11" s="1113">
        <v>3960.6</v>
      </c>
      <c r="N11" s="1113">
        <v>4415.8999999999996</v>
      </c>
      <c r="O11" s="1113">
        <v>4838.7903880135564</v>
      </c>
      <c r="P11" s="1113">
        <v>4899.5762892059429</v>
      </c>
    </row>
    <row r="12" spans="1:16" ht="12.75" customHeight="1" x14ac:dyDescent="0.15">
      <c r="A12" s="129"/>
      <c r="B12" s="29" t="s">
        <v>25</v>
      </c>
      <c r="C12" s="142">
        <v>380.6</v>
      </c>
      <c r="D12" s="1113">
        <v>360.1</v>
      </c>
      <c r="E12" s="1113">
        <v>363.5</v>
      </c>
      <c r="F12" s="1113">
        <v>372.2</v>
      </c>
      <c r="G12" s="1113">
        <v>386.1</v>
      </c>
      <c r="H12" s="1113">
        <v>421.1</v>
      </c>
      <c r="I12" s="1113">
        <v>422.3</v>
      </c>
      <c r="J12" s="1113">
        <v>415.2</v>
      </c>
      <c r="K12" s="1113">
        <v>417.8</v>
      </c>
      <c r="L12" s="1113">
        <v>428.8</v>
      </c>
      <c r="M12" s="1113">
        <v>408</v>
      </c>
      <c r="N12" s="1113">
        <v>413.8</v>
      </c>
      <c r="O12" s="1113">
        <v>429.00957130282802</v>
      </c>
      <c r="P12" s="1113">
        <v>425.47192995457124</v>
      </c>
    </row>
    <row r="13" spans="1:16" ht="12.75" customHeight="1" x14ac:dyDescent="0.15">
      <c r="A13" s="129"/>
      <c r="B13" s="29" t="s">
        <v>29</v>
      </c>
      <c r="C13" s="142">
        <v>75.5</v>
      </c>
      <c r="D13" s="1113">
        <v>75.900000000000006</v>
      </c>
      <c r="E13" s="1113">
        <v>76.3</v>
      </c>
      <c r="F13" s="1113">
        <v>77</v>
      </c>
      <c r="G13" s="1113">
        <v>77.8</v>
      </c>
      <c r="H13" s="1113">
        <v>98.4</v>
      </c>
      <c r="I13" s="1113">
        <v>114.4</v>
      </c>
      <c r="J13" s="1113">
        <v>91.4</v>
      </c>
      <c r="K13" s="1113">
        <v>86.7</v>
      </c>
      <c r="L13" s="1113">
        <v>105.7</v>
      </c>
      <c r="M13" s="1113">
        <v>111.7</v>
      </c>
      <c r="N13" s="1113">
        <v>143.5</v>
      </c>
      <c r="O13" s="1113">
        <v>137.75304690710786</v>
      </c>
      <c r="P13" s="1113">
        <v>129.17652623322982</v>
      </c>
    </row>
    <row r="14" spans="1:16" ht="12.75" customHeight="1" x14ac:dyDescent="0.15">
      <c r="A14" s="129"/>
      <c r="B14" s="29" t="s">
        <v>30</v>
      </c>
      <c r="C14" s="142">
        <v>262.39999999999998</v>
      </c>
      <c r="D14" s="1113">
        <v>293.89999999999998</v>
      </c>
      <c r="E14" s="1113">
        <v>338</v>
      </c>
      <c r="F14" s="1113">
        <v>603.5</v>
      </c>
      <c r="G14" s="1113">
        <v>546.4</v>
      </c>
      <c r="H14" s="1113">
        <v>281.3</v>
      </c>
      <c r="I14" s="1113">
        <v>265.8</v>
      </c>
      <c r="J14" s="1113">
        <v>198</v>
      </c>
      <c r="K14" s="1113">
        <v>192.1</v>
      </c>
      <c r="L14" s="1113">
        <v>195.2</v>
      </c>
      <c r="M14" s="1113">
        <v>197.9</v>
      </c>
      <c r="N14" s="1113">
        <v>201.1</v>
      </c>
      <c r="O14" s="1113">
        <v>206.00129383675497</v>
      </c>
      <c r="P14" s="1113">
        <v>207.27547436786105</v>
      </c>
    </row>
    <row r="15" spans="1:16" ht="12.75" customHeight="1" x14ac:dyDescent="0.15">
      <c r="A15" s="129"/>
      <c r="B15" s="29" t="s">
        <v>31</v>
      </c>
      <c r="C15" s="142">
        <v>4749.5</v>
      </c>
      <c r="D15" s="1113">
        <v>4605.5</v>
      </c>
      <c r="E15" s="1113">
        <v>4332.5</v>
      </c>
      <c r="F15" s="1113">
        <v>4096.3</v>
      </c>
      <c r="G15" s="1113">
        <v>5452.2</v>
      </c>
      <c r="H15" s="1113">
        <v>5265.5</v>
      </c>
      <c r="I15" s="1113">
        <v>5941.7</v>
      </c>
      <c r="J15" s="1113">
        <v>6304.8</v>
      </c>
      <c r="K15" s="1113">
        <v>6242.4</v>
      </c>
      <c r="L15" s="1113">
        <v>5956.7</v>
      </c>
      <c r="M15" s="1113">
        <v>6673.7</v>
      </c>
      <c r="N15" s="1113">
        <v>7076.9</v>
      </c>
      <c r="O15" s="1113">
        <v>7383.0506976473862</v>
      </c>
      <c r="P15" s="1113">
        <v>7463.0672991200718</v>
      </c>
    </row>
    <row r="16" spans="1:16" ht="12.75" customHeight="1" x14ac:dyDescent="0.15">
      <c r="A16" s="129"/>
      <c r="B16" s="29" t="s">
        <v>32</v>
      </c>
      <c r="C16" s="142">
        <v>4557</v>
      </c>
      <c r="D16" s="1113">
        <v>4375.8999999999996</v>
      </c>
      <c r="E16" s="1113">
        <v>4705.8</v>
      </c>
      <c r="F16" s="1113">
        <v>4964.1000000000004</v>
      </c>
      <c r="G16" s="1113">
        <v>5015.7</v>
      </c>
      <c r="H16" s="1113">
        <v>5738.5</v>
      </c>
      <c r="I16" s="1113">
        <v>6436.2</v>
      </c>
      <c r="J16" s="1113">
        <v>7183.4</v>
      </c>
      <c r="K16" s="1113">
        <v>7925.5</v>
      </c>
      <c r="L16" s="1113">
        <v>8904.7999999999993</v>
      </c>
      <c r="M16" s="1113">
        <v>9208.5</v>
      </c>
      <c r="N16" s="1113">
        <v>10108.4</v>
      </c>
      <c r="O16" s="1113">
        <v>10940.573284895598</v>
      </c>
      <c r="P16" s="1113">
        <v>10644.513236400209</v>
      </c>
    </row>
    <row r="17" spans="1:16" ht="12.75" customHeight="1" x14ac:dyDescent="0.15">
      <c r="A17" s="129"/>
      <c r="B17" s="29" t="s">
        <v>33</v>
      </c>
      <c r="C17" s="142">
        <v>157</v>
      </c>
      <c r="D17" s="1113">
        <v>155.69999999999999</v>
      </c>
      <c r="E17" s="1113">
        <v>155.4</v>
      </c>
      <c r="F17" s="1113">
        <v>156.80000000000001</v>
      </c>
      <c r="G17" s="1113">
        <v>158.4</v>
      </c>
      <c r="H17" s="1113">
        <v>164.2</v>
      </c>
      <c r="I17" s="1113">
        <v>180</v>
      </c>
      <c r="J17" s="1113">
        <v>188.6</v>
      </c>
      <c r="K17" s="1113">
        <v>179.4</v>
      </c>
      <c r="L17" s="1113">
        <v>189.3</v>
      </c>
      <c r="M17" s="1113">
        <v>190.1</v>
      </c>
      <c r="N17" s="1113">
        <v>199.2</v>
      </c>
      <c r="O17" s="1113">
        <v>202.67597916531804</v>
      </c>
      <c r="P17" s="1113">
        <v>199.02042197449032</v>
      </c>
    </row>
    <row r="18" spans="1:16" ht="12.75" customHeight="1" x14ac:dyDescent="0.15">
      <c r="A18" s="129"/>
      <c r="B18" s="29" t="s">
        <v>34</v>
      </c>
      <c r="C18" s="142">
        <v>34.5</v>
      </c>
      <c r="D18" s="1113">
        <v>34.6</v>
      </c>
      <c r="E18" s="1113">
        <v>34.799999999999997</v>
      </c>
      <c r="F18" s="1113">
        <v>35.200000000000003</v>
      </c>
      <c r="G18" s="1113">
        <v>35.5</v>
      </c>
      <c r="H18" s="1113">
        <v>35.9</v>
      </c>
      <c r="I18" s="1113">
        <v>36.6</v>
      </c>
      <c r="J18" s="1113">
        <v>36.700000000000003</v>
      </c>
      <c r="K18" s="1113">
        <v>36.9</v>
      </c>
      <c r="L18" s="1113">
        <v>37.4</v>
      </c>
      <c r="M18" s="1113">
        <v>36.9</v>
      </c>
      <c r="N18" s="1113">
        <v>37.799999999999997</v>
      </c>
      <c r="O18" s="1113">
        <v>38.809026033266605</v>
      </c>
      <c r="P18" s="1113">
        <v>37.310777750563773</v>
      </c>
    </row>
    <row r="19" spans="1:16" ht="12.75" customHeight="1" x14ac:dyDescent="0.15">
      <c r="A19" s="129"/>
      <c r="B19" s="29" t="s">
        <v>35</v>
      </c>
      <c r="C19" s="142">
        <v>136.9</v>
      </c>
      <c r="D19" s="1113">
        <v>138.1</v>
      </c>
      <c r="E19" s="1113">
        <v>134.69999999999999</v>
      </c>
      <c r="F19" s="1113">
        <v>136.6</v>
      </c>
      <c r="G19" s="1113">
        <v>149.5</v>
      </c>
      <c r="H19" s="1113">
        <v>168.2</v>
      </c>
      <c r="I19" s="1113">
        <v>178</v>
      </c>
      <c r="J19" s="1113">
        <v>168.4</v>
      </c>
      <c r="K19" s="1113">
        <v>191.6</v>
      </c>
      <c r="L19" s="1113">
        <v>183.3</v>
      </c>
      <c r="M19" s="1113">
        <v>167.2</v>
      </c>
      <c r="N19" s="1113">
        <v>169.9</v>
      </c>
      <c r="O19" s="1113">
        <v>170.10330527924327</v>
      </c>
      <c r="P19" s="1113">
        <v>166.68113112423853</v>
      </c>
    </row>
    <row r="20" spans="1:16" ht="12.75" customHeight="1" x14ac:dyDescent="0.15">
      <c r="A20" s="129"/>
      <c r="B20" s="29" t="s">
        <v>36</v>
      </c>
      <c r="C20" s="142">
        <v>127.9</v>
      </c>
      <c r="D20" s="1113">
        <v>128.6</v>
      </c>
      <c r="E20" s="1113">
        <v>129.19999999999999</v>
      </c>
      <c r="F20" s="1113">
        <v>130.5</v>
      </c>
      <c r="G20" s="1113">
        <v>131.80000000000001</v>
      </c>
      <c r="H20" s="1113">
        <v>133.1</v>
      </c>
      <c r="I20" s="1113">
        <v>134.4</v>
      </c>
      <c r="J20" s="1113">
        <v>135.19999999999999</v>
      </c>
      <c r="K20" s="1113">
        <v>135.19999999999999</v>
      </c>
      <c r="L20" s="1113">
        <v>137.80000000000001</v>
      </c>
      <c r="M20" s="1113">
        <v>139.9</v>
      </c>
      <c r="N20" s="1113">
        <v>140.1</v>
      </c>
      <c r="O20" s="1113">
        <v>142.81763263210897</v>
      </c>
      <c r="P20" s="1113">
        <v>142.65129283440879</v>
      </c>
    </row>
    <row r="21" spans="1:16" ht="12.75" customHeight="1" x14ac:dyDescent="0.15">
      <c r="A21" s="129"/>
      <c r="B21" s="29" t="s">
        <v>37</v>
      </c>
      <c r="C21" s="142">
        <v>411</v>
      </c>
      <c r="D21" s="1113">
        <v>437.1</v>
      </c>
      <c r="E21" s="1113">
        <v>555.70000000000005</v>
      </c>
      <c r="F21" s="1113">
        <v>831.2</v>
      </c>
      <c r="G21" s="1113">
        <v>839.4</v>
      </c>
      <c r="H21" s="1113">
        <v>654.70000000000005</v>
      </c>
      <c r="I21" s="1113">
        <v>523.6</v>
      </c>
      <c r="J21" s="1113">
        <v>658.8</v>
      </c>
      <c r="K21" s="1113">
        <v>732.2</v>
      </c>
      <c r="L21" s="1113">
        <v>747.3</v>
      </c>
      <c r="M21" s="1113">
        <v>675.7</v>
      </c>
      <c r="N21" s="1113">
        <v>973.3</v>
      </c>
      <c r="O21" s="1113">
        <v>1050.3341210303383</v>
      </c>
      <c r="P21" s="1113">
        <v>1068.9076291021174</v>
      </c>
    </row>
    <row r="22" spans="1:16" ht="12.75" customHeight="1" x14ac:dyDescent="0.15">
      <c r="A22" s="129"/>
      <c r="B22" s="29" t="s">
        <v>38</v>
      </c>
      <c r="C22" s="142">
        <v>43</v>
      </c>
      <c r="D22" s="1113">
        <v>42.9</v>
      </c>
      <c r="E22" s="1113">
        <v>31.7</v>
      </c>
      <c r="F22" s="1113">
        <v>56.3</v>
      </c>
      <c r="G22" s="1113">
        <v>45.3</v>
      </c>
      <c r="H22" s="1113">
        <v>42.9</v>
      </c>
      <c r="I22" s="1113">
        <v>57.2</v>
      </c>
      <c r="J22" s="1113">
        <v>62.9</v>
      </c>
      <c r="K22" s="1113">
        <v>51.2</v>
      </c>
      <c r="L22" s="1113">
        <v>27.7</v>
      </c>
      <c r="M22" s="1113">
        <v>25.3</v>
      </c>
      <c r="N22" s="1113">
        <v>35</v>
      </c>
      <c r="O22" s="1113">
        <v>33.139525922072799</v>
      </c>
      <c r="P22" s="1113">
        <v>32.126915333006906</v>
      </c>
    </row>
    <row r="23" spans="1:16" ht="12.75" customHeight="1" x14ac:dyDescent="0.15">
      <c r="A23" s="129"/>
      <c r="B23" s="29" t="s">
        <v>39</v>
      </c>
      <c r="C23" s="142">
        <v>183.9</v>
      </c>
      <c r="D23" s="1113">
        <v>193.1</v>
      </c>
      <c r="E23" s="1113">
        <v>219.5</v>
      </c>
      <c r="F23" s="1113">
        <v>289.2</v>
      </c>
      <c r="G23" s="1113">
        <v>305</v>
      </c>
      <c r="H23" s="1113">
        <v>266.39999999999998</v>
      </c>
      <c r="I23" s="1113">
        <v>272.10000000000002</v>
      </c>
      <c r="J23" s="1113">
        <v>231.2</v>
      </c>
      <c r="K23" s="1113">
        <v>282.2</v>
      </c>
      <c r="L23" s="1113">
        <v>327.5</v>
      </c>
      <c r="M23" s="1113">
        <v>308.7</v>
      </c>
      <c r="N23" s="1113">
        <v>321.89999999999998</v>
      </c>
      <c r="O23" s="1113">
        <v>333.26825312409335</v>
      </c>
      <c r="P23" s="1113">
        <v>332.79943885711378</v>
      </c>
    </row>
    <row r="24" spans="1:16" ht="12.75" customHeight="1" x14ac:dyDescent="0.15">
      <c r="A24" s="129"/>
      <c r="B24" s="29" t="s">
        <v>40</v>
      </c>
      <c r="C24" s="142">
        <v>137.69999999999999</v>
      </c>
      <c r="D24" s="1113">
        <v>137.9</v>
      </c>
      <c r="E24" s="1113">
        <v>138.6</v>
      </c>
      <c r="F24" s="1113">
        <v>140</v>
      </c>
      <c r="G24" s="1113">
        <v>141.5</v>
      </c>
      <c r="H24" s="1113">
        <v>146.9</v>
      </c>
      <c r="I24" s="1113">
        <v>148.69999999999999</v>
      </c>
      <c r="J24" s="1113">
        <v>151.19999999999999</v>
      </c>
      <c r="K24" s="1113">
        <v>151</v>
      </c>
      <c r="L24" s="1113">
        <v>166</v>
      </c>
      <c r="M24" s="1113">
        <v>160</v>
      </c>
      <c r="N24" s="1113">
        <v>161.30000000000001</v>
      </c>
      <c r="O24" s="1113">
        <v>162.89105577044921</v>
      </c>
      <c r="P24" s="1113">
        <v>160.7162691614885</v>
      </c>
    </row>
    <row r="25" spans="1:16" ht="12.75" customHeight="1" x14ac:dyDescent="0.15">
      <c r="A25" s="129"/>
      <c r="B25" s="29" t="s">
        <v>41</v>
      </c>
      <c r="C25" s="142">
        <v>102.9</v>
      </c>
      <c r="D25" s="1113">
        <v>103.1</v>
      </c>
      <c r="E25" s="1113">
        <v>103.6</v>
      </c>
      <c r="F25" s="1113">
        <v>104.6</v>
      </c>
      <c r="G25" s="1113">
        <v>106.8</v>
      </c>
      <c r="H25" s="1113">
        <v>118.6</v>
      </c>
      <c r="I25" s="1113">
        <v>131.69999999999999</v>
      </c>
      <c r="J25" s="1113">
        <v>114.3</v>
      </c>
      <c r="K25" s="1113">
        <v>111.6</v>
      </c>
      <c r="L25" s="1113">
        <v>111.6</v>
      </c>
      <c r="M25" s="1113">
        <v>112.3</v>
      </c>
      <c r="N25" s="1113">
        <v>112.3</v>
      </c>
      <c r="O25" s="1113">
        <v>114.80998154392749</v>
      </c>
      <c r="P25" s="1113">
        <v>114.09131034391487</v>
      </c>
    </row>
    <row r="26" spans="1:16" ht="12.75" customHeight="1" x14ac:dyDescent="0.15">
      <c r="A26" s="129"/>
      <c r="B26" s="29" t="s">
        <v>44</v>
      </c>
      <c r="C26" s="142">
        <v>246.4</v>
      </c>
      <c r="D26" s="1113">
        <v>219.4</v>
      </c>
      <c r="E26" s="1113">
        <v>215.3</v>
      </c>
      <c r="F26" s="1113">
        <v>217.5</v>
      </c>
      <c r="G26" s="1113">
        <v>224.1</v>
      </c>
      <c r="H26" s="1113">
        <v>244.7</v>
      </c>
      <c r="I26" s="1113">
        <v>267</v>
      </c>
      <c r="J26" s="1113">
        <v>257.3</v>
      </c>
      <c r="K26" s="1113">
        <v>269</v>
      </c>
      <c r="L26" s="1113">
        <v>269.10000000000002</v>
      </c>
      <c r="M26" s="1113">
        <v>249.1</v>
      </c>
      <c r="N26" s="1113">
        <v>243.9</v>
      </c>
      <c r="O26" s="1113">
        <v>247.38679029700651</v>
      </c>
      <c r="P26" s="1113">
        <v>237.56457620773966</v>
      </c>
    </row>
    <row r="27" spans="1:16" ht="12.75" customHeight="1" x14ac:dyDescent="0.15">
      <c r="A27" s="129"/>
      <c r="B27" s="29" t="s">
        <v>45</v>
      </c>
      <c r="C27" s="142">
        <v>341.9</v>
      </c>
      <c r="D27" s="1113">
        <v>341.1</v>
      </c>
      <c r="E27" s="1113">
        <v>342.6</v>
      </c>
      <c r="F27" s="1113">
        <v>346</v>
      </c>
      <c r="G27" s="1113">
        <v>349.5</v>
      </c>
      <c r="H27" s="1113">
        <v>355.1</v>
      </c>
      <c r="I27" s="1113">
        <v>368.5</v>
      </c>
      <c r="J27" s="1113">
        <v>394.3</v>
      </c>
      <c r="K27" s="1113">
        <v>396.5</v>
      </c>
      <c r="L27" s="1113">
        <v>376.7</v>
      </c>
      <c r="M27" s="1113">
        <v>368</v>
      </c>
      <c r="N27" s="1113">
        <v>374.2</v>
      </c>
      <c r="O27" s="1113">
        <v>382.34993568614317</v>
      </c>
      <c r="P27" s="1113">
        <v>379.69231965447023</v>
      </c>
    </row>
    <row r="28" spans="1:16" ht="12.75" customHeight="1" x14ac:dyDescent="0.15">
      <c r="A28" s="129"/>
      <c r="B28" s="128" t="s">
        <v>46</v>
      </c>
      <c r="C28" s="142">
        <v>592.9</v>
      </c>
      <c r="D28" s="1113">
        <v>623.4</v>
      </c>
      <c r="E28" s="1113">
        <v>658.5</v>
      </c>
      <c r="F28" s="1113">
        <v>618.6</v>
      </c>
      <c r="G28" s="1113">
        <v>711.6</v>
      </c>
      <c r="H28" s="1113">
        <v>780.3</v>
      </c>
      <c r="I28" s="1113">
        <v>857.2</v>
      </c>
      <c r="J28" s="1113">
        <v>650.79999999999995</v>
      </c>
      <c r="K28" s="1113">
        <v>747.3</v>
      </c>
      <c r="L28" s="1113">
        <v>856.2</v>
      </c>
      <c r="M28" s="1113">
        <v>851.5</v>
      </c>
      <c r="N28" s="1113">
        <v>864.5</v>
      </c>
      <c r="O28" s="1113">
        <v>880.52728389272511</v>
      </c>
      <c r="P28" s="1113">
        <v>897.04152856953988</v>
      </c>
    </row>
    <row r="29" spans="1:16" ht="12.75" customHeight="1" x14ac:dyDescent="0.15">
      <c r="A29" s="129"/>
      <c r="B29" s="30" t="s">
        <v>47</v>
      </c>
      <c r="C29" s="142">
        <v>358.9</v>
      </c>
      <c r="D29" s="1113">
        <v>441</v>
      </c>
      <c r="E29" s="1113">
        <v>429.5</v>
      </c>
      <c r="F29" s="1113">
        <v>546</v>
      </c>
      <c r="G29" s="1113">
        <v>549.4</v>
      </c>
      <c r="H29" s="1113">
        <v>394.7</v>
      </c>
      <c r="I29" s="1113">
        <v>357.7</v>
      </c>
      <c r="J29" s="1113">
        <v>337.6</v>
      </c>
      <c r="K29" s="1113">
        <v>329.1</v>
      </c>
      <c r="L29" s="1113">
        <v>364.6</v>
      </c>
      <c r="M29" s="1113">
        <v>389.7</v>
      </c>
      <c r="N29" s="1113">
        <v>393.9</v>
      </c>
      <c r="O29" s="1113">
        <v>399.74378129952402</v>
      </c>
      <c r="P29" s="1113">
        <v>404.39670484356401</v>
      </c>
    </row>
    <row r="30" spans="1:16" ht="12.75" customHeight="1" x14ac:dyDescent="0.15">
      <c r="A30" s="129"/>
      <c r="B30" s="29" t="s">
        <v>48</v>
      </c>
      <c r="C30" s="142">
        <v>304.7</v>
      </c>
      <c r="D30" s="1113">
        <v>271.60000000000002</v>
      </c>
      <c r="E30" s="1113">
        <v>226.4</v>
      </c>
      <c r="F30" s="1113">
        <v>242.4</v>
      </c>
      <c r="G30" s="1113">
        <v>241.8</v>
      </c>
      <c r="H30" s="1113">
        <v>287.39999999999998</v>
      </c>
      <c r="I30" s="1113">
        <v>330.4</v>
      </c>
      <c r="J30" s="1113">
        <v>286.3</v>
      </c>
      <c r="K30" s="1113">
        <v>276.7</v>
      </c>
      <c r="L30" s="1113">
        <v>271.7</v>
      </c>
      <c r="M30" s="1113">
        <v>282.60000000000002</v>
      </c>
      <c r="N30" s="1113">
        <v>248.3</v>
      </c>
      <c r="O30" s="1113">
        <v>256.34170061262779</v>
      </c>
      <c r="P30" s="1113">
        <v>265.39749558177829</v>
      </c>
    </row>
    <row r="31" spans="1:16" ht="12.75" customHeight="1" x14ac:dyDescent="0.15">
      <c r="A31" s="129"/>
      <c r="B31" s="30" t="s">
        <v>49</v>
      </c>
      <c r="C31" s="142">
        <v>43.8</v>
      </c>
      <c r="D31" s="1113">
        <v>48.6</v>
      </c>
      <c r="E31" s="1113">
        <v>68.3</v>
      </c>
      <c r="F31" s="1113">
        <v>93</v>
      </c>
      <c r="G31" s="1113">
        <v>91</v>
      </c>
      <c r="H31" s="1113">
        <v>126</v>
      </c>
      <c r="I31" s="1113">
        <v>121.3</v>
      </c>
      <c r="J31" s="1113">
        <v>109.6</v>
      </c>
      <c r="K31" s="1113">
        <v>153</v>
      </c>
      <c r="L31" s="1113">
        <v>161.19999999999999</v>
      </c>
      <c r="M31" s="1113">
        <v>195</v>
      </c>
      <c r="N31" s="1113">
        <v>211.3</v>
      </c>
      <c r="O31" s="1113">
        <v>209.90614086428351</v>
      </c>
      <c r="P31" s="1113">
        <v>212.38047313130275</v>
      </c>
    </row>
    <row r="32" spans="1:16" ht="4.05" customHeight="1" thickBot="1" x14ac:dyDescent="0.2">
      <c r="A32" s="13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</row>
    <row r="33" spans="1:16" ht="9" customHeight="1" x14ac:dyDescent="0.15">
      <c r="A33" s="28" t="s">
        <v>544</v>
      </c>
      <c r="B33" s="40"/>
      <c r="C33" s="363"/>
      <c r="D33" s="363"/>
      <c r="E33" s="363"/>
      <c r="F33" s="363"/>
      <c r="G33" s="363"/>
      <c r="H33" s="64"/>
      <c r="I33" s="64"/>
      <c r="J33" s="64"/>
      <c r="K33" s="64"/>
      <c r="L33" s="64"/>
      <c r="M33" s="64"/>
      <c r="N33" s="64"/>
      <c r="O33" s="64"/>
      <c r="P33" s="64"/>
    </row>
    <row r="34" spans="1:16" ht="9" customHeight="1" x14ac:dyDescent="0.15">
      <c r="A34" s="28" t="s">
        <v>428</v>
      </c>
      <c r="B34" s="40"/>
      <c r="C34" s="363"/>
      <c r="D34" s="363"/>
      <c r="E34" s="363"/>
      <c r="F34" s="376"/>
      <c r="G34" s="376"/>
      <c r="H34" s="130"/>
      <c r="I34" s="130"/>
      <c r="J34" s="130"/>
      <c r="K34" s="130"/>
      <c r="L34" s="130"/>
      <c r="M34" s="130"/>
      <c r="N34" s="130"/>
      <c r="O34" s="130"/>
      <c r="P34" s="130"/>
    </row>
    <row r="35" spans="1:16" ht="9" customHeight="1" x14ac:dyDescent="0.15">
      <c r="A35" s="40" t="s">
        <v>427</v>
      </c>
      <c r="B35" s="290"/>
      <c r="C35" s="363"/>
      <c r="D35" s="363"/>
      <c r="E35" s="363"/>
      <c r="F35" s="376"/>
      <c r="G35" s="376"/>
      <c r="H35" s="130"/>
      <c r="I35" s="130"/>
      <c r="J35" s="130"/>
      <c r="K35" s="130"/>
      <c r="L35" s="130"/>
      <c r="M35" s="130"/>
      <c r="N35" s="130"/>
      <c r="O35" s="130"/>
      <c r="P35" s="130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4">
    <tabColor theme="9" tint="0.59999389629810485"/>
  </sheetPr>
  <dimension ref="A2:R35"/>
  <sheetViews>
    <sheetView showGridLines="0" zoomScaleNormal="100" workbookViewId="0">
      <selection activeCell="B35" sqref="B35"/>
    </sheetView>
  </sheetViews>
  <sheetFormatPr baseColWidth="10" defaultColWidth="7" defaultRowHeight="13.05" customHeight="1" x14ac:dyDescent="0.15"/>
  <cols>
    <col min="1" max="1" width="0.625" style="128" customWidth="1"/>
    <col min="2" max="2" width="10.25" style="128" customWidth="1"/>
    <col min="3" max="3" width="8" style="128" hidden="1" customWidth="1"/>
    <col min="4" max="5" width="9" style="128" hidden="1" customWidth="1"/>
    <col min="6" max="20" width="8.625" style="128" customWidth="1"/>
    <col min="21" max="16384" width="7" style="128"/>
  </cols>
  <sheetData>
    <row r="2" spans="1:18" ht="15" customHeight="1" x14ac:dyDescent="0.3">
      <c r="A2" s="381" t="s">
        <v>621</v>
      </c>
      <c r="B2" s="382"/>
      <c r="C2" s="382"/>
      <c r="D2" s="382"/>
      <c r="E2" s="382"/>
      <c r="F2" s="382"/>
    </row>
    <row r="3" spans="1:18" ht="13.05" customHeight="1" x14ac:dyDescent="0.15">
      <c r="A3" s="717" t="s">
        <v>331</v>
      </c>
      <c r="B3" s="382"/>
      <c r="C3" s="382"/>
      <c r="D3" s="382"/>
      <c r="E3" s="382"/>
      <c r="F3" s="382"/>
    </row>
    <row r="4" spans="1:18" ht="4.05" customHeight="1" thickBot="1" x14ac:dyDescent="0.2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</row>
    <row r="5" spans="1:18" ht="15" customHeight="1" x14ac:dyDescent="0.15">
      <c r="A5" s="1170" t="s">
        <v>18</v>
      </c>
      <c r="B5" s="1170"/>
      <c r="C5" s="813">
        <v>2005</v>
      </c>
      <c r="D5" s="813">
        <v>2006</v>
      </c>
      <c r="E5" s="813">
        <v>2007</v>
      </c>
      <c r="F5" s="813">
        <v>2008</v>
      </c>
      <c r="G5" s="813">
        <v>2009</v>
      </c>
      <c r="H5" s="813">
        <v>2010</v>
      </c>
      <c r="I5" s="813">
        <v>2011</v>
      </c>
      <c r="J5" s="813">
        <v>2012</v>
      </c>
      <c r="K5" s="813">
        <v>2013</v>
      </c>
      <c r="L5" s="813">
        <v>2014</v>
      </c>
      <c r="M5" s="813">
        <v>2015</v>
      </c>
      <c r="N5" s="813">
        <v>2016</v>
      </c>
      <c r="O5" s="813">
        <v>2017</v>
      </c>
      <c r="P5" s="813" t="s">
        <v>211</v>
      </c>
      <c r="Q5" s="813" t="s">
        <v>403</v>
      </c>
      <c r="R5" s="813" t="s">
        <v>402</v>
      </c>
    </row>
    <row r="6" spans="1:18" ht="15" customHeight="1" x14ac:dyDescent="0.15">
      <c r="A6" s="1171" t="s">
        <v>18</v>
      </c>
      <c r="B6" s="1171"/>
      <c r="C6" s="830">
        <f>(C8+C9+C10+C11+C12+C13+C14+C15+C16+C17+C18+C19+C20+C21+C22+C23+C24+C25+C26+C27+C28+C29+C30+C31)</f>
        <v>1236833</v>
      </c>
      <c r="D6" s="830">
        <f>(D8+D9+D10+D11+D12+D13+D14+D15+D16+D17+D18+D19+D20+D21+D22+D23+D24+D25+D26+D27+D28+D29+D30+D31)</f>
        <v>1346991</v>
      </c>
      <c r="E6" s="831">
        <v>257621</v>
      </c>
      <c r="F6" s="1115">
        <v>266541</v>
      </c>
      <c r="G6" s="1115">
        <v>268707</v>
      </c>
      <c r="H6" s="1115">
        <v>285102</v>
      </c>
      <c r="I6" s="1115">
        <v>317654</v>
      </c>
      <c r="J6" s="1115">
        <v>314024</v>
      </c>
      <c r="K6" s="1115">
        <v>349791</v>
      </c>
      <c r="L6" s="1115">
        <v>358630</v>
      </c>
      <c r="M6" s="1115">
        <v>386255</v>
      </c>
      <c r="N6" s="1115">
        <v>400980</v>
      </c>
      <c r="O6" s="1115">
        <v>415336</v>
      </c>
      <c r="P6" s="1115">
        <v>452234</v>
      </c>
      <c r="Q6" s="1115">
        <v>488484</v>
      </c>
      <c r="R6" s="1115">
        <f>SUM(R8:R31)</f>
        <v>497525.38752156554</v>
      </c>
    </row>
    <row r="7" spans="1:18" ht="4.05" customHeight="1" x14ac:dyDescent="0.15">
      <c r="A7" s="129"/>
      <c r="B7" s="130"/>
      <c r="C7" s="138"/>
      <c r="D7" s="138"/>
      <c r="E7" s="138"/>
      <c r="F7" s="1112"/>
      <c r="G7" s="1112"/>
      <c r="H7" s="1112"/>
      <c r="I7" s="1112"/>
      <c r="J7" s="1112"/>
      <c r="K7" s="1112"/>
      <c r="L7" s="1112"/>
      <c r="M7" s="1112"/>
      <c r="N7" s="1112"/>
      <c r="O7" s="1112"/>
      <c r="P7" s="1112"/>
      <c r="Q7" s="1112"/>
      <c r="R7" s="1112"/>
    </row>
    <row r="8" spans="1:18" ht="12.75" customHeight="1" x14ac:dyDescent="0.15">
      <c r="A8" s="129"/>
      <c r="B8" s="29" t="s">
        <v>21</v>
      </c>
      <c r="C8" s="139">
        <v>362</v>
      </c>
      <c r="D8" s="139">
        <v>397</v>
      </c>
      <c r="E8" s="142">
        <v>87</v>
      </c>
      <c r="F8" s="1113">
        <v>87</v>
      </c>
      <c r="G8" s="1113">
        <v>87</v>
      </c>
      <c r="H8" s="1113">
        <v>88</v>
      </c>
      <c r="I8" s="1113">
        <v>89</v>
      </c>
      <c r="J8" s="1113">
        <v>90</v>
      </c>
      <c r="K8" s="1113">
        <v>91</v>
      </c>
      <c r="L8" s="1113">
        <v>97</v>
      </c>
      <c r="M8" s="1113">
        <v>105</v>
      </c>
      <c r="N8" s="1113">
        <v>124</v>
      </c>
      <c r="O8" s="1113">
        <v>153</v>
      </c>
      <c r="P8" s="1113">
        <v>98</v>
      </c>
      <c r="Q8" s="1113">
        <v>103</v>
      </c>
      <c r="R8" s="1113">
        <v>100.76649840812192</v>
      </c>
    </row>
    <row r="9" spans="1:18" ht="12.75" customHeight="1" x14ac:dyDescent="0.15">
      <c r="A9" s="129"/>
      <c r="B9" s="29" t="s">
        <v>22</v>
      </c>
      <c r="C9" s="139">
        <v>29012</v>
      </c>
      <c r="D9" s="139">
        <v>33615</v>
      </c>
      <c r="E9" s="142">
        <v>4254</v>
      </c>
      <c r="F9" s="1113">
        <v>4618</v>
      </c>
      <c r="G9" s="1113">
        <v>3899</v>
      </c>
      <c r="H9" s="1113">
        <v>1942</v>
      </c>
      <c r="I9" s="1113">
        <v>2981</v>
      </c>
      <c r="J9" s="1113">
        <v>4676</v>
      </c>
      <c r="K9" s="1113">
        <v>3572</v>
      </c>
      <c r="L9" s="1113">
        <v>3952</v>
      </c>
      <c r="M9" s="1113">
        <v>5019</v>
      </c>
      <c r="N9" s="1113">
        <v>4814</v>
      </c>
      <c r="O9" s="1113">
        <v>4248</v>
      </c>
      <c r="P9" s="1113">
        <v>4422</v>
      </c>
      <c r="Q9" s="1113">
        <v>4739</v>
      </c>
      <c r="R9" s="1113">
        <v>4715.9462252901685</v>
      </c>
    </row>
    <row r="10" spans="1:18" ht="12.75" customHeight="1" x14ac:dyDescent="0.15">
      <c r="A10" s="129"/>
      <c r="B10" s="29" t="s">
        <v>23</v>
      </c>
      <c r="C10" s="139">
        <v>29656</v>
      </c>
      <c r="D10" s="139">
        <v>28602</v>
      </c>
      <c r="E10" s="142">
        <v>6548</v>
      </c>
      <c r="F10" s="1113">
        <v>7190</v>
      </c>
      <c r="G10" s="1113">
        <v>8261</v>
      </c>
      <c r="H10" s="1113">
        <v>13328</v>
      </c>
      <c r="I10" s="1113">
        <v>17064</v>
      </c>
      <c r="J10" s="1113">
        <v>12065</v>
      </c>
      <c r="K10" s="1113">
        <v>13116</v>
      </c>
      <c r="L10" s="1113">
        <v>9427</v>
      </c>
      <c r="M10" s="1113">
        <v>7815</v>
      </c>
      <c r="N10" s="1113">
        <v>7068</v>
      </c>
      <c r="O10" s="1113">
        <v>7233</v>
      </c>
      <c r="P10" s="1113">
        <v>7173</v>
      </c>
      <c r="Q10" s="1113">
        <v>7663</v>
      </c>
      <c r="R10" s="1113">
        <v>7811.0700939832341</v>
      </c>
    </row>
    <row r="11" spans="1:18" ht="12.75" customHeight="1" x14ac:dyDescent="0.15">
      <c r="A11" s="129"/>
      <c r="B11" s="29" t="s">
        <v>24</v>
      </c>
      <c r="C11" s="139">
        <v>79695</v>
      </c>
      <c r="D11" s="139">
        <v>90775</v>
      </c>
      <c r="E11" s="142">
        <v>42798</v>
      </c>
      <c r="F11" s="1113">
        <v>54478</v>
      </c>
      <c r="G11" s="1113">
        <v>52555</v>
      </c>
      <c r="H11" s="1113">
        <v>52259</v>
      </c>
      <c r="I11" s="1113">
        <v>52879</v>
      </c>
      <c r="J11" s="1113">
        <v>50781</v>
      </c>
      <c r="K11" s="1113">
        <v>60891</v>
      </c>
      <c r="L11" s="1113">
        <v>58496</v>
      </c>
      <c r="M11" s="1113">
        <v>70267</v>
      </c>
      <c r="N11" s="1113">
        <v>70027</v>
      </c>
      <c r="O11" s="1113">
        <v>68536</v>
      </c>
      <c r="P11" s="1113">
        <v>76210</v>
      </c>
      <c r="Q11" s="1113">
        <v>84438</v>
      </c>
      <c r="R11" s="1113">
        <v>86530.849681476524</v>
      </c>
    </row>
    <row r="12" spans="1:18" ht="12.75" customHeight="1" x14ac:dyDescent="0.15">
      <c r="A12" s="129"/>
      <c r="B12" s="29" t="s">
        <v>25</v>
      </c>
      <c r="C12" s="139">
        <v>225648</v>
      </c>
      <c r="D12" s="139">
        <v>239969</v>
      </c>
      <c r="E12" s="142">
        <v>2179</v>
      </c>
      <c r="F12" s="1113">
        <v>1782</v>
      </c>
      <c r="G12" s="1113">
        <v>1792</v>
      </c>
      <c r="H12" s="1113">
        <v>1931</v>
      </c>
      <c r="I12" s="1113">
        <v>2128</v>
      </c>
      <c r="J12" s="1113">
        <v>2708</v>
      </c>
      <c r="K12" s="1113">
        <v>2706</v>
      </c>
      <c r="L12" s="1113">
        <v>2526</v>
      </c>
      <c r="M12" s="1113">
        <v>2590</v>
      </c>
      <c r="N12" s="1113">
        <v>2762</v>
      </c>
      <c r="O12" s="1113">
        <v>2354</v>
      </c>
      <c r="P12" s="1113">
        <v>2318</v>
      </c>
      <c r="Q12" s="1113">
        <v>2392</v>
      </c>
      <c r="R12" s="1113">
        <v>2364.8412551973993</v>
      </c>
    </row>
    <row r="13" spans="1:18" ht="12.75" customHeight="1" x14ac:dyDescent="0.15">
      <c r="A13" s="129"/>
      <c r="B13" s="29" t="s">
        <v>29</v>
      </c>
      <c r="C13" s="139">
        <v>58117</v>
      </c>
      <c r="D13" s="139">
        <v>59002</v>
      </c>
      <c r="E13" s="142">
        <v>357</v>
      </c>
      <c r="F13" s="1113">
        <v>359</v>
      </c>
      <c r="G13" s="1113">
        <v>361</v>
      </c>
      <c r="H13" s="1113">
        <v>364</v>
      </c>
      <c r="I13" s="1113">
        <v>368</v>
      </c>
      <c r="J13" s="1113">
        <v>704</v>
      </c>
      <c r="K13" s="1113">
        <v>957</v>
      </c>
      <c r="L13" s="1113">
        <v>537</v>
      </c>
      <c r="M13" s="1113">
        <v>498</v>
      </c>
      <c r="N13" s="1113">
        <v>840</v>
      </c>
      <c r="O13" s="1113">
        <v>915</v>
      </c>
      <c r="P13" s="1113">
        <v>1474</v>
      </c>
      <c r="Q13" s="1113">
        <v>1458</v>
      </c>
      <c r="R13" s="1113">
        <v>1446.1816587927869</v>
      </c>
    </row>
    <row r="14" spans="1:18" ht="12.75" customHeight="1" x14ac:dyDescent="0.15">
      <c r="A14" s="129"/>
      <c r="B14" s="29" t="s">
        <v>30</v>
      </c>
      <c r="C14" s="705">
        <v>17683</v>
      </c>
      <c r="D14" s="705">
        <v>17603</v>
      </c>
      <c r="E14" s="706">
        <v>2555</v>
      </c>
      <c r="F14" s="1113">
        <v>3117</v>
      </c>
      <c r="G14" s="1113">
        <v>3687</v>
      </c>
      <c r="H14" s="1113">
        <v>8627</v>
      </c>
      <c r="I14" s="1113">
        <v>7608</v>
      </c>
      <c r="J14" s="1113">
        <v>2814</v>
      </c>
      <c r="K14" s="1113">
        <v>2554</v>
      </c>
      <c r="L14" s="1113">
        <v>1080</v>
      </c>
      <c r="M14" s="1113">
        <v>1197</v>
      </c>
      <c r="N14" s="1113">
        <v>1236</v>
      </c>
      <c r="O14" s="1113">
        <v>1271</v>
      </c>
      <c r="P14" s="1113">
        <v>1270</v>
      </c>
      <c r="Q14" s="1113">
        <v>1324</v>
      </c>
      <c r="R14" s="1113">
        <v>1354.9920646194498</v>
      </c>
    </row>
    <row r="15" spans="1:18" ht="12.75" customHeight="1" x14ac:dyDescent="0.15">
      <c r="A15" s="129"/>
      <c r="B15" s="29" t="s">
        <v>31</v>
      </c>
      <c r="C15" s="705">
        <v>222553</v>
      </c>
      <c r="D15" s="705">
        <v>238193</v>
      </c>
      <c r="E15" s="706">
        <v>83226</v>
      </c>
      <c r="F15" s="1113">
        <v>80710</v>
      </c>
      <c r="G15" s="1113">
        <v>76004</v>
      </c>
      <c r="H15" s="1113">
        <v>71616</v>
      </c>
      <c r="I15" s="1113">
        <v>96060</v>
      </c>
      <c r="J15" s="1113">
        <v>92103</v>
      </c>
      <c r="K15" s="1113">
        <v>104779</v>
      </c>
      <c r="L15" s="1113">
        <v>111433</v>
      </c>
      <c r="M15" s="1113">
        <v>109786</v>
      </c>
      <c r="N15" s="1113">
        <v>104632</v>
      </c>
      <c r="O15" s="1113">
        <v>117504</v>
      </c>
      <c r="P15" s="1113">
        <v>124540</v>
      </c>
      <c r="Q15" s="1113">
        <v>131293</v>
      </c>
      <c r="R15" s="1113">
        <v>134863.95113797698</v>
      </c>
    </row>
    <row r="16" spans="1:18" ht="12.75" customHeight="1" x14ac:dyDescent="0.15">
      <c r="A16" s="129"/>
      <c r="B16" s="29" t="s">
        <v>32</v>
      </c>
      <c r="C16" s="705">
        <v>17112</v>
      </c>
      <c r="D16" s="705">
        <v>18626</v>
      </c>
      <c r="E16" s="706">
        <v>80717</v>
      </c>
      <c r="F16" s="1113">
        <v>77445</v>
      </c>
      <c r="G16" s="1113">
        <v>83572</v>
      </c>
      <c r="H16" s="1113">
        <v>88097</v>
      </c>
      <c r="I16" s="1113">
        <v>88875</v>
      </c>
      <c r="J16" s="1113">
        <v>101697</v>
      </c>
      <c r="K16" s="1113">
        <v>114131</v>
      </c>
      <c r="L16" s="1113">
        <v>127638</v>
      </c>
      <c r="M16" s="1113">
        <v>140610</v>
      </c>
      <c r="N16" s="1113">
        <v>158326</v>
      </c>
      <c r="O16" s="1113">
        <v>163569</v>
      </c>
      <c r="P16" s="1113">
        <v>179607</v>
      </c>
      <c r="Q16" s="1113">
        <v>197407</v>
      </c>
      <c r="R16" s="1113">
        <v>200811.02233833139</v>
      </c>
    </row>
    <row r="17" spans="1:18" ht="12.75" customHeight="1" x14ac:dyDescent="0.15">
      <c r="A17" s="129"/>
      <c r="B17" s="29" t="s">
        <v>33</v>
      </c>
      <c r="C17" s="139">
        <v>21338</v>
      </c>
      <c r="D17" s="139">
        <v>25715</v>
      </c>
      <c r="E17" s="142">
        <v>788</v>
      </c>
      <c r="F17" s="1113">
        <v>752</v>
      </c>
      <c r="G17" s="1113">
        <v>736</v>
      </c>
      <c r="H17" s="1113">
        <v>742</v>
      </c>
      <c r="I17" s="1113">
        <v>749</v>
      </c>
      <c r="J17" s="1113">
        <v>829</v>
      </c>
      <c r="K17" s="1113">
        <v>1093</v>
      </c>
      <c r="L17" s="1113">
        <v>1236</v>
      </c>
      <c r="M17" s="1113">
        <v>1069</v>
      </c>
      <c r="N17" s="1113">
        <v>1255</v>
      </c>
      <c r="O17" s="1113">
        <v>1238</v>
      </c>
      <c r="P17" s="1113">
        <v>1344</v>
      </c>
      <c r="Q17" s="1113">
        <v>1376</v>
      </c>
      <c r="R17" s="1113">
        <v>1363.936965714104</v>
      </c>
    </row>
    <row r="18" spans="1:18" ht="12.75" customHeight="1" x14ac:dyDescent="0.15">
      <c r="A18" s="129"/>
      <c r="B18" s="29" t="s">
        <v>34</v>
      </c>
      <c r="C18" s="139">
        <v>18055</v>
      </c>
      <c r="D18" s="139">
        <v>18298</v>
      </c>
      <c r="E18" s="142">
        <v>163</v>
      </c>
      <c r="F18" s="1113">
        <v>164</v>
      </c>
      <c r="G18" s="1113">
        <v>165</v>
      </c>
      <c r="H18" s="1113">
        <v>166</v>
      </c>
      <c r="I18" s="1113">
        <v>168</v>
      </c>
      <c r="J18" s="1113">
        <v>170</v>
      </c>
      <c r="K18" s="1113">
        <v>177</v>
      </c>
      <c r="L18" s="1113">
        <v>177</v>
      </c>
      <c r="M18" s="1113">
        <v>182</v>
      </c>
      <c r="N18" s="1113">
        <v>187</v>
      </c>
      <c r="O18" s="1113">
        <v>178</v>
      </c>
      <c r="P18" s="1113">
        <v>179</v>
      </c>
      <c r="Q18" s="1113">
        <v>183</v>
      </c>
      <c r="R18" s="1113">
        <v>178.94119691725658</v>
      </c>
    </row>
    <row r="19" spans="1:18" ht="12.75" customHeight="1" x14ac:dyDescent="0.15">
      <c r="A19" s="129"/>
      <c r="B19" s="29" t="s">
        <v>35</v>
      </c>
      <c r="C19" s="139">
        <v>18612</v>
      </c>
      <c r="D19" s="139">
        <v>19206</v>
      </c>
      <c r="E19" s="142">
        <v>702</v>
      </c>
      <c r="F19" s="1113">
        <v>715</v>
      </c>
      <c r="G19" s="1113">
        <v>643</v>
      </c>
      <c r="H19" s="1113">
        <v>659</v>
      </c>
      <c r="I19" s="1113">
        <v>866</v>
      </c>
      <c r="J19" s="1113">
        <v>1191</v>
      </c>
      <c r="K19" s="1113">
        <v>1350</v>
      </c>
      <c r="L19" s="1113">
        <v>1155</v>
      </c>
      <c r="M19" s="1113">
        <v>1586</v>
      </c>
      <c r="N19" s="1113">
        <v>1429</v>
      </c>
      <c r="O19" s="1113">
        <v>1129</v>
      </c>
      <c r="P19" s="1113">
        <v>1124</v>
      </c>
      <c r="Q19" s="1113">
        <v>1112</v>
      </c>
      <c r="R19" s="1113">
        <v>1095.9615882368819</v>
      </c>
    </row>
    <row r="20" spans="1:18" ht="12.75" customHeight="1" x14ac:dyDescent="0.15">
      <c r="A20" s="129"/>
      <c r="B20" s="29" t="s">
        <v>36</v>
      </c>
      <c r="C20" s="139">
        <v>13276</v>
      </c>
      <c r="D20" s="139">
        <v>14808</v>
      </c>
      <c r="E20" s="142">
        <v>605</v>
      </c>
      <c r="F20" s="1113">
        <v>608</v>
      </c>
      <c r="G20" s="1113">
        <v>611</v>
      </c>
      <c r="H20" s="1113">
        <v>617</v>
      </c>
      <c r="I20" s="1113">
        <v>623</v>
      </c>
      <c r="J20" s="1113">
        <v>629</v>
      </c>
      <c r="K20" s="1113">
        <v>635</v>
      </c>
      <c r="L20" s="1113">
        <v>639</v>
      </c>
      <c r="M20" s="1113">
        <v>643</v>
      </c>
      <c r="N20" s="1113">
        <v>680</v>
      </c>
      <c r="O20" s="1113">
        <v>710</v>
      </c>
      <c r="P20" s="1113">
        <v>662</v>
      </c>
      <c r="Q20" s="1113">
        <v>670</v>
      </c>
      <c r="R20" s="1113">
        <v>657.39263437753971</v>
      </c>
    </row>
    <row r="21" spans="1:18" ht="12.75" customHeight="1" x14ac:dyDescent="0.15">
      <c r="A21" s="129"/>
      <c r="B21" s="29" t="s">
        <v>37</v>
      </c>
      <c r="C21" s="139">
        <v>296833</v>
      </c>
      <c r="D21" s="139">
        <v>328025</v>
      </c>
      <c r="E21" s="142">
        <v>6432</v>
      </c>
      <c r="F21" s="1113">
        <v>6915</v>
      </c>
      <c r="G21" s="1113">
        <v>8763</v>
      </c>
      <c r="H21" s="1113">
        <v>13918</v>
      </c>
      <c r="I21" s="1113">
        <v>14119</v>
      </c>
      <c r="J21" s="1113">
        <v>10772</v>
      </c>
      <c r="K21" s="1113">
        <v>8349</v>
      </c>
      <c r="L21" s="1113">
        <v>10806</v>
      </c>
      <c r="M21" s="1113">
        <v>12132</v>
      </c>
      <c r="N21" s="1113">
        <v>12407</v>
      </c>
      <c r="O21" s="1113">
        <v>11007</v>
      </c>
      <c r="P21" s="1113">
        <v>16454</v>
      </c>
      <c r="Q21" s="1113">
        <v>17890</v>
      </c>
      <c r="R21" s="1113">
        <v>17795.966996246119</v>
      </c>
    </row>
    <row r="22" spans="1:18" ht="12.75" customHeight="1" x14ac:dyDescent="0.15">
      <c r="A22" s="129"/>
      <c r="B22" s="29" t="s">
        <v>38</v>
      </c>
      <c r="C22" s="139">
        <v>16361</v>
      </c>
      <c r="D22" s="139">
        <v>16034</v>
      </c>
      <c r="E22" s="142">
        <v>519</v>
      </c>
      <c r="F22" s="1113">
        <v>681</v>
      </c>
      <c r="G22" s="1113">
        <v>522</v>
      </c>
      <c r="H22" s="1113">
        <v>398</v>
      </c>
      <c r="I22" s="1113">
        <v>506</v>
      </c>
      <c r="J22" s="1113">
        <v>521</v>
      </c>
      <c r="K22" s="1113">
        <v>773</v>
      </c>
      <c r="L22" s="1113">
        <v>876</v>
      </c>
      <c r="M22" s="1113">
        <v>667</v>
      </c>
      <c r="N22" s="1113">
        <v>242</v>
      </c>
      <c r="O22" s="1113">
        <v>196</v>
      </c>
      <c r="P22" s="1113">
        <v>370</v>
      </c>
      <c r="Q22" s="1113">
        <v>355</v>
      </c>
      <c r="R22" s="1113">
        <v>350.36149671576351</v>
      </c>
    </row>
    <row r="23" spans="1:18" ht="12.75" customHeight="1" x14ac:dyDescent="0.15">
      <c r="A23" s="129"/>
      <c r="B23" s="29" t="s">
        <v>39</v>
      </c>
      <c r="C23" s="139">
        <v>21868</v>
      </c>
      <c r="D23" s="139">
        <v>22100</v>
      </c>
      <c r="E23" s="142">
        <v>2971</v>
      </c>
      <c r="F23" s="1113">
        <v>3150</v>
      </c>
      <c r="G23" s="1113">
        <v>3454</v>
      </c>
      <c r="H23" s="1113">
        <v>4770</v>
      </c>
      <c r="I23" s="1113">
        <v>5139</v>
      </c>
      <c r="J23" s="1113">
        <v>4422</v>
      </c>
      <c r="K23" s="1113">
        <v>4520</v>
      </c>
      <c r="L23" s="1113">
        <v>3919</v>
      </c>
      <c r="M23" s="1113">
        <v>4712</v>
      </c>
      <c r="N23" s="1113">
        <v>5535</v>
      </c>
      <c r="O23" s="1113">
        <v>5182</v>
      </c>
      <c r="P23" s="1113">
        <v>5404</v>
      </c>
      <c r="Q23" s="1113">
        <v>5674</v>
      </c>
      <c r="R23" s="1113">
        <v>5672.2711617136574</v>
      </c>
    </row>
    <row r="24" spans="1:18" ht="12.75" customHeight="1" x14ac:dyDescent="0.15">
      <c r="A24" s="129"/>
      <c r="B24" s="29" t="s">
        <v>40</v>
      </c>
      <c r="C24" s="139">
        <v>22805</v>
      </c>
      <c r="D24" s="139">
        <v>22700</v>
      </c>
      <c r="E24" s="142">
        <v>658</v>
      </c>
      <c r="F24" s="1113">
        <v>652</v>
      </c>
      <c r="G24" s="1113">
        <v>655</v>
      </c>
      <c r="H24" s="1113">
        <v>662</v>
      </c>
      <c r="I24" s="1113">
        <v>670</v>
      </c>
      <c r="J24" s="1113">
        <v>750</v>
      </c>
      <c r="K24" s="1113">
        <v>762</v>
      </c>
      <c r="L24" s="1113">
        <v>797</v>
      </c>
      <c r="M24" s="1113">
        <v>795</v>
      </c>
      <c r="N24" s="1113">
        <v>1058</v>
      </c>
      <c r="O24" s="1113">
        <v>934</v>
      </c>
      <c r="P24" s="1113">
        <v>907</v>
      </c>
      <c r="Q24" s="1113">
        <v>895</v>
      </c>
      <c r="R24" s="1113">
        <v>882.08324735754593</v>
      </c>
    </row>
    <row r="25" spans="1:18" ht="12.75" customHeight="1" x14ac:dyDescent="0.15">
      <c r="A25" s="129"/>
      <c r="B25" s="29" t="s">
        <v>41</v>
      </c>
      <c r="C25" s="139">
        <v>29143</v>
      </c>
      <c r="D25" s="139">
        <v>34380</v>
      </c>
      <c r="E25" s="142">
        <v>492</v>
      </c>
      <c r="F25" s="1113">
        <v>487</v>
      </c>
      <c r="G25" s="1113">
        <v>490</v>
      </c>
      <c r="H25" s="1113">
        <v>495</v>
      </c>
      <c r="I25" s="1113">
        <v>517</v>
      </c>
      <c r="J25" s="1113">
        <v>703</v>
      </c>
      <c r="K25" s="1113">
        <v>918</v>
      </c>
      <c r="L25" s="1113">
        <v>590</v>
      </c>
      <c r="M25" s="1113">
        <v>545</v>
      </c>
      <c r="N25" s="1113">
        <v>536</v>
      </c>
      <c r="O25" s="1113">
        <v>542</v>
      </c>
      <c r="P25" s="1113">
        <v>565</v>
      </c>
      <c r="Q25" s="1113">
        <v>587</v>
      </c>
      <c r="R25" s="1113">
        <v>579.20948080207415</v>
      </c>
    </row>
    <row r="26" spans="1:18" ht="12.75" customHeight="1" x14ac:dyDescent="0.15">
      <c r="A26" s="129"/>
      <c r="B26" s="29" t="s">
        <v>44</v>
      </c>
      <c r="C26" s="139">
        <v>30479</v>
      </c>
      <c r="D26" s="139">
        <v>35953</v>
      </c>
      <c r="E26" s="142">
        <v>1608</v>
      </c>
      <c r="F26" s="1113">
        <v>1101</v>
      </c>
      <c r="G26" s="1113">
        <v>1018</v>
      </c>
      <c r="H26" s="1113">
        <v>1028</v>
      </c>
      <c r="I26" s="1113">
        <v>1117</v>
      </c>
      <c r="J26" s="1113">
        <v>1433</v>
      </c>
      <c r="K26" s="1113">
        <v>1798</v>
      </c>
      <c r="L26" s="1113">
        <v>1632</v>
      </c>
      <c r="M26" s="1113">
        <v>1854</v>
      </c>
      <c r="N26" s="1113">
        <v>1459</v>
      </c>
      <c r="O26" s="1113">
        <v>1075</v>
      </c>
      <c r="P26" s="1113">
        <v>899</v>
      </c>
      <c r="Q26" s="1113">
        <v>905</v>
      </c>
      <c r="R26" s="1113">
        <v>888.99949997549641</v>
      </c>
    </row>
    <row r="27" spans="1:18" ht="12.75" customHeight="1" x14ac:dyDescent="0.15">
      <c r="A27" s="129"/>
      <c r="B27" s="29" t="s">
        <v>45</v>
      </c>
      <c r="C27" s="139">
        <v>49453</v>
      </c>
      <c r="D27" s="139">
        <v>62011</v>
      </c>
      <c r="E27" s="142">
        <v>1655</v>
      </c>
      <c r="F27" s="1113">
        <v>1616</v>
      </c>
      <c r="G27" s="1113">
        <v>1620</v>
      </c>
      <c r="H27" s="1113">
        <v>1636</v>
      </c>
      <c r="I27" s="1113">
        <v>1652</v>
      </c>
      <c r="J27" s="1113">
        <v>1706</v>
      </c>
      <c r="K27" s="1113">
        <v>1900</v>
      </c>
      <c r="L27" s="1113">
        <v>2336</v>
      </c>
      <c r="M27" s="1113">
        <v>2385</v>
      </c>
      <c r="N27" s="1113">
        <v>2006</v>
      </c>
      <c r="O27" s="1113">
        <v>1827</v>
      </c>
      <c r="P27" s="1113">
        <v>1807</v>
      </c>
      <c r="Q27" s="1113">
        <v>1830</v>
      </c>
      <c r="R27" s="1113">
        <v>1814.9214077070621</v>
      </c>
    </row>
    <row r="28" spans="1:18" ht="12.75" customHeight="1" x14ac:dyDescent="0.15">
      <c r="A28" s="129"/>
      <c r="B28" s="128" t="s">
        <v>46</v>
      </c>
      <c r="C28" s="139">
        <v>12182</v>
      </c>
      <c r="D28" s="139">
        <v>13426</v>
      </c>
      <c r="E28" s="142">
        <v>8751</v>
      </c>
      <c r="F28" s="1113">
        <v>9297</v>
      </c>
      <c r="G28" s="1113">
        <v>9954</v>
      </c>
      <c r="H28" s="1113">
        <v>9142</v>
      </c>
      <c r="I28" s="1113">
        <v>10816</v>
      </c>
      <c r="J28" s="1113">
        <v>12034</v>
      </c>
      <c r="K28" s="1113">
        <v>13459</v>
      </c>
      <c r="L28" s="1113">
        <v>9411</v>
      </c>
      <c r="M28" s="1113">
        <v>11423</v>
      </c>
      <c r="N28" s="1113">
        <v>13400</v>
      </c>
      <c r="O28" s="1113">
        <v>13261</v>
      </c>
      <c r="P28" s="1113">
        <v>13467</v>
      </c>
      <c r="Q28" s="1113">
        <v>13861</v>
      </c>
      <c r="R28" s="1113">
        <v>13980.535423608007</v>
      </c>
    </row>
    <row r="29" spans="1:18" ht="12.75" customHeight="1" x14ac:dyDescent="0.15">
      <c r="A29" s="129"/>
      <c r="B29" s="30" t="s">
        <v>47</v>
      </c>
      <c r="C29" s="139">
        <v>1246</v>
      </c>
      <c r="D29" s="139">
        <v>1439</v>
      </c>
      <c r="E29" s="142">
        <v>4449</v>
      </c>
      <c r="F29" s="1113">
        <v>5934</v>
      </c>
      <c r="G29" s="1113">
        <v>5688</v>
      </c>
      <c r="H29" s="1113">
        <v>7745</v>
      </c>
      <c r="I29" s="1113">
        <v>7859</v>
      </c>
      <c r="J29" s="1113">
        <v>5023</v>
      </c>
      <c r="K29" s="1113">
        <v>4356</v>
      </c>
      <c r="L29" s="1113">
        <v>3973</v>
      </c>
      <c r="M29" s="1113">
        <v>3831</v>
      </c>
      <c r="N29" s="1113">
        <v>4457</v>
      </c>
      <c r="O29" s="1113">
        <v>4896</v>
      </c>
      <c r="P29" s="1113">
        <v>4918</v>
      </c>
      <c r="Q29" s="1113">
        <v>5150</v>
      </c>
      <c r="R29" s="1113">
        <v>5124.6908019674165</v>
      </c>
    </row>
    <row r="30" spans="1:18" ht="12.75" customHeight="1" x14ac:dyDescent="0.15">
      <c r="A30" s="129"/>
      <c r="B30" s="29" t="s">
        <v>48</v>
      </c>
      <c r="C30" s="139">
        <v>3153</v>
      </c>
      <c r="D30" s="139">
        <v>3693</v>
      </c>
      <c r="E30" s="142">
        <v>4597</v>
      </c>
      <c r="F30" s="1113">
        <v>4024</v>
      </c>
      <c r="G30" s="1113">
        <v>3234</v>
      </c>
      <c r="H30" s="1113">
        <v>3481</v>
      </c>
      <c r="I30" s="1113">
        <v>3473</v>
      </c>
      <c r="J30" s="1113">
        <v>4239</v>
      </c>
      <c r="K30" s="1113">
        <v>5023</v>
      </c>
      <c r="L30" s="1113">
        <v>4222</v>
      </c>
      <c r="M30" s="1113">
        <v>4089</v>
      </c>
      <c r="N30" s="1113">
        <v>3946</v>
      </c>
      <c r="O30" s="1113">
        <v>4175</v>
      </c>
      <c r="P30" s="1113">
        <v>3543</v>
      </c>
      <c r="Q30" s="1113">
        <v>3711</v>
      </c>
      <c r="R30" s="1113">
        <v>3703.2415666263041</v>
      </c>
    </row>
    <row r="31" spans="1:18" ht="12.75" customHeight="1" x14ac:dyDescent="0.15">
      <c r="A31" s="129"/>
      <c r="B31" s="30" t="s">
        <v>49</v>
      </c>
      <c r="C31" s="141">
        <v>2191</v>
      </c>
      <c r="D31" s="141">
        <v>2421</v>
      </c>
      <c r="E31" s="142">
        <v>511</v>
      </c>
      <c r="F31" s="1113">
        <v>659</v>
      </c>
      <c r="G31" s="1113">
        <v>936</v>
      </c>
      <c r="H31" s="1113">
        <v>1391</v>
      </c>
      <c r="I31" s="1113">
        <v>1329</v>
      </c>
      <c r="J31" s="1113">
        <v>1962</v>
      </c>
      <c r="K31" s="1113">
        <v>1879</v>
      </c>
      <c r="L31" s="1113">
        <v>1675</v>
      </c>
      <c r="M31" s="1113">
        <v>2454</v>
      </c>
      <c r="N31" s="1113">
        <v>2554</v>
      </c>
      <c r="O31" s="1113">
        <v>3204</v>
      </c>
      <c r="P31" s="1113">
        <v>3481</v>
      </c>
      <c r="Q31" s="1113">
        <v>3471</v>
      </c>
      <c r="R31" s="1113">
        <v>3437.2530995243014</v>
      </c>
    </row>
    <row r="32" spans="1:18" ht="4.95" customHeight="1" thickBot="1" x14ac:dyDescent="0.2">
      <c r="A32" s="13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</row>
    <row r="33" spans="1:18" ht="9" customHeight="1" x14ac:dyDescent="0.15">
      <c r="A33" s="28" t="s">
        <v>544</v>
      </c>
      <c r="B33" s="40"/>
      <c r="C33" s="363"/>
      <c r="D33" s="363"/>
      <c r="E33" s="363"/>
      <c r="F33" s="363"/>
      <c r="G33" s="363"/>
      <c r="H33" s="363"/>
      <c r="I33" s="363"/>
      <c r="J33" s="363"/>
      <c r="K33" s="363"/>
      <c r="L33" s="64"/>
      <c r="M33" s="64"/>
      <c r="N33" s="64"/>
      <c r="O33" s="64"/>
      <c r="P33" s="64"/>
      <c r="Q33" s="64"/>
      <c r="R33" s="64"/>
    </row>
    <row r="34" spans="1:18" ht="9" customHeight="1" x14ac:dyDescent="0.15">
      <c r="A34" s="28" t="s">
        <v>428</v>
      </c>
      <c r="B34" s="40"/>
      <c r="C34" s="363"/>
      <c r="D34" s="363"/>
      <c r="E34" s="363"/>
      <c r="F34" s="363"/>
      <c r="G34" s="363"/>
      <c r="H34" s="376"/>
      <c r="I34" s="376"/>
      <c r="J34" s="376"/>
      <c r="K34" s="376"/>
      <c r="L34" s="130"/>
      <c r="M34" s="130"/>
      <c r="N34" s="130"/>
      <c r="O34" s="130"/>
      <c r="P34" s="130"/>
      <c r="Q34" s="130"/>
      <c r="R34" s="130"/>
    </row>
    <row r="35" spans="1:18" ht="9" customHeight="1" x14ac:dyDescent="0.15">
      <c r="A35" s="40" t="s">
        <v>427</v>
      </c>
      <c r="B35" s="40" t="s">
        <v>427</v>
      </c>
      <c r="C35" s="363"/>
      <c r="D35" s="363"/>
      <c r="E35" s="363"/>
      <c r="F35" s="363"/>
      <c r="G35" s="363"/>
      <c r="H35" s="376"/>
      <c r="I35" s="376"/>
      <c r="J35" s="376"/>
      <c r="K35" s="376"/>
      <c r="L35" s="130"/>
      <c r="M35" s="130"/>
      <c r="N35" s="130"/>
      <c r="O35" s="130"/>
      <c r="P35" s="130"/>
      <c r="Q35" s="130"/>
      <c r="R35" s="130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5">
    <tabColor theme="9" tint="0.59999389629810485"/>
  </sheetPr>
  <dimension ref="A2:R35"/>
  <sheetViews>
    <sheetView showGridLines="0" zoomScaleNormal="100" workbookViewId="0">
      <selection activeCell="A35" sqref="A35"/>
    </sheetView>
  </sheetViews>
  <sheetFormatPr baseColWidth="10" defaultColWidth="7" defaultRowHeight="13.05" customHeight="1" x14ac:dyDescent="0.15"/>
  <cols>
    <col min="1" max="1" width="1.75" style="128" customWidth="1"/>
    <col min="2" max="2" width="10" style="128" customWidth="1"/>
    <col min="3" max="5" width="8" style="128" hidden="1" customWidth="1"/>
    <col min="6" max="21" width="8.25" style="128" customWidth="1"/>
    <col min="22" max="16384" width="7" style="128"/>
  </cols>
  <sheetData>
    <row r="2" spans="1:18" ht="15" customHeight="1" x14ac:dyDescent="0.3">
      <c r="A2" s="381" t="s">
        <v>542</v>
      </c>
      <c r="B2" s="382"/>
      <c r="C2" s="382"/>
      <c r="D2" s="382"/>
      <c r="E2" s="382"/>
      <c r="F2" s="382"/>
    </row>
    <row r="3" spans="1:18" ht="13.05" customHeight="1" x14ac:dyDescent="0.15">
      <c r="A3" s="717" t="s">
        <v>366</v>
      </c>
      <c r="B3" s="382"/>
      <c r="C3" s="382"/>
      <c r="D3" s="382"/>
      <c r="E3" s="382"/>
      <c r="F3" s="382"/>
    </row>
    <row r="4" spans="1:18" ht="4.05" customHeight="1" thickBot="1" x14ac:dyDescent="0.2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</row>
    <row r="5" spans="1:18" ht="15" customHeight="1" x14ac:dyDescent="0.15">
      <c r="A5" s="1170" t="s">
        <v>18</v>
      </c>
      <c r="B5" s="1170"/>
      <c r="C5" s="813">
        <v>2005</v>
      </c>
      <c r="D5" s="813">
        <v>2006</v>
      </c>
      <c r="E5" s="813">
        <v>2007</v>
      </c>
      <c r="F5" s="813">
        <v>2008</v>
      </c>
      <c r="G5" s="813">
        <v>2009</v>
      </c>
      <c r="H5" s="813">
        <v>2010</v>
      </c>
      <c r="I5" s="813">
        <v>2011</v>
      </c>
      <c r="J5" s="813">
        <v>2012</v>
      </c>
      <c r="K5" s="813">
        <v>2013</v>
      </c>
      <c r="L5" s="813">
        <v>2014</v>
      </c>
      <c r="M5" s="813">
        <v>2015</v>
      </c>
      <c r="N5" s="813">
        <v>2016</v>
      </c>
      <c r="O5" s="813">
        <v>2017</v>
      </c>
      <c r="P5" s="813" t="s">
        <v>211</v>
      </c>
      <c r="Q5" s="813" t="s">
        <v>403</v>
      </c>
      <c r="R5" s="813" t="s">
        <v>402</v>
      </c>
    </row>
    <row r="6" spans="1:18" ht="15" customHeight="1" x14ac:dyDescent="0.15">
      <c r="A6" s="1171" t="s">
        <v>106</v>
      </c>
      <c r="B6" s="1171"/>
      <c r="C6" s="830">
        <v>0.84</v>
      </c>
      <c r="D6" s="830">
        <v>0.84</v>
      </c>
      <c r="E6" s="831">
        <v>3.09</v>
      </c>
      <c r="F6" s="832">
        <v>3.81</v>
      </c>
      <c r="G6" s="832">
        <v>3.79</v>
      </c>
      <c r="H6" s="832">
        <v>3.73</v>
      </c>
      <c r="I6" s="832">
        <v>3.88</v>
      </c>
      <c r="J6" s="832">
        <v>4.1500000000000004</v>
      </c>
      <c r="K6" s="832">
        <v>4.33</v>
      </c>
      <c r="L6" s="832">
        <v>4.63</v>
      </c>
      <c r="M6" s="832">
        <v>4.66</v>
      </c>
      <c r="N6" s="832">
        <v>4.72</v>
      </c>
      <c r="O6" s="832">
        <v>4.75</v>
      </c>
      <c r="P6" s="832">
        <v>4.67</v>
      </c>
      <c r="Q6" s="832">
        <v>4.1399999999999997</v>
      </c>
      <c r="R6" s="832">
        <v>4.2125348913534246</v>
      </c>
    </row>
    <row r="7" spans="1:18" ht="4.05" customHeight="1" x14ac:dyDescent="0.15">
      <c r="A7" s="129"/>
      <c r="B7" s="130"/>
      <c r="C7" s="138"/>
      <c r="D7" s="138"/>
      <c r="E7" s="138"/>
      <c r="F7" s="403"/>
      <c r="G7" s="403"/>
      <c r="H7" s="403"/>
      <c r="I7" s="403"/>
      <c r="J7" s="403"/>
      <c r="K7" s="403"/>
      <c r="L7" s="403"/>
      <c r="M7" s="403"/>
      <c r="N7" s="403"/>
      <c r="O7" s="403"/>
      <c r="P7" s="403"/>
      <c r="Q7" s="403"/>
      <c r="R7" s="403"/>
    </row>
    <row r="8" spans="1:18" ht="12.75" customHeight="1" x14ac:dyDescent="0.15">
      <c r="A8" s="129"/>
      <c r="B8" s="29" t="s">
        <v>21</v>
      </c>
      <c r="C8" s="139">
        <v>1.41</v>
      </c>
      <c r="D8" s="139">
        <v>1.46</v>
      </c>
      <c r="E8" s="142">
        <v>3.46</v>
      </c>
      <c r="F8" s="761">
        <v>3.58</v>
      </c>
      <c r="G8" s="761">
        <v>3.75</v>
      </c>
      <c r="H8" s="761">
        <v>3.41</v>
      </c>
      <c r="I8" s="761">
        <v>3.43</v>
      </c>
      <c r="J8" s="761">
        <v>3.6</v>
      </c>
      <c r="K8" s="761">
        <v>3.53</v>
      </c>
      <c r="L8" s="761">
        <v>3.89</v>
      </c>
      <c r="M8" s="761">
        <v>3.99</v>
      </c>
      <c r="N8" s="761">
        <v>4.26</v>
      </c>
      <c r="O8" s="761">
        <v>4.1399999999999997</v>
      </c>
      <c r="P8" s="761">
        <v>4.1399999999999997</v>
      </c>
      <c r="Q8" s="761">
        <v>4.13</v>
      </c>
      <c r="R8" s="761">
        <v>3.9218896028177257</v>
      </c>
    </row>
    <row r="9" spans="1:18" ht="12.75" customHeight="1" x14ac:dyDescent="0.15">
      <c r="A9" s="129"/>
      <c r="B9" s="29" t="s">
        <v>22</v>
      </c>
      <c r="C9" s="139">
        <v>1.03</v>
      </c>
      <c r="D9" s="139">
        <v>1.05</v>
      </c>
      <c r="E9" s="142">
        <v>3.86</v>
      </c>
      <c r="F9" s="761">
        <v>3.66</v>
      </c>
      <c r="G9" s="761">
        <v>4.04</v>
      </c>
      <c r="H9" s="761">
        <v>3.69</v>
      </c>
      <c r="I9" s="761">
        <v>3.85</v>
      </c>
      <c r="J9" s="761">
        <v>4.07</v>
      </c>
      <c r="K9" s="761">
        <v>3.62</v>
      </c>
      <c r="L9" s="761">
        <v>4.03</v>
      </c>
      <c r="M9" s="761">
        <v>4.09</v>
      </c>
      <c r="N9" s="761">
        <v>4.38</v>
      </c>
      <c r="O9" s="761">
        <v>4.21</v>
      </c>
      <c r="P9" s="761">
        <v>4.29</v>
      </c>
      <c r="Q9" s="761">
        <v>4.1100000000000003</v>
      </c>
      <c r="R9" s="761">
        <v>3.9615422345181543</v>
      </c>
    </row>
    <row r="10" spans="1:18" ht="12.75" customHeight="1" x14ac:dyDescent="0.15">
      <c r="A10" s="129"/>
      <c r="B10" s="29" t="s">
        <v>23</v>
      </c>
      <c r="C10" s="139">
        <v>0.77</v>
      </c>
      <c r="D10" s="139">
        <v>0.7</v>
      </c>
      <c r="E10" s="142">
        <v>3.43</v>
      </c>
      <c r="F10" s="761">
        <v>3.57</v>
      </c>
      <c r="G10" s="761">
        <v>3.87</v>
      </c>
      <c r="H10" s="761">
        <v>3.62</v>
      </c>
      <c r="I10" s="761">
        <v>3.86</v>
      </c>
      <c r="J10" s="761">
        <v>4.1500000000000004</v>
      </c>
      <c r="K10" s="761">
        <v>3.66</v>
      </c>
      <c r="L10" s="761">
        <v>4.0999999999999996</v>
      </c>
      <c r="M10" s="761">
        <v>4.3099999999999996</v>
      </c>
      <c r="N10" s="761">
        <v>4.46</v>
      </c>
      <c r="O10" s="761">
        <v>4.5599999999999996</v>
      </c>
      <c r="P10" s="761">
        <v>4.5199999999999996</v>
      </c>
      <c r="Q10" s="761">
        <v>4.1100000000000003</v>
      </c>
      <c r="R10" s="761">
        <v>3.8729181598258413</v>
      </c>
    </row>
    <row r="11" spans="1:18" ht="12.75" customHeight="1" x14ac:dyDescent="0.15">
      <c r="A11" s="129"/>
      <c r="B11" s="29" t="s">
        <v>24</v>
      </c>
      <c r="C11" s="139">
        <v>0.88</v>
      </c>
      <c r="D11" s="139">
        <v>0.89</v>
      </c>
      <c r="E11" s="142">
        <v>2.91</v>
      </c>
      <c r="F11" s="761">
        <v>3.73</v>
      </c>
      <c r="G11" s="761">
        <v>3.84</v>
      </c>
      <c r="H11" s="761">
        <v>3.81</v>
      </c>
      <c r="I11" s="761">
        <v>4.0599999999999996</v>
      </c>
      <c r="J11" s="761">
        <v>3.62</v>
      </c>
      <c r="K11" s="761">
        <v>3.02</v>
      </c>
      <c r="L11" s="761">
        <v>3.41</v>
      </c>
      <c r="M11" s="761">
        <v>4.21</v>
      </c>
      <c r="N11" s="761">
        <v>3.95</v>
      </c>
      <c r="O11" s="761">
        <v>4.74</v>
      </c>
      <c r="P11" s="761">
        <v>4.5</v>
      </c>
      <c r="Q11" s="761">
        <v>4.1399999999999997</v>
      </c>
      <c r="R11" s="761">
        <v>4.136895274383523</v>
      </c>
    </row>
    <row r="12" spans="1:18" ht="12.75" customHeight="1" x14ac:dyDescent="0.15">
      <c r="A12" s="129"/>
      <c r="B12" s="29" t="s">
        <v>25</v>
      </c>
      <c r="C12" s="139">
        <v>0.69</v>
      </c>
      <c r="D12" s="139">
        <v>0.71</v>
      </c>
      <c r="E12" s="142">
        <v>4</v>
      </c>
      <c r="F12" s="761">
        <v>3.96</v>
      </c>
      <c r="G12" s="761">
        <v>4.17</v>
      </c>
      <c r="H12" s="761">
        <v>4</v>
      </c>
      <c r="I12" s="761">
        <v>4.08</v>
      </c>
      <c r="J12" s="761">
        <v>4.34</v>
      </c>
      <c r="K12" s="761">
        <v>4.9800000000000004</v>
      </c>
      <c r="L12" s="761">
        <v>5.0999999999999996</v>
      </c>
      <c r="M12" s="761">
        <v>5.0999999999999996</v>
      </c>
      <c r="N12" s="761">
        <v>5.22</v>
      </c>
      <c r="O12" s="761">
        <v>4.83</v>
      </c>
      <c r="P12" s="761">
        <v>4.83</v>
      </c>
      <c r="Q12" s="761">
        <v>4.16</v>
      </c>
      <c r="R12" s="761">
        <v>3.9301721953350666</v>
      </c>
    </row>
    <row r="13" spans="1:18" ht="12.75" customHeight="1" x14ac:dyDescent="0.15">
      <c r="A13" s="129"/>
      <c r="B13" s="29" t="s">
        <v>29</v>
      </c>
      <c r="C13" s="139">
        <v>0.92</v>
      </c>
      <c r="D13" s="139">
        <v>0.89</v>
      </c>
      <c r="E13" s="142">
        <v>3.47</v>
      </c>
      <c r="F13" s="761">
        <v>3.82</v>
      </c>
      <c r="G13" s="761">
        <v>4.1100000000000003</v>
      </c>
      <c r="H13" s="761">
        <v>4.2699999999999996</v>
      </c>
      <c r="I13" s="761">
        <v>4.12</v>
      </c>
      <c r="J13" s="761">
        <v>4.71</v>
      </c>
      <c r="K13" s="761">
        <v>4.5599999999999996</v>
      </c>
      <c r="L13" s="761">
        <v>4.75</v>
      </c>
      <c r="M13" s="761">
        <v>5.05</v>
      </c>
      <c r="N13" s="761">
        <v>5.15</v>
      </c>
      <c r="O13" s="761">
        <v>4.88</v>
      </c>
      <c r="P13" s="761">
        <v>4.92</v>
      </c>
      <c r="Q13" s="761">
        <v>4.1100000000000003</v>
      </c>
      <c r="R13" s="761">
        <v>4.0060254275216236</v>
      </c>
    </row>
    <row r="14" spans="1:18" ht="12.75" customHeight="1" x14ac:dyDescent="0.15">
      <c r="A14" s="129"/>
      <c r="B14" s="29" t="s">
        <v>30</v>
      </c>
      <c r="C14" s="705">
        <v>1.02</v>
      </c>
      <c r="D14" s="705">
        <v>1.08</v>
      </c>
      <c r="E14" s="706">
        <v>3.56</v>
      </c>
      <c r="F14" s="761">
        <v>3.75</v>
      </c>
      <c r="G14" s="761">
        <v>3.98</v>
      </c>
      <c r="H14" s="761">
        <v>4.03</v>
      </c>
      <c r="I14" s="761">
        <v>4.01</v>
      </c>
      <c r="J14" s="761">
        <v>4.34</v>
      </c>
      <c r="K14" s="761">
        <v>4.1100000000000003</v>
      </c>
      <c r="L14" s="761">
        <v>4.41</v>
      </c>
      <c r="M14" s="761">
        <v>5</v>
      </c>
      <c r="N14" s="761">
        <v>5.17</v>
      </c>
      <c r="O14" s="761">
        <v>4.91</v>
      </c>
      <c r="P14" s="761">
        <v>4.79</v>
      </c>
      <c r="Q14" s="761">
        <v>4.13</v>
      </c>
      <c r="R14" s="761">
        <v>4.1373011610380495</v>
      </c>
    </row>
    <row r="15" spans="1:18" ht="12.75" customHeight="1" x14ac:dyDescent="0.15">
      <c r="A15" s="129"/>
      <c r="B15" s="29" t="s">
        <v>31</v>
      </c>
      <c r="C15" s="705">
        <v>0.9</v>
      </c>
      <c r="D15" s="705">
        <v>0.89</v>
      </c>
      <c r="E15" s="706">
        <v>2.95</v>
      </c>
      <c r="F15" s="761">
        <v>3.7</v>
      </c>
      <c r="G15" s="761">
        <v>3.59</v>
      </c>
      <c r="H15" s="761">
        <v>3.61</v>
      </c>
      <c r="I15" s="761">
        <v>3.69</v>
      </c>
      <c r="J15" s="761">
        <v>3.97</v>
      </c>
      <c r="K15" s="761">
        <v>4.63</v>
      </c>
      <c r="L15" s="761">
        <v>4.8899999999999997</v>
      </c>
      <c r="M15" s="761">
        <v>4.87</v>
      </c>
      <c r="N15" s="761">
        <v>5.08</v>
      </c>
      <c r="O15" s="761">
        <v>4.82</v>
      </c>
      <c r="P15" s="761">
        <v>4.8099999999999996</v>
      </c>
      <c r="Q15" s="761">
        <v>4.13</v>
      </c>
      <c r="R15" s="761">
        <v>4.2852448093816573</v>
      </c>
    </row>
    <row r="16" spans="1:18" ht="12.75" customHeight="1" x14ac:dyDescent="0.15">
      <c r="A16" s="129"/>
      <c r="B16" s="29" t="s">
        <v>32</v>
      </c>
      <c r="C16" s="705">
        <v>0.92</v>
      </c>
      <c r="D16" s="705">
        <v>0.81</v>
      </c>
      <c r="E16" s="706">
        <v>3.08</v>
      </c>
      <c r="F16" s="761">
        <v>4.05</v>
      </c>
      <c r="G16" s="761">
        <v>3.81</v>
      </c>
      <c r="H16" s="761">
        <v>3.61</v>
      </c>
      <c r="I16" s="761">
        <v>3.84</v>
      </c>
      <c r="J16" s="761">
        <v>4.26</v>
      </c>
      <c r="K16" s="761">
        <v>4.5599999999999996</v>
      </c>
      <c r="L16" s="761">
        <v>4.83</v>
      </c>
      <c r="M16" s="761">
        <v>4.7699999999999996</v>
      </c>
      <c r="N16" s="761">
        <v>4.84</v>
      </c>
      <c r="O16" s="761">
        <v>4.67</v>
      </c>
      <c r="P16" s="761">
        <v>4.6100000000000003</v>
      </c>
      <c r="Q16" s="761">
        <v>4.13</v>
      </c>
      <c r="R16" s="761">
        <v>4.2193127744123711</v>
      </c>
    </row>
    <row r="17" spans="1:18" ht="12.75" customHeight="1" x14ac:dyDescent="0.15">
      <c r="A17" s="129"/>
      <c r="B17" s="29" t="s">
        <v>33</v>
      </c>
      <c r="C17" s="139">
        <v>1.29</v>
      </c>
      <c r="D17" s="139">
        <v>1.3</v>
      </c>
      <c r="E17" s="142">
        <v>3.35</v>
      </c>
      <c r="F17" s="761">
        <v>3.61</v>
      </c>
      <c r="G17" s="761">
        <v>3.82</v>
      </c>
      <c r="H17" s="761">
        <v>3.74</v>
      </c>
      <c r="I17" s="761">
        <v>3.89</v>
      </c>
      <c r="J17" s="761">
        <v>4.4000000000000004</v>
      </c>
      <c r="K17" s="761">
        <v>4.22</v>
      </c>
      <c r="L17" s="761">
        <v>4.66</v>
      </c>
      <c r="M17" s="761">
        <v>4.6900000000000004</v>
      </c>
      <c r="N17" s="761">
        <v>4.67</v>
      </c>
      <c r="O17" s="761">
        <v>4.5999999999999996</v>
      </c>
      <c r="P17" s="761">
        <v>4.62</v>
      </c>
      <c r="Q17" s="761">
        <v>4.21</v>
      </c>
      <c r="R17" s="761">
        <v>4.1756722244126738</v>
      </c>
    </row>
    <row r="18" spans="1:18" ht="12.75" customHeight="1" x14ac:dyDescent="0.15">
      <c r="A18" s="129"/>
      <c r="B18" s="29" t="s">
        <v>34</v>
      </c>
      <c r="C18" s="139">
        <v>1.19</v>
      </c>
      <c r="D18" s="139">
        <v>0.84</v>
      </c>
      <c r="E18" s="142">
        <v>3.75</v>
      </c>
      <c r="F18" s="761">
        <v>3.79</v>
      </c>
      <c r="G18" s="761">
        <v>3.76</v>
      </c>
      <c r="H18" s="761">
        <v>3.8</v>
      </c>
      <c r="I18" s="761">
        <v>3.86</v>
      </c>
      <c r="J18" s="761">
        <v>5.1100000000000003</v>
      </c>
      <c r="K18" s="761">
        <v>4.74</v>
      </c>
      <c r="L18" s="761">
        <v>5.18</v>
      </c>
      <c r="M18" s="761">
        <v>5.2</v>
      </c>
      <c r="N18" s="761">
        <v>5.19</v>
      </c>
      <c r="O18" s="761">
        <v>4.9400000000000004</v>
      </c>
      <c r="P18" s="761">
        <v>4.9000000000000004</v>
      </c>
      <c r="Q18" s="761">
        <v>4.21</v>
      </c>
      <c r="R18" s="761">
        <v>4.0679415572595774</v>
      </c>
    </row>
    <row r="19" spans="1:18" ht="12.75" customHeight="1" x14ac:dyDescent="0.15">
      <c r="A19" s="129"/>
      <c r="B19" s="29" t="s">
        <v>35</v>
      </c>
      <c r="C19" s="139">
        <v>0.93</v>
      </c>
      <c r="D19" s="139">
        <v>0.96</v>
      </c>
      <c r="E19" s="142">
        <v>3.57</v>
      </c>
      <c r="F19" s="761">
        <v>3.84</v>
      </c>
      <c r="G19" s="761">
        <v>3.88</v>
      </c>
      <c r="H19" s="761">
        <v>4.54</v>
      </c>
      <c r="I19" s="761">
        <v>4.3899999999999997</v>
      </c>
      <c r="J19" s="761">
        <v>5.04</v>
      </c>
      <c r="K19" s="761">
        <v>4.7300000000000004</v>
      </c>
      <c r="L19" s="761">
        <v>5.46</v>
      </c>
      <c r="M19" s="761">
        <v>5.28</v>
      </c>
      <c r="N19" s="761">
        <v>5.43</v>
      </c>
      <c r="O19" s="761">
        <v>4.92</v>
      </c>
      <c r="P19" s="761">
        <v>4.9000000000000004</v>
      </c>
      <c r="Q19" s="761">
        <v>4.38</v>
      </c>
      <c r="R19" s="761">
        <v>4.245190155003054</v>
      </c>
    </row>
    <row r="20" spans="1:18" ht="12.75" customHeight="1" x14ac:dyDescent="0.15">
      <c r="A20" s="129"/>
      <c r="B20" s="29" t="s">
        <v>36</v>
      </c>
      <c r="C20" s="139">
        <v>1</v>
      </c>
      <c r="D20" s="139">
        <v>1.08</v>
      </c>
      <c r="E20" s="142">
        <v>3.68</v>
      </c>
      <c r="F20" s="761">
        <v>3.9</v>
      </c>
      <c r="G20" s="761">
        <v>3.95</v>
      </c>
      <c r="H20" s="761">
        <v>3.88</v>
      </c>
      <c r="I20" s="761">
        <v>3.94</v>
      </c>
      <c r="J20" s="761">
        <v>4.6399999999999997</v>
      </c>
      <c r="K20" s="761">
        <v>4.4000000000000004</v>
      </c>
      <c r="L20" s="761">
        <v>5.41</v>
      </c>
      <c r="M20" s="761">
        <v>5.31</v>
      </c>
      <c r="N20" s="761">
        <v>5.08</v>
      </c>
      <c r="O20" s="761">
        <v>4.9400000000000004</v>
      </c>
      <c r="P20" s="761">
        <v>4.91</v>
      </c>
      <c r="Q20" s="761">
        <v>4.1500000000000004</v>
      </c>
      <c r="R20" s="761">
        <v>4.1393111226500841</v>
      </c>
    </row>
    <row r="21" spans="1:18" ht="12.75" customHeight="1" x14ac:dyDescent="0.15">
      <c r="A21" s="129"/>
      <c r="B21" s="29" t="s">
        <v>37</v>
      </c>
      <c r="C21" s="139">
        <v>0.71</v>
      </c>
      <c r="D21" s="139">
        <v>0.73</v>
      </c>
      <c r="E21" s="142">
        <v>2.89</v>
      </c>
      <c r="F21" s="761">
        <v>3.69</v>
      </c>
      <c r="G21" s="761">
        <v>3.93</v>
      </c>
      <c r="H21" s="761">
        <v>3.82</v>
      </c>
      <c r="I21" s="761">
        <v>3.67</v>
      </c>
      <c r="J21" s="761">
        <v>4.5199999999999996</v>
      </c>
      <c r="K21" s="761">
        <v>4.59</v>
      </c>
      <c r="L21" s="761">
        <v>4.87</v>
      </c>
      <c r="M21" s="761">
        <v>4.71</v>
      </c>
      <c r="N21" s="761">
        <v>4.68</v>
      </c>
      <c r="O21" s="761">
        <v>4.76</v>
      </c>
      <c r="P21" s="761">
        <v>4.6500000000000004</v>
      </c>
      <c r="Q21" s="761">
        <v>4.16</v>
      </c>
      <c r="R21" s="761">
        <v>4.2402448340826275</v>
      </c>
    </row>
    <row r="22" spans="1:18" ht="12.75" customHeight="1" x14ac:dyDescent="0.15">
      <c r="A22" s="129"/>
      <c r="B22" s="29" t="s">
        <v>38</v>
      </c>
      <c r="C22" s="139">
        <v>0.85</v>
      </c>
      <c r="D22" s="139">
        <v>0.8</v>
      </c>
      <c r="E22" s="142">
        <v>3.65</v>
      </c>
      <c r="F22" s="761">
        <v>3.67</v>
      </c>
      <c r="G22" s="761">
        <v>3.87</v>
      </c>
      <c r="H22" s="761">
        <v>3.66</v>
      </c>
      <c r="I22" s="761">
        <v>3.65</v>
      </c>
      <c r="J22" s="761">
        <v>4.33</v>
      </c>
      <c r="K22" s="761">
        <v>4.45</v>
      </c>
      <c r="L22" s="761">
        <v>4.8099999999999996</v>
      </c>
      <c r="M22" s="761">
        <v>4.5199999999999996</v>
      </c>
      <c r="N22" s="761">
        <v>4.57</v>
      </c>
      <c r="O22" s="761">
        <v>4.55</v>
      </c>
      <c r="P22" s="761">
        <v>4.58</v>
      </c>
      <c r="Q22" s="761">
        <v>4.0999999999999996</v>
      </c>
      <c r="R22" s="761">
        <v>3.9533777701487098</v>
      </c>
    </row>
    <row r="23" spans="1:18" ht="12.75" customHeight="1" x14ac:dyDescent="0.15">
      <c r="A23" s="129"/>
      <c r="B23" s="29" t="s">
        <v>39</v>
      </c>
      <c r="C23" s="139">
        <v>0.72</v>
      </c>
      <c r="D23" s="139">
        <v>0.83</v>
      </c>
      <c r="E23" s="142">
        <v>3.18</v>
      </c>
      <c r="F23" s="761">
        <v>3.67</v>
      </c>
      <c r="G23" s="761">
        <v>3.74</v>
      </c>
      <c r="H23" s="761">
        <v>3.8</v>
      </c>
      <c r="I23" s="761">
        <v>3.85</v>
      </c>
      <c r="J23" s="761">
        <v>4.49</v>
      </c>
      <c r="K23" s="761">
        <v>4.5199999999999996</v>
      </c>
      <c r="L23" s="761">
        <v>4.9800000000000004</v>
      </c>
      <c r="M23" s="761">
        <v>4.4400000000000004</v>
      </c>
      <c r="N23" s="761">
        <v>4.7300000000000004</v>
      </c>
      <c r="O23" s="761">
        <v>4.74</v>
      </c>
      <c r="P23" s="761">
        <v>4.66</v>
      </c>
      <c r="Q23" s="761">
        <v>4.12</v>
      </c>
      <c r="R23" s="761">
        <v>4.0272777905879904</v>
      </c>
    </row>
    <row r="24" spans="1:18" ht="12.75" customHeight="1" x14ac:dyDescent="0.15">
      <c r="A24" s="129"/>
      <c r="B24" s="29" t="s">
        <v>40</v>
      </c>
      <c r="C24" s="139">
        <v>1.06</v>
      </c>
      <c r="D24" s="139">
        <v>1.1399999999999999</v>
      </c>
      <c r="E24" s="142">
        <v>3.74</v>
      </c>
      <c r="F24" s="761">
        <v>4.0199999999999996</v>
      </c>
      <c r="G24" s="761">
        <v>4.12</v>
      </c>
      <c r="H24" s="761">
        <v>4.49</v>
      </c>
      <c r="I24" s="761">
        <v>4.47</v>
      </c>
      <c r="J24" s="761">
        <v>5.04</v>
      </c>
      <c r="K24" s="761">
        <v>5.38</v>
      </c>
      <c r="L24" s="761">
        <v>5.45</v>
      </c>
      <c r="M24" s="761">
        <v>5.48</v>
      </c>
      <c r="N24" s="761">
        <v>5.45</v>
      </c>
      <c r="O24" s="761">
        <v>5.03</v>
      </c>
      <c r="P24" s="761">
        <v>5.03</v>
      </c>
      <c r="Q24" s="761">
        <v>4.18</v>
      </c>
      <c r="R24" s="761">
        <v>4.0739422020159015</v>
      </c>
    </row>
    <row r="25" spans="1:18" ht="12.75" customHeight="1" x14ac:dyDescent="0.15">
      <c r="A25" s="129"/>
      <c r="B25" s="29" t="s">
        <v>41</v>
      </c>
      <c r="C25" s="139">
        <v>1.1100000000000001</v>
      </c>
      <c r="D25" s="139">
        <v>1.17</v>
      </c>
      <c r="E25" s="142">
        <v>3.67</v>
      </c>
      <c r="F25" s="761">
        <v>3.84</v>
      </c>
      <c r="G25" s="761">
        <v>4.04</v>
      </c>
      <c r="H25" s="761">
        <v>4.24</v>
      </c>
      <c r="I25" s="761">
        <v>4.26</v>
      </c>
      <c r="J25" s="761">
        <v>4.5</v>
      </c>
      <c r="K25" s="761">
        <v>4.66</v>
      </c>
      <c r="L25" s="761">
        <v>5.69</v>
      </c>
      <c r="M25" s="761">
        <v>5.36</v>
      </c>
      <c r="N25" s="761">
        <v>5.27</v>
      </c>
      <c r="O25" s="761">
        <v>5.18</v>
      </c>
      <c r="P25" s="761">
        <v>4.93</v>
      </c>
      <c r="Q25" s="761">
        <v>4.16</v>
      </c>
      <c r="R25" s="761">
        <v>4.0461629754401427</v>
      </c>
    </row>
    <row r="26" spans="1:18" ht="12.75" customHeight="1" x14ac:dyDescent="0.15">
      <c r="A26" s="129"/>
      <c r="B26" s="29" t="s">
        <v>44</v>
      </c>
      <c r="C26" s="139">
        <v>1.05</v>
      </c>
      <c r="D26" s="139">
        <v>1.07</v>
      </c>
      <c r="E26" s="142">
        <v>3.6</v>
      </c>
      <c r="F26" s="761">
        <v>3.84</v>
      </c>
      <c r="G26" s="761">
        <v>4.2</v>
      </c>
      <c r="H26" s="761">
        <v>4.43</v>
      </c>
      <c r="I26" s="761">
        <v>4.6100000000000003</v>
      </c>
      <c r="J26" s="761">
        <v>5</v>
      </c>
      <c r="K26" s="761">
        <v>5.14</v>
      </c>
      <c r="L26" s="761">
        <v>5.25</v>
      </c>
      <c r="M26" s="761">
        <v>5.27</v>
      </c>
      <c r="N26" s="761">
        <v>5.33</v>
      </c>
      <c r="O26" s="761">
        <v>5.1100000000000003</v>
      </c>
      <c r="P26" s="761">
        <v>5.01</v>
      </c>
      <c r="Q26" s="761">
        <v>4.21</v>
      </c>
      <c r="R26" s="761">
        <v>4.2092831867561031</v>
      </c>
    </row>
    <row r="27" spans="1:18" ht="12.75" customHeight="1" x14ac:dyDescent="0.15">
      <c r="A27" s="129"/>
      <c r="B27" s="29" t="s">
        <v>45</v>
      </c>
      <c r="C27" s="139">
        <v>0.85</v>
      </c>
      <c r="D27" s="139">
        <v>0.75</v>
      </c>
      <c r="E27" s="142">
        <v>3.47</v>
      </c>
      <c r="F27" s="761">
        <v>3.8</v>
      </c>
      <c r="G27" s="761">
        <v>4.16</v>
      </c>
      <c r="H27" s="761">
        <v>4</v>
      </c>
      <c r="I27" s="761">
        <v>4.4400000000000004</v>
      </c>
      <c r="J27" s="761">
        <v>4.93</v>
      </c>
      <c r="K27" s="761">
        <v>5.13</v>
      </c>
      <c r="L27" s="761">
        <v>5.74</v>
      </c>
      <c r="M27" s="761">
        <v>5.67</v>
      </c>
      <c r="N27" s="761">
        <v>5.79</v>
      </c>
      <c r="O27" s="761">
        <v>5.62</v>
      </c>
      <c r="P27" s="761">
        <v>5.4</v>
      </c>
      <c r="Q27" s="761">
        <v>4.2300000000000004</v>
      </c>
      <c r="R27" s="761">
        <v>4.1687043691845824</v>
      </c>
    </row>
    <row r="28" spans="1:18" ht="12.75" customHeight="1" x14ac:dyDescent="0.15">
      <c r="A28" s="129"/>
      <c r="B28" s="128" t="s">
        <v>46</v>
      </c>
      <c r="C28" s="139">
        <v>0.93</v>
      </c>
      <c r="D28" s="139">
        <v>0.96</v>
      </c>
      <c r="E28" s="142">
        <v>3.58</v>
      </c>
      <c r="F28" s="761">
        <v>3.81</v>
      </c>
      <c r="G28" s="761">
        <v>4.13</v>
      </c>
      <c r="H28" s="761">
        <v>4.1100000000000003</v>
      </c>
      <c r="I28" s="761">
        <v>4.3</v>
      </c>
      <c r="J28" s="761">
        <v>5</v>
      </c>
      <c r="K28" s="761">
        <v>5.16</v>
      </c>
      <c r="L28" s="761">
        <v>5.24</v>
      </c>
      <c r="M28" s="761">
        <v>5.35</v>
      </c>
      <c r="N28" s="761">
        <v>5.46</v>
      </c>
      <c r="O28" s="761">
        <v>5.13</v>
      </c>
      <c r="P28" s="761">
        <v>4.9400000000000004</v>
      </c>
      <c r="Q28" s="761">
        <v>4.26</v>
      </c>
      <c r="R28" s="761">
        <v>4.1896106625598417</v>
      </c>
    </row>
    <row r="29" spans="1:18" ht="12.75" customHeight="1" x14ac:dyDescent="0.15">
      <c r="A29" s="129"/>
      <c r="B29" s="30" t="s">
        <v>47</v>
      </c>
      <c r="C29" s="139">
        <v>1.43</v>
      </c>
      <c r="D29" s="139">
        <v>1.32</v>
      </c>
      <c r="E29" s="142">
        <v>3.28</v>
      </c>
      <c r="F29" s="761">
        <v>3.67</v>
      </c>
      <c r="G29" s="761">
        <v>4.13</v>
      </c>
      <c r="H29" s="761">
        <v>4.09</v>
      </c>
      <c r="I29" s="761">
        <v>4.34</v>
      </c>
      <c r="J29" s="761">
        <v>5.0599999999999996</v>
      </c>
      <c r="K29" s="761">
        <v>5.54</v>
      </c>
      <c r="L29" s="761">
        <v>5.44</v>
      </c>
      <c r="M29" s="761">
        <v>5.36</v>
      </c>
      <c r="N29" s="761">
        <v>5.24</v>
      </c>
      <c r="O29" s="761">
        <v>5.04</v>
      </c>
      <c r="P29" s="761">
        <v>4.88</v>
      </c>
      <c r="Q29" s="761">
        <v>4.26</v>
      </c>
      <c r="R29" s="761">
        <v>4.2416357455075522</v>
      </c>
    </row>
    <row r="30" spans="1:18" ht="12.75" customHeight="1" x14ac:dyDescent="0.15">
      <c r="A30" s="129"/>
      <c r="B30" s="29" t="s">
        <v>48</v>
      </c>
      <c r="C30" s="139">
        <v>1.28</v>
      </c>
      <c r="D30" s="139">
        <v>1.21</v>
      </c>
      <c r="E30" s="142">
        <v>3.77</v>
      </c>
      <c r="F30" s="761">
        <v>3.84</v>
      </c>
      <c r="G30" s="761">
        <v>3.98</v>
      </c>
      <c r="H30" s="761">
        <v>4.07</v>
      </c>
      <c r="I30" s="761">
        <v>4.3</v>
      </c>
      <c r="J30" s="761">
        <v>5.09</v>
      </c>
      <c r="K30" s="761">
        <v>5.38</v>
      </c>
      <c r="L30" s="761">
        <v>5.22</v>
      </c>
      <c r="M30" s="761">
        <v>5.33</v>
      </c>
      <c r="N30" s="761">
        <v>5.09</v>
      </c>
      <c r="O30" s="761">
        <v>5.0199999999999996</v>
      </c>
      <c r="P30" s="761">
        <v>4.9000000000000004</v>
      </c>
      <c r="Q30" s="761">
        <v>4.1900000000000004</v>
      </c>
      <c r="R30" s="761">
        <v>4.264338471310027</v>
      </c>
    </row>
    <row r="31" spans="1:18" ht="12.75" customHeight="1" x14ac:dyDescent="0.15">
      <c r="A31" s="129"/>
      <c r="B31" s="30" t="s">
        <v>49</v>
      </c>
      <c r="C31" s="141">
        <v>1.41</v>
      </c>
      <c r="D31" s="141">
        <v>1.41</v>
      </c>
      <c r="E31" s="142">
        <v>3.7</v>
      </c>
      <c r="F31" s="761">
        <v>3.99</v>
      </c>
      <c r="G31" s="761">
        <v>4.78</v>
      </c>
      <c r="H31" s="761">
        <v>5.39</v>
      </c>
      <c r="I31" s="761">
        <v>4.4400000000000004</v>
      </c>
      <c r="J31" s="761">
        <v>5.21</v>
      </c>
      <c r="K31" s="761">
        <v>5.21</v>
      </c>
      <c r="L31" s="761">
        <v>5.53</v>
      </c>
      <c r="M31" s="761">
        <v>5.05</v>
      </c>
      <c r="N31" s="761">
        <v>4.37</v>
      </c>
      <c r="O31" s="761">
        <v>4.6100000000000003</v>
      </c>
      <c r="P31" s="761">
        <v>4.59</v>
      </c>
      <c r="Q31" s="761">
        <v>4.1500000000000004</v>
      </c>
      <c r="R31" s="761">
        <v>4.2149470055331264</v>
      </c>
    </row>
    <row r="32" spans="1:18" ht="4.95" customHeight="1" thickBot="1" x14ac:dyDescent="0.2">
      <c r="A32" s="13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</row>
    <row r="33" spans="1:18" ht="9" customHeight="1" x14ac:dyDescent="0.15">
      <c r="A33" s="28" t="s">
        <v>544</v>
      </c>
      <c r="B33" s="1049"/>
      <c r="C33" s="1050"/>
      <c r="D33" s="1050"/>
      <c r="E33" s="1050"/>
      <c r="F33" s="1050"/>
      <c r="G33" s="1050"/>
      <c r="H33" s="1050"/>
      <c r="I33" s="1050"/>
      <c r="J33" s="1050"/>
      <c r="K33" s="363"/>
      <c r="L33" s="64"/>
      <c r="M33" s="64"/>
      <c r="N33" s="64"/>
      <c r="O33" s="64"/>
      <c r="P33" s="64"/>
      <c r="Q33" s="64"/>
      <c r="R33" s="64"/>
    </row>
    <row r="34" spans="1:18" ht="9" customHeight="1" x14ac:dyDescent="0.15">
      <c r="A34" s="1048" t="s">
        <v>428</v>
      </c>
      <c r="B34" s="1049"/>
      <c r="C34" s="1050"/>
      <c r="D34" s="1050"/>
      <c r="E34" s="1050"/>
      <c r="F34" s="1050"/>
      <c r="G34" s="1050"/>
      <c r="H34" s="1051"/>
      <c r="I34" s="1051"/>
      <c r="J34" s="1051"/>
      <c r="K34" s="376"/>
      <c r="L34" s="130"/>
      <c r="M34" s="130"/>
      <c r="N34" s="130"/>
      <c r="O34" s="130"/>
      <c r="P34" s="130"/>
      <c r="Q34" s="130"/>
      <c r="R34" s="130"/>
    </row>
    <row r="35" spans="1:18" ht="9" customHeight="1" x14ac:dyDescent="0.15">
      <c r="A35" s="40" t="s">
        <v>427</v>
      </c>
      <c r="B35" s="1052"/>
      <c r="C35" s="1050"/>
      <c r="D35" s="1050"/>
      <c r="E35" s="1050"/>
      <c r="F35" s="1050"/>
      <c r="G35" s="1050"/>
      <c r="H35" s="1051"/>
      <c r="I35" s="1051"/>
      <c r="J35" s="1051"/>
      <c r="K35" s="376"/>
      <c r="L35" s="130"/>
      <c r="M35" s="130"/>
      <c r="N35" s="130"/>
      <c r="O35" s="130"/>
      <c r="P35" s="130"/>
      <c r="Q35" s="130"/>
      <c r="R35" s="130"/>
    </row>
  </sheetData>
  <mergeCells count="2">
    <mergeCell ref="A5:B5"/>
    <mergeCell ref="A6:B6"/>
  </mergeCells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6">
    <tabColor theme="9" tint="0.59999389629810485"/>
  </sheetPr>
  <dimension ref="A2:S52"/>
  <sheetViews>
    <sheetView showGridLines="0" zoomScaleNormal="100" workbookViewId="0">
      <selection activeCell="A47" sqref="A47"/>
    </sheetView>
  </sheetViews>
  <sheetFormatPr baseColWidth="10" defaultColWidth="7" defaultRowHeight="13.05" customHeight="1" x14ac:dyDescent="0.15"/>
  <cols>
    <col min="1" max="1" width="13.75" style="119" customWidth="1"/>
    <col min="2" max="2" width="10.375" style="119" customWidth="1"/>
    <col min="3" max="3" width="9.75" style="119" customWidth="1"/>
    <col min="4" max="15" width="8.75" style="119" customWidth="1"/>
    <col min="16" max="16384" width="7" style="119"/>
  </cols>
  <sheetData>
    <row r="2" spans="1:16" ht="13.05" customHeight="1" x14ac:dyDescent="0.15">
      <c r="A2" s="721" t="s">
        <v>543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</row>
    <row r="3" spans="1:16" ht="4.05" customHeight="1" thickBot="1" x14ac:dyDescent="0.2">
      <c r="A3" s="120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</row>
    <row r="4" spans="1:16" ht="15" customHeight="1" x14ac:dyDescent="0.15">
      <c r="A4" s="1001" t="s">
        <v>114</v>
      </c>
      <c r="B4" s="1001" t="s">
        <v>367</v>
      </c>
      <c r="C4" s="1001" t="s">
        <v>56</v>
      </c>
      <c r="D4" s="1001" t="s">
        <v>57</v>
      </c>
      <c r="E4" s="1001" t="s">
        <v>58</v>
      </c>
      <c r="F4" s="1001" t="s">
        <v>59</v>
      </c>
      <c r="G4" s="1001" t="s">
        <v>60</v>
      </c>
      <c r="H4" s="1001" t="s">
        <v>61</v>
      </c>
      <c r="I4" s="1001" t="s">
        <v>62</v>
      </c>
      <c r="J4" s="1001" t="s">
        <v>63</v>
      </c>
      <c r="K4" s="1001" t="s">
        <v>64</v>
      </c>
      <c r="L4" s="1001" t="s">
        <v>65</v>
      </c>
      <c r="M4" s="1001" t="s">
        <v>66</v>
      </c>
      <c r="N4" s="1001" t="s">
        <v>67</v>
      </c>
      <c r="O4" s="1001" t="s">
        <v>68</v>
      </c>
    </row>
    <row r="5" spans="1:16" ht="4.05" customHeight="1" x14ac:dyDescent="0.15">
      <c r="B5" s="670"/>
      <c r="C5" s="855"/>
    </row>
    <row r="6" spans="1:16" ht="10.95" customHeight="1" x14ac:dyDescent="0.15">
      <c r="A6" s="119" t="s">
        <v>128</v>
      </c>
      <c r="B6" s="670" t="s">
        <v>115</v>
      </c>
      <c r="C6" s="804">
        <f>SUM(D6:O6)</f>
        <v>311304172</v>
      </c>
      <c r="D6" s="123">
        <v>23222113</v>
      </c>
      <c r="E6" s="123">
        <v>22864448</v>
      </c>
      <c r="F6" s="123">
        <v>25837883</v>
      </c>
      <c r="G6" s="123">
        <v>24163015</v>
      </c>
      <c r="H6" s="123">
        <v>26423501</v>
      </c>
      <c r="I6" s="123">
        <v>25652933</v>
      </c>
      <c r="J6" s="123">
        <v>26246510</v>
      </c>
      <c r="K6" s="123">
        <v>27235210</v>
      </c>
      <c r="L6" s="123">
        <v>27576461</v>
      </c>
      <c r="M6" s="123">
        <v>27687716</v>
      </c>
      <c r="N6" s="123">
        <v>26635706</v>
      </c>
      <c r="O6" s="123">
        <v>27758676</v>
      </c>
    </row>
    <row r="7" spans="1:16" ht="10.95" customHeight="1" x14ac:dyDescent="0.15">
      <c r="B7" s="670" t="s">
        <v>183</v>
      </c>
      <c r="C7" s="804">
        <f>SUM(D7:O7)</f>
        <v>862757152</v>
      </c>
      <c r="D7" s="123">
        <v>64126278</v>
      </c>
      <c r="E7" s="123">
        <v>62611329</v>
      </c>
      <c r="F7" s="123">
        <v>70153111</v>
      </c>
      <c r="G7" s="123">
        <v>65194432</v>
      </c>
      <c r="H7" s="123">
        <v>70847765</v>
      </c>
      <c r="I7" s="123">
        <v>71522891</v>
      </c>
      <c r="J7" s="123">
        <v>72563100</v>
      </c>
      <c r="K7" s="123">
        <v>78865807</v>
      </c>
      <c r="L7" s="123">
        <v>77260385</v>
      </c>
      <c r="M7" s="123">
        <v>78020908</v>
      </c>
      <c r="N7" s="123">
        <v>73953646</v>
      </c>
      <c r="O7" s="123">
        <v>77637500</v>
      </c>
    </row>
    <row r="8" spans="1:16" ht="10.95" customHeight="1" x14ac:dyDescent="0.15">
      <c r="B8" s="670" t="s">
        <v>116</v>
      </c>
      <c r="C8" s="805">
        <f t="shared" ref="C8:O8" si="0">(C7/C6)</f>
        <v>2.7714281709016095</v>
      </c>
      <c r="D8" s="124">
        <f t="shared" si="0"/>
        <v>2.7614316578340654</v>
      </c>
      <c r="E8" s="124">
        <f t="shared" si="0"/>
        <v>2.7383704605508079</v>
      </c>
      <c r="F8" s="124">
        <f t="shared" si="0"/>
        <v>2.7151261192722331</v>
      </c>
      <c r="G8" s="124">
        <f t="shared" si="0"/>
        <v>2.6981083279549343</v>
      </c>
      <c r="H8" s="124">
        <f t="shared" si="0"/>
        <v>2.6812406501318655</v>
      </c>
      <c r="I8" s="124">
        <f t="shared" si="0"/>
        <v>2.7880979925375393</v>
      </c>
      <c r="J8" s="124">
        <f t="shared" si="0"/>
        <v>2.7646761417041734</v>
      </c>
      <c r="K8" s="124">
        <f t="shared" si="0"/>
        <v>2.8957297189924365</v>
      </c>
      <c r="L8" s="124">
        <f t="shared" si="0"/>
        <v>2.8016787578362576</v>
      </c>
      <c r="M8" s="124">
        <f t="shared" si="0"/>
        <v>2.8178889150697732</v>
      </c>
      <c r="N8" s="124">
        <f t="shared" si="0"/>
        <v>2.7764852938382787</v>
      </c>
      <c r="O8" s="124">
        <f t="shared" si="0"/>
        <v>2.79687330908722</v>
      </c>
    </row>
    <row r="9" spans="1:16" ht="4.05" customHeight="1" x14ac:dyDescent="0.15">
      <c r="B9" s="670"/>
      <c r="C9" s="855"/>
    </row>
    <row r="10" spans="1:16" ht="10.95" customHeight="1" x14ac:dyDescent="0.15">
      <c r="A10" s="119" t="s">
        <v>184</v>
      </c>
      <c r="B10" s="670" t="s">
        <v>115</v>
      </c>
      <c r="C10" s="804">
        <f>SUM(D10:O10)</f>
        <v>569530</v>
      </c>
      <c r="D10" s="123">
        <v>32850</v>
      </c>
      <c r="E10" s="123">
        <v>31200</v>
      </c>
      <c r="F10" s="123">
        <v>7300</v>
      </c>
      <c r="G10" s="123">
        <v>34750</v>
      </c>
      <c r="H10" s="123">
        <v>42300</v>
      </c>
      <c r="I10" s="123">
        <v>44500</v>
      </c>
      <c r="J10" s="123">
        <v>53600</v>
      </c>
      <c r="K10" s="123">
        <v>58600</v>
      </c>
      <c r="L10" s="123">
        <v>62800</v>
      </c>
      <c r="M10" s="123">
        <v>57430</v>
      </c>
      <c r="N10" s="123">
        <v>63300</v>
      </c>
      <c r="O10" s="123">
        <v>80900</v>
      </c>
      <c r="P10" s="123"/>
    </row>
    <row r="11" spans="1:16" ht="10.95" customHeight="1" x14ac:dyDescent="0.15">
      <c r="B11" s="670" t="s">
        <v>183</v>
      </c>
      <c r="C11" s="804">
        <f>SUM(D11:O11)</f>
        <v>1264390</v>
      </c>
      <c r="D11" s="123">
        <v>74308</v>
      </c>
      <c r="E11" s="123">
        <v>69885</v>
      </c>
      <c r="F11" s="123">
        <v>15968</v>
      </c>
      <c r="G11" s="123">
        <v>77695</v>
      </c>
      <c r="H11" s="123">
        <v>93878</v>
      </c>
      <c r="I11" s="123">
        <v>98738</v>
      </c>
      <c r="J11" s="123">
        <v>119322</v>
      </c>
      <c r="K11" s="123">
        <v>130150</v>
      </c>
      <c r="L11" s="123">
        <v>139019</v>
      </c>
      <c r="M11" s="123">
        <v>126538</v>
      </c>
      <c r="N11" s="123">
        <v>139907</v>
      </c>
      <c r="O11" s="123">
        <v>178982</v>
      </c>
      <c r="P11" s="123"/>
    </row>
    <row r="12" spans="1:16" ht="10.95" customHeight="1" x14ac:dyDescent="0.15">
      <c r="B12" s="670" t="s">
        <v>116</v>
      </c>
      <c r="C12" s="805">
        <f t="shared" ref="C12:O12" si="1">(C11/C10)</f>
        <v>2.2200586448475059</v>
      </c>
      <c r="D12" s="124">
        <f t="shared" si="1"/>
        <v>2.2620395738203958</v>
      </c>
      <c r="E12" s="124">
        <f t="shared" si="1"/>
        <v>2.2399038461538461</v>
      </c>
      <c r="F12" s="124">
        <f t="shared" si="1"/>
        <v>2.1873972602739724</v>
      </c>
      <c r="G12" s="124">
        <f t="shared" si="1"/>
        <v>2.2358273381294964</v>
      </c>
      <c r="H12" s="124">
        <f t="shared" si="1"/>
        <v>2.219338061465721</v>
      </c>
      <c r="I12" s="124">
        <f t="shared" si="1"/>
        <v>2.2188314606741573</v>
      </c>
      <c r="J12" s="124">
        <f t="shared" si="1"/>
        <v>2.2261567164179104</v>
      </c>
      <c r="K12" s="124">
        <f t="shared" si="1"/>
        <v>2.2209897610921501</v>
      </c>
      <c r="L12" s="124">
        <f t="shared" si="1"/>
        <v>2.2136783439490446</v>
      </c>
      <c r="M12" s="124">
        <f t="shared" si="1"/>
        <v>2.2033432004178999</v>
      </c>
      <c r="N12" s="124">
        <f t="shared" si="1"/>
        <v>2.2102211690363349</v>
      </c>
      <c r="O12" s="124">
        <f t="shared" si="1"/>
        <v>2.2123856613102597</v>
      </c>
    </row>
    <row r="13" spans="1:16" ht="4.05" customHeight="1" x14ac:dyDescent="0.15">
      <c r="B13" s="670"/>
      <c r="C13" s="855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</row>
    <row r="14" spans="1:16" ht="10.95" customHeight="1" x14ac:dyDescent="0.15">
      <c r="A14" s="119" t="s">
        <v>213</v>
      </c>
      <c r="B14" s="670" t="s">
        <v>115</v>
      </c>
      <c r="C14" s="804">
        <f>SUM(D14:O14)</f>
        <v>5973580</v>
      </c>
      <c r="D14" s="123">
        <v>456600</v>
      </c>
      <c r="E14" s="123">
        <v>428500</v>
      </c>
      <c r="F14" s="123">
        <v>477200</v>
      </c>
      <c r="G14" s="123">
        <v>451450</v>
      </c>
      <c r="H14" s="123">
        <v>507250</v>
      </c>
      <c r="I14" s="123">
        <v>489570</v>
      </c>
      <c r="J14" s="123">
        <v>492900</v>
      </c>
      <c r="K14" s="123">
        <v>521900</v>
      </c>
      <c r="L14" s="123">
        <v>516950</v>
      </c>
      <c r="M14" s="123">
        <v>513050</v>
      </c>
      <c r="N14" s="123">
        <v>538450</v>
      </c>
      <c r="O14" s="123">
        <v>579760</v>
      </c>
      <c r="P14" s="123"/>
    </row>
    <row r="15" spans="1:16" ht="10.95" customHeight="1" x14ac:dyDescent="0.15">
      <c r="B15" s="670" t="s">
        <v>183</v>
      </c>
      <c r="C15" s="804">
        <f>SUM(D15:O15)</f>
        <v>11774506</v>
      </c>
      <c r="D15" s="123">
        <v>901248</v>
      </c>
      <c r="E15" s="123">
        <v>840372</v>
      </c>
      <c r="F15" s="123">
        <v>938429</v>
      </c>
      <c r="G15" s="123">
        <v>885435</v>
      </c>
      <c r="H15" s="123">
        <v>996494</v>
      </c>
      <c r="I15" s="123">
        <v>962704</v>
      </c>
      <c r="J15" s="123">
        <v>969384</v>
      </c>
      <c r="K15" s="123">
        <v>1027774</v>
      </c>
      <c r="L15" s="123">
        <v>1019168</v>
      </c>
      <c r="M15" s="123">
        <v>1019731</v>
      </c>
      <c r="N15" s="123">
        <v>1067465</v>
      </c>
      <c r="O15" s="123">
        <v>1146302</v>
      </c>
      <c r="P15" s="123"/>
    </row>
    <row r="16" spans="1:16" ht="10.95" customHeight="1" x14ac:dyDescent="0.15">
      <c r="B16" s="670" t="s">
        <v>116</v>
      </c>
      <c r="C16" s="805">
        <f t="shared" ref="C16:O16" si="2">(C15/C14)</f>
        <v>1.971097064072131</v>
      </c>
      <c r="D16" s="124">
        <f t="shared" si="2"/>
        <v>1.9738239159001314</v>
      </c>
      <c r="E16" s="124">
        <f t="shared" si="2"/>
        <v>1.9611948658109686</v>
      </c>
      <c r="F16" s="124">
        <f t="shared" si="2"/>
        <v>1.9665318524727577</v>
      </c>
      <c r="G16" s="124">
        <f t="shared" si="2"/>
        <v>1.9613135452431056</v>
      </c>
      <c r="H16" s="124">
        <f t="shared" si="2"/>
        <v>1.9645027106949235</v>
      </c>
      <c r="I16" s="124">
        <f t="shared" si="2"/>
        <v>1.9664276814347283</v>
      </c>
      <c r="J16" s="124">
        <f t="shared" si="2"/>
        <v>1.9666950699939136</v>
      </c>
      <c r="K16" s="124">
        <f t="shared" si="2"/>
        <v>1.9692929680015328</v>
      </c>
      <c r="L16" s="124">
        <f t="shared" si="2"/>
        <v>1.9715020795047877</v>
      </c>
      <c r="M16" s="124">
        <f t="shared" si="2"/>
        <v>1.9875860052626451</v>
      </c>
      <c r="N16" s="124">
        <f t="shared" si="2"/>
        <v>1.9824774816603212</v>
      </c>
      <c r="O16" s="124">
        <f t="shared" si="2"/>
        <v>1.9772009107216779</v>
      </c>
    </row>
    <row r="17" spans="1:16" ht="4.05" customHeight="1" x14ac:dyDescent="0.15">
      <c r="B17" s="670"/>
      <c r="C17" s="805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</row>
    <row r="18" spans="1:16" ht="10.95" customHeight="1" x14ac:dyDescent="0.15">
      <c r="A18" s="119" t="s">
        <v>185</v>
      </c>
      <c r="B18" s="670" t="s">
        <v>115</v>
      </c>
      <c r="C18" s="804">
        <f>SUM(D18:O18)</f>
        <v>0</v>
      </c>
      <c r="D18" s="123">
        <v>0</v>
      </c>
      <c r="E18" s="123">
        <v>0</v>
      </c>
      <c r="F18" s="123">
        <v>0</v>
      </c>
      <c r="G18" s="123">
        <v>0</v>
      </c>
      <c r="H18" s="123">
        <v>0</v>
      </c>
      <c r="I18" s="123">
        <v>0</v>
      </c>
      <c r="J18" s="123">
        <v>0</v>
      </c>
      <c r="K18" s="123">
        <v>0</v>
      </c>
      <c r="L18" s="123">
        <v>0</v>
      </c>
      <c r="M18" s="123">
        <v>0</v>
      </c>
      <c r="N18" s="123">
        <v>0</v>
      </c>
      <c r="O18" s="123">
        <v>0</v>
      </c>
    </row>
    <row r="19" spans="1:16" ht="10.95" customHeight="1" x14ac:dyDescent="0.15">
      <c r="B19" s="670" t="s">
        <v>183</v>
      </c>
      <c r="C19" s="804">
        <f>SUM(D19:O19)</f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</row>
    <row r="20" spans="1:16" ht="10.95" customHeight="1" x14ac:dyDescent="0.15">
      <c r="B20" s="670" t="s">
        <v>116</v>
      </c>
      <c r="C20" s="805">
        <v>0</v>
      </c>
      <c r="D20" s="124">
        <v>0</v>
      </c>
      <c r="E20" s="124">
        <v>0</v>
      </c>
      <c r="F20" s="124">
        <v>0</v>
      </c>
      <c r="G20" s="124">
        <v>0</v>
      </c>
      <c r="H20" s="124">
        <v>0</v>
      </c>
      <c r="I20" s="124">
        <v>0</v>
      </c>
      <c r="J20" s="124">
        <v>0</v>
      </c>
      <c r="K20" s="124">
        <v>0</v>
      </c>
      <c r="L20" s="124">
        <v>0</v>
      </c>
      <c r="M20" s="124">
        <v>0</v>
      </c>
      <c r="N20" s="124">
        <v>0</v>
      </c>
      <c r="O20" s="124">
        <v>0</v>
      </c>
    </row>
    <row r="21" spans="1:16" ht="4.05" customHeight="1" x14ac:dyDescent="0.15">
      <c r="B21" s="670"/>
      <c r="C21" s="805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</row>
    <row r="22" spans="1:16" ht="10.95" customHeight="1" x14ac:dyDescent="0.15">
      <c r="A22" s="119" t="s">
        <v>186</v>
      </c>
      <c r="B22" s="670" t="s">
        <v>115</v>
      </c>
      <c r="C22" s="804">
        <f>SUM(D22:O22)</f>
        <v>0</v>
      </c>
      <c r="D22" s="123">
        <v>0</v>
      </c>
      <c r="E22" s="123">
        <v>0</v>
      </c>
      <c r="F22" s="123">
        <v>0</v>
      </c>
      <c r="G22" s="123">
        <v>0</v>
      </c>
      <c r="H22" s="123">
        <v>0</v>
      </c>
      <c r="I22" s="123">
        <v>0</v>
      </c>
      <c r="J22" s="123">
        <v>0</v>
      </c>
      <c r="K22" s="123">
        <v>0</v>
      </c>
      <c r="L22" s="123">
        <v>0</v>
      </c>
      <c r="M22" s="123">
        <v>0</v>
      </c>
      <c r="N22" s="123">
        <v>0</v>
      </c>
      <c r="O22" s="123">
        <v>0</v>
      </c>
      <c r="P22" s="123"/>
    </row>
    <row r="23" spans="1:16" ht="10.95" customHeight="1" x14ac:dyDescent="0.15">
      <c r="B23" s="670" t="s">
        <v>183</v>
      </c>
      <c r="C23" s="804">
        <f>SUM(D23:O23)</f>
        <v>0</v>
      </c>
      <c r="D23" s="123">
        <v>0</v>
      </c>
      <c r="E23" s="123">
        <v>0</v>
      </c>
      <c r="F23" s="123">
        <v>0</v>
      </c>
      <c r="G23" s="123">
        <v>0</v>
      </c>
      <c r="H23" s="123">
        <v>0</v>
      </c>
      <c r="I23" s="123">
        <v>0</v>
      </c>
      <c r="J23" s="123">
        <v>0</v>
      </c>
      <c r="K23" s="123">
        <v>0</v>
      </c>
      <c r="L23" s="123">
        <v>0</v>
      </c>
      <c r="M23" s="123">
        <v>0</v>
      </c>
      <c r="N23" s="123">
        <v>0</v>
      </c>
      <c r="O23" s="123">
        <v>0</v>
      </c>
      <c r="P23" s="123"/>
    </row>
    <row r="24" spans="1:16" ht="10.95" customHeight="1" x14ac:dyDescent="0.15">
      <c r="B24" s="670" t="s">
        <v>116</v>
      </c>
      <c r="C24" s="805">
        <v>0</v>
      </c>
      <c r="D24" s="124">
        <v>0</v>
      </c>
      <c r="E24" s="124">
        <v>0</v>
      </c>
      <c r="F24" s="124">
        <v>0</v>
      </c>
      <c r="G24" s="124">
        <v>0</v>
      </c>
      <c r="H24" s="124">
        <v>0</v>
      </c>
      <c r="I24" s="124">
        <v>0</v>
      </c>
      <c r="J24" s="124">
        <v>0</v>
      </c>
      <c r="K24" s="124">
        <v>0</v>
      </c>
      <c r="L24" s="124">
        <v>0</v>
      </c>
      <c r="M24" s="124">
        <v>0</v>
      </c>
      <c r="N24" s="124">
        <v>0</v>
      </c>
      <c r="O24" s="124">
        <v>0</v>
      </c>
    </row>
    <row r="25" spans="1:16" ht="4.05" customHeight="1" x14ac:dyDescent="0.15">
      <c r="B25" s="670"/>
      <c r="C25" s="805"/>
      <c r="D25" s="124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</row>
    <row r="26" spans="1:16" ht="10.95" customHeight="1" x14ac:dyDescent="0.15">
      <c r="A26" s="119" t="s">
        <v>368</v>
      </c>
      <c r="B26" s="670" t="s">
        <v>115</v>
      </c>
      <c r="C26" s="804">
        <f>SUM(D26:O26)</f>
        <v>5011938</v>
      </c>
      <c r="D26" s="123">
        <v>354945</v>
      </c>
      <c r="E26" s="123">
        <v>344502</v>
      </c>
      <c r="F26" s="123">
        <v>340672</v>
      </c>
      <c r="G26" s="123">
        <v>313234</v>
      </c>
      <c r="H26" s="123">
        <v>379650</v>
      </c>
      <c r="I26" s="123">
        <v>326618</v>
      </c>
      <c r="J26" s="123">
        <v>338235</v>
      </c>
      <c r="K26" s="123">
        <v>461950</v>
      </c>
      <c r="L26" s="123">
        <v>501800</v>
      </c>
      <c r="M26" s="123">
        <v>526770</v>
      </c>
      <c r="N26" s="123">
        <v>568160</v>
      </c>
      <c r="O26" s="123">
        <v>555402</v>
      </c>
      <c r="P26" s="123"/>
    </row>
    <row r="27" spans="1:16" ht="10.95" customHeight="1" x14ac:dyDescent="0.15">
      <c r="B27" s="670" t="s">
        <v>183</v>
      </c>
      <c r="C27" s="804">
        <f>SUM(D27:O27)</f>
        <v>22423480</v>
      </c>
      <c r="D27" s="123">
        <v>1578203</v>
      </c>
      <c r="E27" s="123">
        <v>1513557</v>
      </c>
      <c r="F27" s="123">
        <v>1485471</v>
      </c>
      <c r="G27" s="123">
        <v>1412693</v>
      </c>
      <c r="H27" s="123">
        <v>1707313</v>
      </c>
      <c r="I27" s="123">
        <v>1451604</v>
      </c>
      <c r="J27" s="123">
        <v>1513561</v>
      </c>
      <c r="K27" s="123">
        <v>2076798</v>
      </c>
      <c r="L27" s="123">
        <v>2282998</v>
      </c>
      <c r="M27" s="123">
        <v>2353613</v>
      </c>
      <c r="N27" s="123">
        <v>2546094</v>
      </c>
      <c r="O27" s="123">
        <v>2501575</v>
      </c>
      <c r="P27" s="123"/>
    </row>
    <row r="28" spans="1:16" ht="10.95" customHeight="1" x14ac:dyDescent="0.15">
      <c r="B28" s="670" t="s">
        <v>116</v>
      </c>
      <c r="C28" s="805">
        <f t="shared" ref="C28:O28" si="3">(C27/C26)</f>
        <v>4.474013844544765</v>
      </c>
      <c r="D28" s="124">
        <f t="shared" si="3"/>
        <v>4.4463311217230839</v>
      </c>
      <c r="E28" s="124">
        <f t="shared" si="3"/>
        <v>4.393463608338994</v>
      </c>
      <c r="F28" s="124">
        <f t="shared" si="3"/>
        <v>4.3604141226751834</v>
      </c>
      <c r="G28" s="124">
        <f t="shared" si="3"/>
        <v>4.510024454561127</v>
      </c>
      <c r="H28" s="124">
        <f t="shared" si="3"/>
        <v>4.4970709864348741</v>
      </c>
      <c r="I28" s="124">
        <f t="shared" si="3"/>
        <v>4.4443478314116183</v>
      </c>
      <c r="J28" s="124">
        <f t="shared" si="3"/>
        <v>4.4748798911999055</v>
      </c>
      <c r="K28" s="124">
        <f t="shared" si="3"/>
        <v>4.4957203160515204</v>
      </c>
      <c r="L28" s="124">
        <f t="shared" si="3"/>
        <v>4.5496173774412112</v>
      </c>
      <c r="M28" s="124">
        <f t="shared" si="3"/>
        <v>4.468008808398352</v>
      </c>
      <c r="N28" s="124">
        <f t="shared" si="3"/>
        <v>4.4812975218248381</v>
      </c>
      <c r="O28" s="124">
        <f t="shared" si="3"/>
        <v>4.5040799276920138</v>
      </c>
    </row>
    <row r="29" spans="1:16" ht="4.05" customHeight="1" x14ac:dyDescent="0.15">
      <c r="B29" s="670"/>
      <c r="C29" s="805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</row>
    <row r="30" spans="1:16" ht="10.95" customHeight="1" x14ac:dyDescent="0.15">
      <c r="A30" s="119" t="s">
        <v>212</v>
      </c>
      <c r="B30" s="670" t="s">
        <v>115</v>
      </c>
      <c r="C30" s="804">
        <f>SUM(D30:O30)</f>
        <v>40600</v>
      </c>
      <c r="D30" s="123">
        <v>0</v>
      </c>
      <c r="E30" s="123">
        <v>0</v>
      </c>
      <c r="F30" s="123">
        <v>10500</v>
      </c>
      <c r="G30" s="123">
        <v>0</v>
      </c>
      <c r="H30" s="123">
        <v>1600</v>
      </c>
      <c r="I30" s="123">
        <v>0</v>
      </c>
      <c r="J30" s="123">
        <v>0</v>
      </c>
      <c r="K30" s="123">
        <v>1500</v>
      </c>
      <c r="L30" s="123">
        <v>1500</v>
      </c>
      <c r="M30" s="123">
        <v>2500</v>
      </c>
      <c r="N30" s="123">
        <v>23000</v>
      </c>
      <c r="O30" s="123">
        <v>0</v>
      </c>
    </row>
    <row r="31" spans="1:16" ht="10.95" customHeight="1" x14ac:dyDescent="0.15">
      <c r="B31" s="670" t="s">
        <v>183</v>
      </c>
      <c r="C31" s="804">
        <f>SUM(D31:O31)</f>
        <v>94773</v>
      </c>
      <c r="D31" s="123">
        <v>0</v>
      </c>
      <c r="E31" s="123">
        <v>0</v>
      </c>
      <c r="F31" s="123">
        <v>23939</v>
      </c>
      <c r="G31" s="123">
        <v>0</v>
      </c>
      <c r="H31" s="123">
        <v>4183</v>
      </c>
      <c r="I31" s="123">
        <v>0</v>
      </c>
      <c r="J31" s="123">
        <v>0</v>
      </c>
      <c r="K31" s="123">
        <v>3574</v>
      </c>
      <c r="L31" s="123">
        <v>3465</v>
      </c>
      <c r="M31" s="123">
        <v>5963</v>
      </c>
      <c r="N31" s="123">
        <v>53649</v>
      </c>
      <c r="O31" s="123">
        <v>0</v>
      </c>
    </row>
    <row r="32" spans="1:16" ht="10.95" customHeight="1" x14ac:dyDescent="0.15">
      <c r="B32" s="670" t="s">
        <v>116</v>
      </c>
      <c r="C32" s="805">
        <f>(C31/C30)</f>
        <v>2.3343103448275864</v>
      </c>
      <c r="D32" s="124">
        <v>0</v>
      </c>
      <c r="E32" s="124">
        <v>0</v>
      </c>
      <c r="F32" s="124">
        <f>(F31/F30)</f>
        <v>2.2799047619047621</v>
      </c>
      <c r="G32" s="124">
        <v>0</v>
      </c>
      <c r="H32" s="124">
        <f>(H31/H30)</f>
        <v>2.6143749999999999</v>
      </c>
      <c r="I32" s="124">
        <v>0</v>
      </c>
      <c r="J32" s="124">
        <v>0</v>
      </c>
      <c r="K32" s="124">
        <f>(K31/K30)</f>
        <v>2.3826666666666667</v>
      </c>
      <c r="L32" s="124">
        <f>(L31/L30)</f>
        <v>2.31</v>
      </c>
      <c r="M32" s="124">
        <v>0</v>
      </c>
      <c r="N32" s="124">
        <f>(N31/N30)</f>
        <v>2.3325652173913043</v>
      </c>
      <c r="O32" s="124">
        <v>0</v>
      </c>
    </row>
    <row r="33" spans="1:19" ht="4.05" customHeight="1" x14ac:dyDescent="0.15">
      <c r="B33" s="670"/>
      <c r="C33" s="805"/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4"/>
    </row>
    <row r="34" spans="1:19" ht="10.95" customHeight="1" x14ac:dyDescent="0.15">
      <c r="A34" s="119" t="s">
        <v>123</v>
      </c>
      <c r="B34" s="670" t="s">
        <v>115</v>
      </c>
      <c r="C34" s="804">
        <f>SUM(D34:O34)</f>
        <v>171460</v>
      </c>
      <c r="D34" s="123">
        <v>0</v>
      </c>
      <c r="E34" s="123">
        <v>0</v>
      </c>
      <c r="F34" s="123">
        <v>0</v>
      </c>
      <c r="G34" s="123">
        <v>0</v>
      </c>
      <c r="H34" s="123">
        <v>0</v>
      </c>
      <c r="I34" s="123">
        <v>0</v>
      </c>
      <c r="J34" s="123">
        <v>0</v>
      </c>
      <c r="K34" s="123">
        <v>0</v>
      </c>
      <c r="L34" s="123">
        <v>0</v>
      </c>
      <c r="M34" s="123">
        <v>0</v>
      </c>
      <c r="N34" s="123">
        <v>0</v>
      </c>
      <c r="O34" s="123">
        <v>171460</v>
      </c>
    </row>
    <row r="35" spans="1:19" ht="10.95" customHeight="1" x14ac:dyDescent="0.15">
      <c r="B35" s="670" t="s">
        <v>183</v>
      </c>
      <c r="C35" s="804">
        <f>SUM(D35:O35)</f>
        <v>1447520</v>
      </c>
      <c r="D35" s="123">
        <v>0</v>
      </c>
      <c r="E35" s="123">
        <v>0</v>
      </c>
      <c r="F35" s="123">
        <v>0</v>
      </c>
      <c r="G35" s="123">
        <v>0</v>
      </c>
      <c r="H35" s="123">
        <v>0</v>
      </c>
      <c r="I35" s="123">
        <v>0</v>
      </c>
      <c r="J35" s="123">
        <v>0</v>
      </c>
      <c r="K35" s="123">
        <v>0</v>
      </c>
      <c r="L35" s="123">
        <v>0</v>
      </c>
      <c r="M35" s="123">
        <v>0</v>
      </c>
      <c r="N35" s="123">
        <v>0</v>
      </c>
      <c r="O35" s="123">
        <v>1447520</v>
      </c>
    </row>
    <row r="36" spans="1:19" ht="10.95" customHeight="1" x14ac:dyDescent="0.15">
      <c r="B36" s="670" t="s">
        <v>116</v>
      </c>
      <c r="C36" s="805">
        <f>(C35/C34)</f>
        <v>8.4423189082001642</v>
      </c>
      <c r="D36" s="124">
        <v>0</v>
      </c>
      <c r="E36" s="124">
        <v>0</v>
      </c>
      <c r="F36" s="124">
        <v>0</v>
      </c>
      <c r="G36" s="124">
        <v>0</v>
      </c>
      <c r="H36" s="124">
        <v>0</v>
      </c>
      <c r="I36" s="124">
        <v>0</v>
      </c>
      <c r="J36" s="124">
        <v>0</v>
      </c>
      <c r="K36" s="124">
        <v>0</v>
      </c>
      <c r="L36" s="124">
        <v>0</v>
      </c>
      <c r="M36" s="124">
        <v>0</v>
      </c>
      <c r="N36" s="124">
        <v>0</v>
      </c>
      <c r="O36" s="124">
        <f>(O35/O34)</f>
        <v>8.4423189082001642</v>
      </c>
    </row>
    <row r="37" spans="1:19" ht="4.05" customHeight="1" x14ac:dyDescent="0.15">
      <c r="B37" s="670"/>
      <c r="C37" s="805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</row>
    <row r="38" spans="1:19" ht="10.95" customHeight="1" x14ac:dyDescent="0.15">
      <c r="A38" s="119" t="s">
        <v>187</v>
      </c>
      <c r="B38" s="670" t="s">
        <v>115</v>
      </c>
      <c r="C38" s="804">
        <f>SUM(D38:O38)</f>
        <v>9706</v>
      </c>
      <c r="D38" s="123">
        <v>670</v>
      </c>
      <c r="E38" s="123">
        <v>840</v>
      </c>
      <c r="F38" s="123">
        <v>1030</v>
      </c>
      <c r="G38" s="123">
        <v>677</v>
      </c>
      <c r="H38" s="123">
        <v>610</v>
      </c>
      <c r="I38" s="123">
        <v>515</v>
      </c>
      <c r="J38" s="123">
        <v>499</v>
      </c>
      <c r="K38" s="123">
        <v>1090</v>
      </c>
      <c r="L38" s="123">
        <v>8</v>
      </c>
      <c r="M38" s="123">
        <v>1005</v>
      </c>
      <c r="N38" s="123">
        <v>1149</v>
      </c>
      <c r="O38" s="123">
        <v>1613</v>
      </c>
      <c r="P38" s="123"/>
    </row>
    <row r="39" spans="1:19" ht="10.95" customHeight="1" x14ac:dyDescent="0.15">
      <c r="B39" s="670" t="s">
        <v>183</v>
      </c>
      <c r="C39" s="804">
        <f>SUM(D39:O39)</f>
        <v>30048</v>
      </c>
      <c r="D39" s="123">
        <v>1833</v>
      </c>
      <c r="E39" s="123">
        <v>2456</v>
      </c>
      <c r="F39" s="123">
        <v>3277</v>
      </c>
      <c r="G39" s="123">
        <v>2154</v>
      </c>
      <c r="H39" s="123">
        <v>1900</v>
      </c>
      <c r="I39" s="123">
        <v>1627</v>
      </c>
      <c r="J39" s="123">
        <v>1557</v>
      </c>
      <c r="K39" s="123">
        <v>3450</v>
      </c>
      <c r="L39" s="123">
        <v>26</v>
      </c>
      <c r="M39" s="123">
        <v>3144</v>
      </c>
      <c r="N39" s="123">
        <v>3569</v>
      </c>
      <c r="O39" s="123">
        <v>5055</v>
      </c>
      <c r="P39" s="123"/>
    </row>
    <row r="40" spans="1:19" ht="10.95" customHeight="1" x14ac:dyDescent="0.15">
      <c r="B40" s="670" t="s">
        <v>116</v>
      </c>
      <c r="C40" s="805">
        <f t="shared" ref="C40:O40" si="4">(C39/C38)</f>
        <v>3.0958170203997528</v>
      </c>
      <c r="D40" s="124">
        <f t="shared" si="4"/>
        <v>2.7358208955223882</v>
      </c>
      <c r="E40" s="124">
        <f t="shared" si="4"/>
        <v>2.9238095238095236</v>
      </c>
      <c r="F40" s="124">
        <f t="shared" si="4"/>
        <v>3.1815533980582522</v>
      </c>
      <c r="G40" s="124">
        <f t="shared" si="4"/>
        <v>3.1816838995568686</v>
      </c>
      <c r="H40" s="124">
        <f t="shared" si="4"/>
        <v>3.1147540983606556</v>
      </c>
      <c r="I40" s="124">
        <f t="shared" si="4"/>
        <v>3.1592233009708739</v>
      </c>
      <c r="J40" s="124">
        <f t="shared" si="4"/>
        <v>3.120240480961924</v>
      </c>
      <c r="K40" s="124">
        <f t="shared" si="4"/>
        <v>3.165137614678899</v>
      </c>
      <c r="L40" s="124">
        <f t="shared" si="4"/>
        <v>3.25</v>
      </c>
      <c r="M40" s="124">
        <f t="shared" si="4"/>
        <v>3.1283582089552238</v>
      </c>
      <c r="N40" s="124">
        <f t="shared" si="4"/>
        <v>3.1061792863359443</v>
      </c>
      <c r="O40" s="124">
        <f t="shared" si="4"/>
        <v>3.133911965282083</v>
      </c>
    </row>
    <row r="41" spans="1:19" ht="4.05" customHeight="1" x14ac:dyDescent="0.15">
      <c r="B41" s="670"/>
      <c r="C41" s="855"/>
    </row>
    <row r="42" spans="1:19" ht="10.95" customHeight="1" x14ac:dyDescent="0.15">
      <c r="A42" s="119" t="s">
        <v>188</v>
      </c>
      <c r="B42" s="670" t="s">
        <v>115</v>
      </c>
      <c r="C42" s="804">
        <f>SUM(D42:O42)</f>
        <v>528550</v>
      </c>
      <c r="D42" s="123">
        <v>41350</v>
      </c>
      <c r="E42" s="123">
        <v>38000</v>
      </c>
      <c r="F42" s="123">
        <v>47950</v>
      </c>
      <c r="G42" s="123">
        <v>39500</v>
      </c>
      <c r="H42" s="123">
        <v>41250</v>
      </c>
      <c r="I42" s="123">
        <v>39700</v>
      </c>
      <c r="J42" s="123">
        <v>42350</v>
      </c>
      <c r="K42" s="123">
        <v>44200</v>
      </c>
      <c r="L42" s="123">
        <v>45900</v>
      </c>
      <c r="M42" s="123">
        <v>41100</v>
      </c>
      <c r="N42" s="123">
        <v>58550</v>
      </c>
      <c r="O42" s="123">
        <v>48700</v>
      </c>
    </row>
    <row r="43" spans="1:19" ht="10.95" customHeight="1" x14ac:dyDescent="0.15">
      <c r="B43" s="670" t="s">
        <v>183</v>
      </c>
      <c r="C43" s="804">
        <f>SUM(D43:O43)</f>
        <v>2754979</v>
      </c>
      <c r="D43" s="123">
        <v>218539</v>
      </c>
      <c r="E43" s="123">
        <v>200308</v>
      </c>
      <c r="F43" s="123">
        <v>243335</v>
      </c>
      <c r="G43" s="123">
        <v>209201</v>
      </c>
      <c r="H43" s="123">
        <v>217048</v>
      </c>
      <c r="I43" s="123">
        <v>209080</v>
      </c>
      <c r="J43" s="123">
        <v>223206</v>
      </c>
      <c r="K43" s="123">
        <v>234485</v>
      </c>
      <c r="L43" s="123">
        <v>243092</v>
      </c>
      <c r="M43" s="123">
        <v>214310</v>
      </c>
      <c r="N43" s="123">
        <v>284145</v>
      </c>
      <c r="O43" s="123">
        <v>258230</v>
      </c>
    </row>
    <row r="44" spans="1:19" ht="10.95" customHeight="1" thickBot="1" x14ac:dyDescent="0.2">
      <c r="A44" s="120"/>
      <c r="B44" s="720" t="s">
        <v>116</v>
      </c>
      <c r="C44" s="1032">
        <f t="shared" ref="C44:O44" si="5">(C43/C42)</f>
        <v>5.2123337432598618</v>
      </c>
      <c r="D44" s="126">
        <f t="shared" si="5"/>
        <v>5.2851027811366382</v>
      </c>
      <c r="E44" s="126">
        <f t="shared" si="5"/>
        <v>5.2712631578947367</v>
      </c>
      <c r="F44" s="126">
        <f t="shared" si="5"/>
        <v>5.0747653806047968</v>
      </c>
      <c r="G44" s="126">
        <f t="shared" si="5"/>
        <v>5.2962278481012657</v>
      </c>
      <c r="H44" s="126">
        <f t="shared" si="5"/>
        <v>5.2617696969696972</v>
      </c>
      <c r="I44" s="126">
        <f t="shared" si="5"/>
        <v>5.2664987405541561</v>
      </c>
      <c r="J44" s="126">
        <f t="shared" si="5"/>
        <v>5.2705076741440378</v>
      </c>
      <c r="K44" s="126">
        <f t="shared" si="5"/>
        <v>5.3050904977375568</v>
      </c>
      <c r="L44" s="126">
        <f t="shared" si="5"/>
        <v>5.2961220043572981</v>
      </c>
      <c r="M44" s="126">
        <f t="shared" si="5"/>
        <v>5.2143552311435526</v>
      </c>
      <c r="N44" s="126">
        <f t="shared" si="5"/>
        <v>4.853031596925705</v>
      </c>
      <c r="O44" s="126">
        <f t="shared" si="5"/>
        <v>5.3024640657084188</v>
      </c>
    </row>
    <row r="45" spans="1:19" ht="9" customHeight="1" x14ac:dyDescent="0.15">
      <c r="A45" s="28" t="s">
        <v>544</v>
      </c>
      <c r="B45" s="317"/>
      <c r="C45" s="317"/>
      <c r="D45" s="317"/>
      <c r="E45" s="317"/>
      <c r="F45" s="317"/>
      <c r="G45" s="317"/>
      <c r="H45" s="317"/>
      <c r="I45" s="317"/>
      <c r="J45" s="317"/>
      <c r="K45" s="317"/>
      <c r="L45" s="317"/>
      <c r="M45" s="317"/>
      <c r="N45" s="317"/>
      <c r="O45" s="317"/>
      <c r="P45" s="317"/>
      <c r="Q45" s="317"/>
      <c r="R45" s="317"/>
      <c r="S45" s="317"/>
    </row>
    <row r="46" spans="1:19" ht="9" customHeight="1" x14ac:dyDescent="0.15">
      <c r="A46" s="695" t="s">
        <v>465</v>
      </c>
      <c r="B46" s="317"/>
      <c r="C46" s="317"/>
      <c r="D46" s="317"/>
      <c r="E46" s="317"/>
      <c r="F46" s="317"/>
      <c r="G46" s="317"/>
      <c r="H46" s="317"/>
      <c r="I46" s="317"/>
      <c r="J46" s="317"/>
      <c r="K46" s="317"/>
      <c r="L46" s="317"/>
      <c r="M46" s="317"/>
      <c r="N46" s="317"/>
      <c r="O46" s="317"/>
      <c r="P46" s="317"/>
      <c r="Q46" s="317"/>
      <c r="R46" s="317"/>
      <c r="S46" s="317"/>
    </row>
    <row r="47" spans="1:19" ht="9" customHeight="1" x14ac:dyDescent="0.15">
      <c r="A47" s="40" t="s">
        <v>427</v>
      </c>
      <c r="B47" s="317"/>
      <c r="C47" s="317"/>
      <c r="D47" s="317"/>
      <c r="E47" s="317"/>
      <c r="F47" s="317"/>
      <c r="G47" s="317"/>
      <c r="H47" s="317"/>
      <c r="I47" s="317"/>
      <c r="J47" s="317"/>
      <c r="K47" s="317"/>
      <c r="L47" s="317"/>
      <c r="M47" s="317"/>
      <c r="N47" s="317"/>
      <c r="O47" s="317"/>
      <c r="P47" s="317"/>
      <c r="Q47" s="317"/>
      <c r="R47" s="317"/>
      <c r="S47" s="317"/>
    </row>
    <row r="48" spans="1:19" ht="10.050000000000001" customHeight="1" x14ac:dyDescent="0.15">
      <c r="A48" s="317"/>
      <c r="B48" s="317"/>
      <c r="C48" s="317"/>
      <c r="D48" s="317"/>
      <c r="E48" s="317"/>
      <c r="F48" s="317"/>
      <c r="G48" s="317"/>
      <c r="H48" s="317"/>
      <c r="I48" s="317"/>
      <c r="J48" s="317"/>
      <c r="K48" s="317"/>
      <c r="L48" s="317"/>
      <c r="M48" s="317"/>
      <c r="N48" s="317"/>
      <c r="O48" s="317"/>
      <c r="P48" s="317"/>
      <c r="Q48" s="317"/>
      <c r="R48" s="317"/>
      <c r="S48" s="317"/>
    </row>
    <row r="50" spans="1:1" ht="13.05" customHeight="1" x14ac:dyDescent="0.15">
      <c r="A50" s="10"/>
    </row>
    <row r="51" spans="1:1" ht="13.05" customHeight="1" x14ac:dyDescent="0.15">
      <c r="A51" s="127"/>
    </row>
    <row r="52" spans="1:1" ht="13.05" customHeight="1" x14ac:dyDescent="0.15">
      <c r="A52" s="12"/>
    </row>
  </sheetData>
  <printOptions horizontalCentered="1" verticalCentered="1"/>
  <pageMargins left="0" right="0" top="0" bottom="0" header="0" footer="0"/>
  <pageSetup paperSize="9" orientation="landscape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135</vt:i4>
      </vt:variant>
      <vt:variant>
        <vt:lpstr>Rangos con nombre</vt:lpstr>
      </vt:variant>
      <vt:variant>
        <vt:i4>131</vt:i4>
      </vt:variant>
    </vt:vector>
  </HeadingPairs>
  <TitlesOfParts>
    <vt:vector size="266" baseType="lpstr">
      <vt:lpstr>1. INDICADORES ECONÓMICOS</vt:lpstr>
      <vt:lpstr>C 1 - C 2 - C 3</vt:lpstr>
      <vt:lpstr>2. POBLACION Y ...</vt:lpstr>
      <vt:lpstr>C-4</vt:lpstr>
      <vt:lpstr>C 5</vt:lpstr>
      <vt:lpstr>C -6</vt:lpstr>
      <vt:lpstr>C 7</vt:lpstr>
      <vt:lpstr>C 8</vt:lpstr>
      <vt:lpstr>C 9</vt:lpstr>
      <vt:lpstr>C 10</vt:lpstr>
      <vt:lpstr>C 11</vt:lpstr>
      <vt:lpstr>C 12</vt:lpstr>
      <vt:lpstr>C 13</vt:lpstr>
      <vt:lpstr>C 14</vt:lpstr>
      <vt:lpstr>C 15</vt:lpstr>
      <vt:lpstr>C 16</vt:lpstr>
      <vt:lpstr>C 17</vt:lpstr>
      <vt:lpstr>C 18</vt:lpstr>
      <vt:lpstr>C 19</vt:lpstr>
      <vt:lpstr>C 20</vt:lpstr>
      <vt:lpstr>C 21</vt:lpstr>
      <vt:lpstr>C 22</vt:lpstr>
      <vt:lpstr>C 23</vt:lpstr>
      <vt:lpstr>C 24</vt:lpstr>
      <vt:lpstr>C 25</vt:lpstr>
      <vt:lpstr>C 26</vt:lpstr>
      <vt:lpstr>C 27</vt:lpstr>
      <vt:lpstr>C 28</vt:lpstr>
      <vt:lpstr>C 29</vt:lpstr>
      <vt:lpstr>C 30</vt:lpstr>
      <vt:lpstr>C 31</vt:lpstr>
      <vt:lpstr>C 32</vt:lpstr>
      <vt:lpstr>C 33</vt:lpstr>
      <vt:lpstr>C 34</vt:lpstr>
      <vt:lpstr>C 35</vt:lpstr>
      <vt:lpstr>C 36</vt:lpstr>
      <vt:lpstr>C 37</vt:lpstr>
      <vt:lpstr>C 38</vt:lpstr>
      <vt:lpstr>C 39</vt:lpstr>
      <vt:lpstr>C 40</vt:lpstr>
      <vt:lpstr>C 41</vt:lpstr>
      <vt:lpstr>C 42</vt:lpstr>
      <vt:lpstr>C 43</vt:lpstr>
      <vt:lpstr>C 44</vt:lpstr>
      <vt:lpstr>C 45</vt:lpstr>
      <vt:lpstr>C 46</vt:lpstr>
      <vt:lpstr>C 47</vt:lpstr>
      <vt:lpstr>C 48</vt:lpstr>
      <vt:lpstr>C 49</vt:lpstr>
      <vt:lpstr>C-50</vt:lpstr>
      <vt:lpstr>C-51</vt:lpstr>
      <vt:lpstr>C-52</vt:lpstr>
      <vt:lpstr>C-53</vt:lpstr>
      <vt:lpstr>C-54</vt:lpstr>
      <vt:lpstr>C-55</vt:lpstr>
      <vt:lpstr>C-56</vt:lpstr>
      <vt:lpstr>C-57</vt:lpstr>
      <vt:lpstr>C-58</vt:lpstr>
      <vt:lpstr>C-59</vt:lpstr>
      <vt:lpstr>C-60</vt:lpstr>
      <vt:lpstr>C-61</vt:lpstr>
      <vt:lpstr>C-62</vt:lpstr>
      <vt:lpstr>C-63</vt:lpstr>
      <vt:lpstr>C-64</vt:lpstr>
      <vt:lpstr>C-65</vt:lpstr>
      <vt:lpstr>C-66</vt:lpstr>
      <vt:lpstr>C-67</vt:lpstr>
      <vt:lpstr>C-68</vt:lpstr>
      <vt:lpstr>C-69</vt:lpstr>
      <vt:lpstr>C-70</vt:lpstr>
      <vt:lpstr>C-71</vt:lpstr>
      <vt:lpstr>C-72</vt:lpstr>
      <vt:lpstr>C-73</vt:lpstr>
      <vt:lpstr>C-74</vt:lpstr>
      <vt:lpstr>C-75</vt:lpstr>
      <vt:lpstr>C-76</vt:lpstr>
      <vt:lpstr>C-77</vt:lpstr>
      <vt:lpstr>C-78</vt:lpstr>
      <vt:lpstr>C-79</vt:lpstr>
      <vt:lpstr>C-80</vt:lpstr>
      <vt:lpstr>C-81</vt:lpstr>
      <vt:lpstr>C-82</vt:lpstr>
      <vt:lpstr>C-83</vt:lpstr>
      <vt:lpstr>C-84</vt:lpstr>
      <vt:lpstr>C-85</vt:lpstr>
      <vt:lpstr>3. BENEFICIO DE ...</vt:lpstr>
      <vt:lpstr>C 86-C87</vt:lpstr>
      <vt:lpstr>C-88</vt:lpstr>
      <vt:lpstr>C-89</vt:lpstr>
      <vt:lpstr>C 90</vt:lpstr>
      <vt:lpstr>C 91 - 99</vt:lpstr>
      <vt:lpstr>4. ABASTECIMIENTO Y ...</vt:lpstr>
      <vt:lpstr>C 100 - 101</vt:lpstr>
      <vt:lpstr>C 102 - 103</vt:lpstr>
      <vt:lpstr>C 104-105</vt:lpstr>
      <vt:lpstr>C 106 - 107</vt:lpstr>
      <vt:lpstr>C 108 - 109 </vt:lpstr>
      <vt:lpstr>5. PRECIOS AL...</vt:lpstr>
      <vt:lpstr>C 110 _ 111</vt:lpstr>
      <vt:lpstr>C-112</vt:lpstr>
      <vt:lpstr>C-113</vt:lpstr>
      <vt:lpstr>C-114</vt:lpstr>
      <vt:lpstr>C-115</vt:lpstr>
      <vt:lpstr>C-116</vt:lpstr>
      <vt:lpstr>C-117</vt:lpstr>
      <vt:lpstr>C-118</vt:lpstr>
      <vt:lpstr>C-119</vt:lpstr>
      <vt:lpstr>C-120</vt:lpstr>
      <vt:lpstr>C-121</vt:lpstr>
      <vt:lpstr>C_122</vt:lpstr>
      <vt:lpstr>C-123</vt:lpstr>
      <vt:lpstr>C-124</vt:lpstr>
      <vt:lpstr>6. ESTADÍSTICA AVÍCOLA</vt:lpstr>
      <vt:lpstr>C-125</vt:lpstr>
      <vt:lpstr>C-126</vt:lpstr>
      <vt:lpstr>C 127 - 128</vt:lpstr>
      <vt:lpstr>C 129 - 130</vt:lpstr>
      <vt:lpstr>C 131 - 132</vt:lpstr>
      <vt:lpstr>C 133 - 134</vt:lpstr>
      <vt:lpstr>C 135 </vt:lpstr>
      <vt:lpstr>C-136-137</vt:lpstr>
      <vt:lpstr>C 138 - 139</vt:lpstr>
      <vt:lpstr>C 140 - 141 </vt:lpstr>
      <vt:lpstr>C 142 - C 143</vt:lpstr>
      <vt:lpstr>C 144</vt:lpstr>
      <vt:lpstr>C 145</vt:lpstr>
      <vt:lpstr>C 146</vt:lpstr>
      <vt:lpstr>C-147</vt:lpstr>
      <vt:lpstr>C-148</vt:lpstr>
      <vt:lpstr>C-149</vt:lpstr>
      <vt:lpstr>C-150</vt:lpstr>
      <vt:lpstr>C-151</vt:lpstr>
      <vt:lpstr>C-152</vt:lpstr>
      <vt:lpstr>C-153</vt:lpstr>
      <vt:lpstr>C 154</vt:lpstr>
      <vt:lpstr>'C 5'!A</vt:lpstr>
      <vt:lpstr>'C 100 - 101'!A_impresión_IM</vt:lpstr>
      <vt:lpstr>'C 102 - 103'!A_impresión_IM</vt:lpstr>
      <vt:lpstr>'C 104-105'!A_impresión_IM</vt:lpstr>
      <vt:lpstr>'C 106 - 107'!A_impresión_IM</vt:lpstr>
      <vt:lpstr>'C 90'!A_impresión_IM</vt:lpstr>
      <vt:lpstr>'C 91 - 99'!A_IMPRESIÓN_IM</vt:lpstr>
      <vt:lpstr>'C-88'!A_impresión_IM</vt:lpstr>
      <vt:lpstr>'C-89'!A_impresión_IM</vt:lpstr>
      <vt:lpstr>'C 1 - C 2 - C 3'!Área_de_impresión</vt:lpstr>
      <vt:lpstr>'C 10'!Área_de_impresión</vt:lpstr>
      <vt:lpstr>'C 100 - 101'!Área_de_impresión</vt:lpstr>
      <vt:lpstr>'C 102 - 103'!Área_de_impresión</vt:lpstr>
      <vt:lpstr>'C 104-105'!Área_de_impresión</vt:lpstr>
      <vt:lpstr>'C 106 - 107'!Área_de_impresión</vt:lpstr>
      <vt:lpstr>'C 108 - 109 '!Área_de_impresión</vt:lpstr>
      <vt:lpstr>'C 11'!Área_de_impresión</vt:lpstr>
      <vt:lpstr>'C 110 _ 111'!Área_de_impresión</vt:lpstr>
      <vt:lpstr>'C 12'!Área_de_impresión</vt:lpstr>
      <vt:lpstr>'C 127 - 128'!Área_de_impresión</vt:lpstr>
      <vt:lpstr>'C 129 - 130'!Área_de_impresión</vt:lpstr>
      <vt:lpstr>'C 13'!Área_de_impresión</vt:lpstr>
      <vt:lpstr>'C 131 - 132'!Área_de_impresión</vt:lpstr>
      <vt:lpstr>'C 133 - 134'!Área_de_impresión</vt:lpstr>
      <vt:lpstr>'C 135 '!Área_de_impresión</vt:lpstr>
      <vt:lpstr>'C 14'!Área_de_impresión</vt:lpstr>
      <vt:lpstr>'C 140 - 141 '!Área_de_impresión</vt:lpstr>
      <vt:lpstr>'C 142 - C 143'!Área_de_impresión</vt:lpstr>
      <vt:lpstr>'C 144'!Área_de_impresión</vt:lpstr>
      <vt:lpstr>'C 145'!Área_de_impresión</vt:lpstr>
      <vt:lpstr>'C 146'!Área_de_impresión</vt:lpstr>
      <vt:lpstr>'C 15'!Área_de_impresión</vt:lpstr>
      <vt:lpstr>'C 154'!Área_de_impresión</vt:lpstr>
      <vt:lpstr>'C 16'!Área_de_impresión</vt:lpstr>
      <vt:lpstr>'C 17'!Área_de_impresión</vt:lpstr>
      <vt:lpstr>'C 18'!Área_de_impresión</vt:lpstr>
      <vt:lpstr>'C 19'!Área_de_impresión</vt:lpstr>
      <vt:lpstr>'C 20'!Área_de_impresión</vt:lpstr>
      <vt:lpstr>'C 21'!Área_de_impresión</vt:lpstr>
      <vt:lpstr>'C 22'!Área_de_impresión</vt:lpstr>
      <vt:lpstr>'C 23'!Área_de_impresión</vt:lpstr>
      <vt:lpstr>'C 24'!Área_de_impresión</vt:lpstr>
      <vt:lpstr>'C 25'!Área_de_impresión</vt:lpstr>
      <vt:lpstr>'C 26'!Área_de_impresión</vt:lpstr>
      <vt:lpstr>'C 27'!Área_de_impresión</vt:lpstr>
      <vt:lpstr>'C 28'!Área_de_impresión</vt:lpstr>
      <vt:lpstr>'C 29'!Área_de_impresión</vt:lpstr>
      <vt:lpstr>'C 30'!Área_de_impresión</vt:lpstr>
      <vt:lpstr>'C 31'!Área_de_impresión</vt:lpstr>
      <vt:lpstr>'C 32'!Área_de_impresión</vt:lpstr>
      <vt:lpstr>'C 33'!Área_de_impresión</vt:lpstr>
      <vt:lpstr>'C 34'!Área_de_impresión</vt:lpstr>
      <vt:lpstr>'C 35'!Área_de_impresión</vt:lpstr>
      <vt:lpstr>'C 36'!Área_de_impresión</vt:lpstr>
      <vt:lpstr>'C 37'!Área_de_impresión</vt:lpstr>
      <vt:lpstr>'C 38'!Área_de_impresión</vt:lpstr>
      <vt:lpstr>'C 39'!Área_de_impresión</vt:lpstr>
      <vt:lpstr>'C 40'!Área_de_impresión</vt:lpstr>
      <vt:lpstr>'C 41'!Área_de_impresión</vt:lpstr>
      <vt:lpstr>'C 42'!Área_de_impresión</vt:lpstr>
      <vt:lpstr>'C 43'!Área_de_impresión</vt:lpstr>
      <vt:lpstr>'C 44'!Área_de_impresión</vt:lpstr>
      <vt:lpstr>'C 45'!Área_de_impresión</vt:lpstr>
      <vt:lpstr>'C 46'!Área_de_impresión</vt:lpstr>
      <vt:lpstr>'C 47'!Área_de_impresión</vt:lpstr>
      <vt:lpstr>'C 48'!Área_de_impresión</vt:lpstr>
      <vt:lpstr>'C 49'!Área_de_impresión</vt:lpstr>
      <vt:lpstr>'C 5'!Área_de_impresión</vt:lpstr>
      <vt:lpstr>'C -6'!Área_de_impresión</vt:lpstr>
      <vt:lpstr>'C 7'!Área_de_impresión</vt:lpstr>
      <vt:lpstr>'C 8'!Área_de_impresión</vt:lpstr>
      <vt:lpstr>'C 86-C87'!Área_de_impresión</vt:lpstr>
      <vt:lpstr>'C 9'!Área_de_impresión</vt:lpstr>
      <vt:lpstr>'C 90'!Área_de_impresión</vt:lpstr>
      <vt:lpstr>'C 91 - 99'!Área_de_impresión</vt:lpstr>
      <vt:lpstr>C_122!Área_de_impresión</vt:lpstr>
      <vt:lpstr>'C-112'!Área_de_impresión</vt:lpstr>
      <vt:lpstr>'C-113'!Área_de_impresión</vt:lpstr>
      <vt:lpstr>'C-115'!Área_de_impresión</vt:lpstr>
      <vt:lpstr>'C-121'!Área_de_impresión</vt:lpstr>
      <vt:lpstr>'C-123'!Área_de_impresión</vt:lpstr>
      <vt:lpstr>'C-124'!Área_de_impresión</vt:lpstr>
      <vt:lpstr>'C-125'!Área_de_impresión</vt:lpstr>
      <vt:lpstr>'C-126'!Área_de_impresión</vt:lpstr>
      <vt:lpstr>'C-136-137'!Área_de_impresión</vt:lpstr>
      <vt:lpstr>'C-147'!Área_de_impresión</vt:lpstr>
      <vt:lpstr>'C-148'!Área_de_impresión</vt:lpstr>
      <vt:lpstr>'C-149'!Área_de_impresión</vt:lpstr>
      <vt:lpstr>'C-150'!Área_de_impresión</vt:lpstr>
      <vt:lpstr>'C-151'!Área_de_impresión</vt:lpstr>
      <vt:lpstr>'C-152'!Área_de_impresión</vt:lpstr>
      <vt:lpstr>'C-153'!Área_de_impresión</vt:lpstr>
      <vt:lpstr>'C-4'!Área_de_impresión</vt:lpstr>
      <vt:lpstr>'C-50'!Área_de_impresión</vt:lpstr>
      <vt:lpstr>'C-51'!Área_de_impresión</vt:lpstr>
      <vt:lpstr>'C-52'!Área_de_impresión</vt:lpstr>
      <vt:lpstr>'C-53'!Área_de_impresión</vt:lpstr>
      <vt:lpstr>'C-54'!Área_de_impresión</vt:lpstr>
      <vt:lpstr>'C-55'!Área_de_impresión</vt:lpstr>
      <vt:lpstr>'C-56'!Área_de_impresión</vt:lpstr>
      <vt:lpstr>'C-57'!Área_de_impresión</vt:lpstr>
      <vt:lpstr>'C-58'!Área_de_impresión</vt:lpstr>
      <vt:lpstr>'C-59'!Área_de_impresión</vt:lpstr>
      <vt:lpstr>'C-60'!Área_de_impresión</vt:lpstr>
      <vt:lpstr>'C-61'!Área_de_impresión</vt:lpstr>
      <vt:lpstr>'C-62'!Área_de_impresión</vt:lpstr>
      <vt:lpstr>'C-63'!Área_de_impresión</vt:lpstr>
      <vt:lpstr>'C-64'!Área_de_impresión</vt:lpstr>
      <vt:lpstr>'C-65'!Área_de_impresión</vt:lpstr>
      <vt:lpstr>'C-66'!Área_de_impresión</vt:lpstr>
      <vt:lpstr>'C-67'!Área_de_impresión</vt:lpstr>
      <vt:lpstr>'C-68'!Área_de_impresión</vt:lpstr>
      <vt:lpstr>'C-69'!Área_de_impresión</vt:lpstr>
      <vt:lpstr>'C-70'!Área_de_impresión</vt:lpstr>
      <vt:lpstr>'C-71'!Área_de_impresión</vt:lpstr>
      <vt:lpstr>'C-72'!Área_de_impresión</vt:lpstr>
      <vt:lpstr>'C-73'!Área_de_impresión</vt:lpstr>
      <vt:lpstr>'C-74'!Área_de_impresión</vt:lpstr>
      <vt:lpstr>'C-75'!Área_de_impresión</vt:lpstr>
      <vt:lpstr>'C-76'!Área_de_impresión</vt:lpstr>
      <vt:lpstr>'C-77'!Área_de_impresión</vt:lpstr>
      <vt:lpstr>'C-78'!Área_de_impresión</vt:lpstr>
      <vt:lpstr>'C-79'!Área_de_impresión</vt:lpstr>
      <vt:lpstr>'C-80'!Área_de_impresión</vt:lpstr>
      <vt:lpstr>'C-81'!Área_de_impresión</vt:lpstr>
      <vt:lpstr>'C-82'!Área_de_impresión</vt:lpstr>
      <vt:lpstr>'C-83'!Área_de_impresión</vt:lpstr>
      <vt:lpstr>'C-84'!Área_de_impresión</vt:lpstr>
      <vt:lpstr>'C-85'!Área_de_impresión</vt:lpstr>
      <vt:lpstr>'C-88'!Área_de_impresión</vt:lpstr>
      <vt:lpstr>'C-89'!Área_de_impresión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elba castro - diseño hojas</dc:creator>
  <cp:keywords/>
  <dc:description/>
  <cp:lastModifiedBy>Cesar</cp:lastModifiedBy>
  <cp:lastPrinted>2021-05-26T03:41:11Z</cp:lastPrinted>
  <dcterms:created xsi:type="dcterms:W3CDTF">1999-02-26T21:15:02Z</dcterms:created>
  <dcterms:modified xsi:type="dcterms:W3CDTF">2021-05-31T19:53:23Z</dcterms:modified>
  <cp:category/>
</cp:coreProperties>
</file>