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30443813\Documents\Projects\Zafin\Demo Script\"/>
    </mc:Choice>
  </mc:AlternateContent>
  <bookViews>
    <workbookView xWindow="0" yWindow="0" windowWidth="15300" windowHeight="8295" activeTab="3"/>
  </bookViews>
  <sheets>
    <sheet name="MPO" sheetId="1" r:id="rId1"/>
    <sheet name="MPO daily calc." sheetId="5" r:id="rId2"/>
    <sheet name="NMO" sheetId="4" r:id="rId3"/>
    <sheet name="NMO Daily Calc" sheetId="6" r:id="rId4"/>
    <sheet name="NCO" sheetId="3" r:id="rId5"/>
    <sheet name="hide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I10" i="6"/>
  <c r="I4" i="6"/>
  <c r="I2" i="6"/>
  <c r="P2" i="6" l="1"/>
  <c r="D9" i="6"/>
  <c r="E2" i="6"/>
  <c r="D19" i="4"/>
  <c r="B19" i="4"/>
  <c r="B20" i="4" s="1"/>
  <c r="D13" i="4"/>
  <c r="D7" i="4"/>
  <c r="B7" i="4"/>
  <c r="E79" i="1"/>
  <c r="G73" i="1"/>
  <c r="G72" i="1"/>
  <c r="G63" i="1"/>
  <c r="G62" i="1"/>
  <c r="G53" i="1"/>
  <c r="G52" i="1"/>
  <c r="G42" i="1"/>
  <c r="G41" i="1"/>
  <c r="G32" i="1"/>
  <c r="G31" i="1"/>
  <c r="G20" i="1"/>
  <c r="G34" i="5"/>
  <c r="E73" i="1"/>
  <c r="E72" i="1"/>
  <c r="E63" i="1"/>
  <c r="E62" i="1"/>
  <c r="E53" i="1"/>
  <c r="E52" i="1"/>
  <c r="E42" i="1"/>
  <c r="E32" i="1"/>
  <c r="E31" i="1"/>
  <c r="E41" i="1"/>
  <c r="B73" i="1"/>
  <c r="B71" i="1"/>
  <c r="B63" i="1"/>
  <c r="B61" i="1"/>
  <c r="B53" i="1"/>
  <c r="B51" i="1"/>
  <c r="B43" i="1"/>
  <c r="B41" i="1"/>
  <c r="B33" i="1"/>
  <c r="B31" i="1"/>
  <c r="E19" i="1"/>
  <c r="C4" i="5" s="1"/>
  <c r="B13" i="4"/>
  <c r="B14" i="4" s="1"/>
  <c r="E60" i="2"/>
  <c r="E40" i="2"/>
  <c r="I30" i="2"/>
  <c r="I79" i="2"/>
  <c r="I78" i="2"/>
  <c r="E79" i="2"/>
  <c r="E78" i="2"/>
  <c r="B78" i="2"/>
  <c r="B79" i="1"/>
  <c r="B74" i="2"/>
  <c r="B74" i="1"/>
  <c r="B64" i="2"/>
  <c r="B64" i="1"/>
  <c r="B54" i="2"/>
  <c r="B54" i="1"/>
  <c r="B44" i="2"/>
  <c r="B44" i="1"/>
  <c r="B34" i="2"/>
  <c r="B34" i="1"/>
  <c r="B23" i="2"/>
  <c r="B23" i="1"/>
  <c r="B14" i="2"/>
  <c r="B14" i="1"/>
  <c r="B6" i="2"/>
  <c r="B6" i="1"/>
  <c r="B7" i="1" s="1"/>
  <c r="B11" i="1" s="1"/>
  <c r="I70" i="2"/>
  <c r="I60" i="2"/>
  <c r="I50" i="2"/>
  <c r="I40" i="2"/>
  <c r="I35" i="2"/>
  <c r="I39" i="2" s="1"/>
  <c r="E69" i="2"/>
  <c r="E59" i="2"/>
  <c r="E65" i="2" s="1"/>
  <c r="E50" i="2"/>
  <c r="E49" i="2"/>
  <c r="E39" i="2"/>
  <c r="E45" i="2" s="1"/>
  <c r="B45" i="2"/>
  <c r="B48" i="2" s="1"/>
  <c r="B55" i="2" s="1"/>
  <c r="B58" i="2" s="1"/>
  <c r="B65" i="2" s="1"/>
  <c r="B68" i="2" s="1"/>
  <c r="B75" i="2" s="1"/>
  <c r="B38" i="2"/>
  <c r="E35" i="2"/>
  <c r="B8" i="4" l="1"/>
  <c r="D21" i="6"/>
  <c r="D5" i="6"/>
  <c r="D33" i="6"/>
  <c r="D17" i="6"/>
  <c r="D29" i="6"/>
  <c r="D13" i="6"/>
  <c r="O3" i="6"/>
  <c r="P3" i="6" s="1"/>
  <c r="N4" i="6" s="1"/>
  <c r="D25" i="6"/>
  <c r="D32" i="6"/>
  <c r="D28" i="6"/>
  <c r="D24" i="6"/>
  <c r="D20" i="6"/>
  <c r="D16" i="6"/>
  <c r="D12" i="6"/>
  <c r="D8" i="6"/>
  <c r="D4" i="6"/>
  <c r="D31" i="6"/>
  <c r="D27" i="6"/>
  <c r="D23" i="6"/>
  <c r="D19" i="6"/>
  <c r="D15" i="6"/>
  <c r="D11" i="6"/>
  <c r="D7" i="6"/>
  <c r="D3" i="6"/>
  <c r="D30" i="6"/>
  <c r="D26" i="6"/>
  <c r="D22" i="6"/>
  <c r="D18" i="6"/>
  <c r="D14" i="6"/>
  <c r="D10" i="6"/>
  <c r="D6" i="6"/>
  <c r="D4" i="5"/>
  <c r="B5" i="5" s="1"/>
  <c r="B15" i="1"/>
  <c r="B19" i="1" s="1"/>
  <c r="B25" i="1" s="1"/>
  <c r="B29" i="1" s="1"/>
  <c r="B36" i="1" s="1"/>
  <c r="B39" i="1" s="1"/>
  <c r="B46" i="1" s="1"/>
  <c r="B49" i="1" s="1"/>
  <c r="I45" i="2"/>
  <c r="I49" i="2" s="1"/>
  <c r="E70" i="2"/>
  <c r="E75" i="2" s="1"/>
  <c r="E55" i="2"/>
  <c r="E3" i="6" l="1"/>
  <c r="B4" i="6" s="1"/>
  <c r="E4" i="6" s="1"/>
  <c r="B5" i="6" s="1"/>
  <c r="E5" i="6" s="1"/>
  <c r="B6" i="6" s="1"/>
  <c r="D34" i="6"/>
  <c r="B25" i="4" s="1"/>
  <c r="O4" i="6"/>
  <c r="P4" i="6" s="1"/>
  <c r="N5" i="6" s="1"/>
  <c r="C5" i="5"/>
  <c r="B56" i="1"/>
  <c r="B59" i="1" s="1"/>
  <c r="B66" i="1" s="1"/>
  <c r="B69" i="1" s="1"/>
  <c r="B76" i="1" s="1"/>
  <c r="I55" i="2"/>
  <c r="I59" i="2" s="1"/>
  <c r="O5" i="6" l="1"/>
  <c r="P5" i="6"/>
  <c r="N6" i="6" s="1"/>
  <c r="O6" i="6" s="1"/>
  <c r="P6" i="6" s="1"/>
  <c r="N7" i="6" s="1"/>
  <c r="E6" i="6"/>
  <c r="B7" i="6" s="1"/>
  <c r="D5" i="5"/>
  <c r="B6" i="5" s="1"/>
  <c r="I65" i="2"/>
  <c r="I69" i="2" s="1"/>
  <c r="O7" i="6" l="1"/>
  <c r="P7" i="6" s="1"/>
  <c r="N8" i="6" s="1"/>
  <c r="E7" i="6"/>
  <c r="B8" i="6" s="1"/>
  <c r="C6" i="5"/>
  <c r="I75" i="2"/>
  <c r="O8" i="6" l="1"/>
  <c r="P8" i="6" s="1"/>
  <c r="N9" i="6" s="1"/>
  <c r="E8" i="6"/>
  <c r="B9" i="6" s="1"/>
  <c r="D6" i="5"/>
  <c r="B7" i="5" s="1"/>
  <c r="O9" i="6" l="1"/>
  <c r="P9" i="6" s="1"/>
  <c r="N10" i="6" s="1"/>
  <c r="E9" i="6"/>
  <c r="B10" i="6" s="1"/>
  <c r="C7" i="5"/>
  <c r="D7" i="5" s="1"/>
  <c r="B8" i="5" s="1"/>
  <c r="O10" i="6" l="1"/>
  <c r="P10" i="6" s="1"/>
  <c r="N11" i="6" s="1"/>
  <c r="E10" i="6"/>
  <c r="B11" i="6" s="1"/>
  <c r="C8" i="5"/>
  <c r="D8" i="5" s="1"/>
  <c r="B9" i="5" s="1"/>
  <c r="O11" i="6" l="1"/>
  <c r="P11" i="6" s="1"/>
  <c r="N12" i="6" s="1"/>
  <c r="E11" i="6"/>
  <c r="B12" i="6" s="1"/>
  <c r="C9" i="5"/>
  <c r="D9" i="5" s="1"/>
  <c r="B10" i="5" s="1"/>
  <c r="O12" i="6" l="1"/>
  <c r="P12" i="6" s="1"/>
  <c r="N13" i="6" s="1"/>
  <c r="E12" i="6"/>
  <c r="B13" i="6" s="1"/>
  <c r="C10" i="5"/>
  <c r="D10" i="5" s="1"/>
  <c r="B11" i="5" s="1"/>
  <c r="O13" i="6" l="1"/>
  <c r="P13" i="6" s="1"/>
  <c r="N14" i="6" s="1"/>
  <c r="E13" i="6"/>
  <c r="B14" i="6" s="1"/>
  <c r="C11" i="5"/>
  <c r="D11" i="5"/>
  <c r="B12" i="5" s="1"/>
  <c r="O14" i="6" l="1"/>
  <c r="P14" i="6" s="1"/>
  <c r="N15" i="6" s="1"/>
  <c r="E14" i="6"/>
  <c r="B15" i="6" s="1"/>
  <c r="C12" i="5"/>
  <c r="D12" i="5" s="1"/>
  <c r="B13" i="5" s="1"/>
  <c r="O15" i="6" l="1"/>
  <c r="P15" i="6" s="1"/>
  <c r="N16" i="6" s="1"/>
  <c r="E15" i="6"/>
  <c r="B16" i="6" s="1"/>
  <c r="C13" i="5"/>
  <c r="D13" i="5" s="1"/>
  <c r="B14" i="5" s="1"/>
  <c r="O16" i="6" l="1"/>
  <c r="P16" i="6" s="1"/>
  <c r="N17" i="6" s="1"/>
  <c r="E16" i="6"/>
  <c r="B17" i="6" s="1"/>
  <c r="C14" i="5"/>
  <c r="D14" i="5" s="1"/>
  <c r="B15" i="5" s="1"/>
  <c r="O17" i="6" l="1"/>
  <c r="P17" i="6" s="1"/>
  <c r="N18" i="6" s="1"/>
  <c r="E17" i="6"/>
  <c r="B18" i="6" s="1"/>
  <c r="C15" i="5"/>
  <c r="D15" i="5"/>
  <c r="B16" i="5" s="1"/>
  <c r="O18" i="6" l="1"/>
  <c r="P18" i="6" s="1"/>
  <c r="N19" i="6" s="1"/>
  <c r="E18" i="6"/>
  <c r="B19" i="6" s="1"/>
  <c r="C16" i="5"/>
  <c r="D16" i="5" s="1"/>
  <c r="B17" i="5" s="1"/>
  <c r="O19" i="6" l="1"/>
  <c r="P19" i="6" s="1"/>
  <c r="N20" i="6" s="1"/>
  <c r="E19" i="6"/>
  <c r="B20" i="6" s="1"/>
  <c r="C17" i="5"/>
  <c r="D17" i="5" s="1"/>
  <c r="B18" i="5" s="1"/>
  <c r="O20" i="6" l="1"/>
  <c r="P20" i="6" s="1"/>
  <c r="N21" i="6" s="1"/>
  <c r="E20" i="6"/>
  <c r="B21" i="6" s="1"/>
  <c r="C18" i="5"/>
  <c r="D18" i="5" s="1"/>
  <c r="B19" i="5" s="1"/>
  <c r="O21" i="6" l="1"/>
  <c r="P21" i="6" s="1"/>
  <c r="N22" i="6" s="1"/>
  <c r="E21" i="6"/>
  <c r="B22" i="6" s="1"/>
  <c r="C19" i="5"/>
  <c r="D19" i="5"/>
  <c r="B20" i="5" s="1"/>
  <c r="O22" i="6" l="1"/>
  <c r="P22" i="6" s="1"/>
  <c r="N23" i="6" s="1"/>
  <c r="E22" i="6"/>
  <c r="B23" i="6" s="1"/>
  <c r="C20" i="5"/>
  <c r="D20" i="5" s="1"/>
  <c r="B21" i="5" s="1"/>
  <c r="O23" i="6" l="1"/>
  <c r="P23" i="6" s="1"/>
  <c r="N24" i="6" s="1"/>
  <c r="E23" i="6"/>
  <c r="B24" i="6" s="1"/>
  <c r="C21" i="5"/>
  <c r="D21" i="5" s="1"/>
  <c r="B22" i="5" s="1"/>
  <c r="O24" i="6" l="1"/>
  <c r="P24" i="6" s="1"/>
  <c r="N25" i="6" s="1"/>
  <c r="E24" i="6"/>
  <c r="B25" i="6" s="1"/>
  <c r="C22" i="5"/>
  <c r="D22" i="5" s="1"/>
  <c r="B23" i="5" s="1"/>
  <c r="O25" i="6" l="1"/>
  <c r="P25" i="6" s="1"/>
  <c r="N26" i="6" s="1"/>
  <c r="E25" i="6"/>
  <c r="B26" i="6" s="1"/>
  <c r="C23" i="5"/>
  <c r="D23" i="5"/>
  <c r="B24" i="5" s="1"/>
  <c r="O26" i="6" l="1"/>
  <c r="P26" i="6" s="1"/>
  <c r="N27" i="6" s="1"/>
  <c r="E26" i="6"/>
  <c r="B27" i="6" s="1"/>
  <c r="C24" i="5"/>
  <c r="D24" i="5" s="1"/>
  <c r="B25" i="5" s="1"/>
  <c r="O27" i="6" l="1"/>
  <c r="P27" i="6" s="1"/>
  <c r="N28" i="6" s="1"/>
  <c r="E27" i="6"/>
  <c r="B28" i="6" s="1"/>
  <c r="C25" i="5"/>
  <c r="D25" i="5" s="1"/>
  <c r="B26" i="5" s="1"/>
  <c r="O28" i="6" l="1"/>
  <c r="P28" i="6" s="1"/>
  <c r="N29" i="6" s="1"/>
  <c r="E28" i="6"/>
  <c r="B29" i="6" s="1"/>
  <c r="C26" i="5"/>
  <c r="D26" i="5" s="1"/>
  <c r="B27" i="5" s="1"/>
  <c r="O29" i="6" l="1"/>
  <c r="P29" i="6" s="1"/>
  <c r="N30" i="6" s="1"/>
  <c r="E29" i="6"/>
  <c r="B30" i="6" s="1"/>
  <c r="C27" i="5"/>
  <c r="D27" i="5"/>
  <c r="B28" i="5" s="1"/>
  <c r="O30" i="6" l="1"/>
  <c r="P30" i="6" s="1"/>
  <c r="N31" i="6" s="1"/>
  <c r="E30" i="6"/>
  <c r="B31" i="6" s="1"/>
  <c r="C28" i="5"/>
  <c r="D28" i="5" s="1"/>
  <c r="B29" i="5" s="1"/>
  <c r="O31" i="6" l="1"/>
  <c r="P31" i="6" s="1"/>
  <c r="N32" i="6" s="1"/>
  <c r="E31" i="6"/>
  <c r="B32" i="6" s="1"/>
  <c r="C29" i="5"/>
  <c r="D29" i="5" s="1"/>
  <c r="B30" i="5" s="1"/>
  <c r="O32" i="6" l="1"/>
  <c r="P32" i="6" s="1"/>
  <c r="N33" i="6" s="1"/>
  <c r="E32" i="6"/>
  <c r="B33" i="6" s="1"/>
  <c r="C30" i="5"/>
  <c r="D30" i="5" s="1"/>
  <c r="B31" i="5" s="1"/>
  <c r="O33" i="6" l="1"/>
  <c r="P33" i="6" s="1"/>
  <c r="E33" i="6"/>
  <c r="C31" i="5"/>
  <c r="D31" i="5"/>
  <c r="B32" i="5" s="1"/>
  <c r="C32" i="5" l="1"/>
  <c r="D32" i="5" s="1"/>
  <c r="B33" i="5" s="1"/>
  <c r="C33" i="5" l="1"/>
  <c r="D33" i="5" s="1"/>
  <c r="B34" i="5" s="1"/>
  <c r="C34" i="5" l="1"/>
  <c r="E21" i="1" l="1"/>
  <c r="E25" i="1" s="1"/>
  <c r="E30" i="1" s="1"/>
  <c r="D34" i="5"/>
  <c r="B35" i="5" s="1"/>
  <c r="C35" i="5" l="1"/>
  <c r="D35" i="5" l="1"/>
  <c r="B36" i="5" s="1"/>
  <c r="C36" i="5" l="1"/>
  <c r="D36" i="5"/>
  <c r="B37" i="5" s="1"/>
  <c r="C37" i="5" l="1"/>
  <c r="D37" i="5" l="1"/>
  <c r="B38" i="5" s="1"/>
  <c r="C38" i="5" l="1"/>
  <c r="D38" i="5" s="1"/>
  <c r="B39" i="5" s="1"/>
  <c r="C39" i="5" l="1"/>
  <c r="D39" i="5" s="1"/>
  <c r="B40" i="5" s="1"/>
  <c r="C40" i="5" l="1"/>
  <c r="D40" i="5" s="1"/>
  <c r="B41" i="5" s="1"/>
  <c r="C41" i="5" l="1"/>
  <c r="D41" i="5" s="1"/>
  <c r="B42" i="5" s="1"/>
  <c r="C42" i="5" l="1"/>
  <c r="D42" i="5" s="1"/>
  <c r="B43" i="5" s="1"/>
  <c r="C43" i="5" l="1"/>
  <c r="D43" i="5" s="1"/>
  <c r="B44" i="5" s="1"/>
  <c r="C44" i="5" l="1"/>
  <c r="D44" i="5"/>
  <c r="B45" i="5" s="1"/>
  <c r="C45" i="5" l="1"/>
  <c r="D45" i="5" s="1"/>
  <c r="B46" i="5" s="1"/>
  <c r="C46" i="5" l="1"/>
  <c r="D46" i="5" s="1"/>
  <c r="B47" i="5" s="1"/>
  <c r="C47" i="5" l="1"/>
  <c r="D47" i="5" s="1"/>
  <c r="B48" i="5" s="1"/>
  <c r="C48" i="5" l="1"/>
  <c r="D48" i="5"/>
  <c r="B49" i="5" s="1"/>
  <c r="C49" i="5" l="1"/>
  <c r="D49" i="5" s="1"/>
  <c r="B50" i="5" s="1"/>
  <c r="C50" i="5" l="1"/>
  <c r="D50" i="5" s="1"/>
  <c r="B51" i="5" s="1"/>
  <c r="C51" i="5" l="1"/>
  <c r="D51" i="5" s="1"/>
  <c r="B52" i="5" s="1"/>
  <c r="C52" i="5" l="1"/>
  <c r="D52" i="5"/>
  <c r="B53" i="5" s="1"/>
  <c r="C53" i="5" l="1"/>
  <c r="D53" i="5" s="1"/>
  <c r="B54" i="5" s="1"/>
  <c r="C54" i="5" l="1"/>
  <c r="D54" i="5" s="1"/>
  <c r="B55" i="5" s="1"/>
  <c r="C55" i="5" l="1"/>
  <c r="D55" i="5" s="1"/>
  <c r="B56" i="5" s="1"/>
  <c r="C56" i="5" l="1"/>
  <c r="D56" i="5"/>
  <c r="B57" i="5" s="1"/>
  <c r="C57" i="5" l="1"/>
  <c r="D57" i="5" s="1"/>
  <c r="B58" i="5" s="1"/>
  <c r="C58" i="5" l="1"/>
  <c r="D58" i="5" s="1"/>
  <c r="B59" i="5" s="1"/>
  <c r="C59" i="5" l="1"/>
  <c r="D59" i="5" s="1"/>
  <c r="B60" i="5" s="1"/>
  <c r="C60" i="5" l="1"/>
  <c r="D60" i="5"/>
  <c r="B61" i="5" s="1"/>
  <c r="C61" i="5" l="1"/>
  <c r="D61" i="5" s="1"/>
  <c r="B62" i="5" s="1"/>
  <c r="C62" i="5" l="1"/>
  <c r="D62" i="5" s="1"/>
  <c r="B63" i="5" s="1"/>
  <c r="C63" i="5" l="1"/>
  <c r="D63" i="5" s="1"/>
  <c r="B64" i="5" s="1"/>
  <c r="C64" i="5" l="1"/>
  <c r="D64" i="5" s="1"/>
  <c r="B65" i="5" s="1"/>
  <c r="C65" i="5" l="1"/>
  <c r="G65" i="5" s="1"/>
  <c r="E34" i="1" l="1"/>
  <c r="E36" i="1" s="1"/>
  <c r="E40" i="1" s="1"/>
  <c r="D65" i="5"/>
  <c r="B66" i="5" s="1"/>
  <c r="C66" i="5" l="1"/>
  <c r="D66" i="5" l="1"/>
  <c r="B67" i="5" s="1"/>
  <c r="C67" i="5" l="1"/>
  <c r="D67" i="5" l="1"/>
  <c r="B68" i="5" s="1"/>
  <c r="C68" i="5" l="1"/>
  <c r="D68" i="5" l="1"/>
  <c r="B69" i="5" s="1"/>
  <c r="C69" i="5" l="1"/>
  <c r="D69" i="5" s="1"/>
  <c r="B70" i="5" s="1"/>
  <c r="C70" i="5" l="1"/>
  <c r="D70" i="5" s="1"/>
  <c r="B71" i="5" s="1"/>
  <c r="C71" i="5" l="1"/>
  <c r="D71" i="5" s="1"/>
  <c r="B72" i="5" s="1"/>
  <c r="C72" i="5" l="1"/>
  <c r="D72" i="5" s="1"/>
  <c r="B73" i="5" s="1"/>
  <c r="C73" i="5" l="1"/>
  <c r="D73" i="5" s="1"/>
  <c r="B74" i="5" s="1"/>
  <c r="C74" i="5" l="1"/>
  <c r="D74" i="5" s="1"/>
  <c r="B75" i="5" s="1"/>
  <c r="C75" i="5" l="1"/>
  <c r="D75" i="5" s="1"/>
  <c r="B76" i="5" s="1"/>
  <c r="C76" i="5" l="1"/>
  <c r="D76" i="5" s="1"/>
  <c r="B77" i="5" s="1"/>
  <c r="C77" i="5" l="1"/>
  <c r="D77" i="5"/>
  <c r="B78" i="5" s="1"/>
  <c r="C78" i="5" l="1"/>
  <c r="D78" i="5" s="1"/>
  <c r="B79" i="5" s="1"/>
  <c r="C79" i="5" l="1"/>
  <c r="D79" i="5" s="1"/>
  <c r="B80" i="5" s="1"/>
  <c r="C80" i="5" l="1"/>
  <c r="D80" i="5" s="1"/>
  <c r="B81" i="5" s="1"/>
  <c r="C81" i="5" l="1"/>
  <c r="D81" i="5"/>
  <c r="B82" i="5" s="1"/>
  <c r="C82" i="5" l="1"/>
  <c r="D82" i="5" s="1"/>
  <c r="B83" i="5" s="1"/>
  <c r="C83" i="5" l="1"/>
  <c r="D83" i="5" s="1"/>
  <c r="B84" i="5" s="1"/>
  <c r="C84" i="5" l="1"/>
  <c r="D84" i="5" s="1"/>
  <c r="B85" i="5" s="1"/>
  <c r="C85" i="5" l="1"/>
  <c r="D85" i="5"/>
  <c r="B86" i="5" s="1"/>
  <c r="C86" i="5" l="1"/>
  <c r="D86" i="5" s="1"/>
  <c r="B87" i="5" s="1"/>
  <c r="C87" i="5" l="1"/>
  <c r="D87" i="5" s="1"/>
  <c r="B88" i="5" s="1"/>
  <c r="C88" i="5" l="1"/>
  <c r="D88" i="5" s="1"/>
  <c r="B89" i="5" s="1"/>
  <c r="C89" i="5" l="1"/>
  <c r="D89" i="5"/>
  <c r="B90" i="5" s="1"/>
  <c r="C90" i="5" l="1"/>
  <c r="D90" i="5" s="1"/>
  <c r="B91" i="5" s="1"/>
  <c r="C91" i="5" l="1"/>
  <c r="D91" i="5" s="1"/>
  <c r="B92" i="5" s="1"/>
  <c r="C92" i="5" l="1"/>
  <c r="D92" i="5" s="1"/>
  <c r="B93" i="5" s="1"/>
  <c r="C93" i="5" l="1"/>
  <c r="D93" i="5"/>
  <c r="B94" i="5" s="1"/>
  <c r="C94" i="5" l="1"/>
  <c r="D94" i="5" s="1"/>
  <c r="B95" i="5" s="1"/>
  <c r="C95" i="5" l="1"/>
  <c r="G95" i="5" s="1"/>
  <c r="E44" i="1" l="1"/>
  <c r="E46" i="1" s="1"/>
  <c r="E50" i="1" s="1"/>
  <c r="D95" i="5"/>
  <c r="B96" i="5" s="1"/>
  <c r="C96" i="5" l="1"/>
  <c r="D96" i="5" l="1"/>
  <c r="B97" i="5" s="1"/>
  <c r="C97" i="5" l="1"/>
  <c r="D97" i="5" l="1"/>
  <c r="B98" i="5" s="1"/>
  <c r="C98" i="5" l="1"/>
  <c r="D98" i="5"/>
  <c r="B99" i="5" s="1"/>
  <c r="C99" i="5" l="1"/>
  <c r="D99" i="5" s="1"/>
  <c r="B100" i="5" s="1"/>
  <c r="C100" i="5" l="1"/>
  <c r="D100" i="5" s="1"/>
  <c r="B101" i="5" s="1"/>
  <c r="C101" i="5" l="1"/>
  <c r="D101" i="5" s="1"/>
  <c r="B102" i="5" s="1"/>
  <c r="C102" i="5" l="1"/>
  <c r="D102" i="5"/>
  <c r="B103" i="5" s="1"/>
  <c r="C103" i="5" l="1"/>
  <c r="D103" i="5" s="1"/>
  <c r="B104" i="5" s="1"/>
  <c r="C104" i="5" l="1"/>
  <c r="D104" i="5" s="1"/>
  <c r="B105" i="5" s="1"/>
  <c r="C105" i="5" l="1"/>
  <c r="D105" i="5" s="1"/>
  <c r="B106" i="5" s="1"/>
  <c r="C106" i="5" l="1"/>
  <c r="D106" i="5"/>
  <c r="B107" i="5" s="1"/>
  <c r="C107" i="5" l="1"/>
  <c r="D107" i="5" s="1"/>
  <c r="B108" i="5" s="1"/>
  <c r="C108" i="5" l="1"/>
  <c r="D108" i="5" s="1"/>
  <c r="B109" i="5" s="1"/>
  <c r="C109" i="5" l="1"/>
  <c r="D109" i="5" s="1"/>
  <c r="B110" i="5" s="1"/>
  <c r="C110" i="5" l="1"/>
  <c r="D110" i="5" s="1"/>
  <c r="B111" i="5" s="1"/>
  <c r="C111" i="5" l="1"/>
  <c r="D111" i="5" s="1"/>
  <c r="B112" i="5" s="1"/>
  <c r="C112" i="5" l="1"/>
  <c r="D112" i="5" s="1"/>
  <c r="B113" i="5" s="1"/>
  <c r="C113" i="5" l="1"/>
  <c r="D113" i="5" s="1"/>
  <c r="B114" i="5" s="1"/>
  <c r="C114" i="5" l="1"/>
  <c r="D114" i="5"/>
  <c r="B115" i="5" s="1"/>
  <c r="C115" i="5" l="1"/>
  <c r="D115" i="5" s="1"/>
  <c r="B116" i="5" s="1"/>
  <c r="C116" i="5" l="1"/>
  <c r="D116" i="5" s="1"/>
  <c r="B117" i="5" s="1"/>
  <c r="C117" i="5" l="1"/>
  <c r="D117" i="5" s="1"/>
  <c r="B118" i="5" s="1"/>
  <c r="C118" i="5" l="1"/>
  <c r="D118" i="5"/>
  <c r="B119" i="5" s="1"/>
  <c r="C119" i="5" l="1"/>
  <c r="D119" i="5" s="1"/>
  <c r="B120" i="5" s="1"/>
  <c r="C120" i="5" l="1"/>
  <c r="D120" i="5" s="1"/>
  <c r="B121" i="5" s="1"/>
  <c r="C121" i="5" l="1"/>
  <c r="D121" i="5" s="1"/>
  <c r="B122" i="5" s="1"/>
  <c r="C122" i="5" l="1"/>
  <c r="D122" i="5"/>
  <c r="B123" i="5" s="1"/>
  <c r="C123" i="5" l="1"/>
  <c r="D123" i="5" s="1"/>
  <c r="B124" i="5" s="1"/>
  <c r="C124" i="5" l="1"/>
  <c r="D124" i="5" s="1"/>
  <c r="B125" i="5" s="1"/>
  <c r="C125" i="5" l="1"/>
  <c r="D125" i="5" s="1"/>
  <c r="B126" i="5" s="1"/>
  <c r="C126" i="5" l="1"/>
  <c r="G126" i="5" s="1"/>
  <c r="D126" i="5"/>
  <c r="B127" i="5" s="1"/>
  <c r="C127" i="5" l="1"/>
  <c r="D127" i="5" s="1"/>
  <c r="B128" i="5" s="1"/>
  <c r="E55" i="1"/>
  <c r="E56" i="1" s="1"/>
  <c r="E60" i="1" s="1"/>
  <c r="C128" i="5" l="1"/>
  <c r="D128" i="5" l="1"/>
  <c r="B129" i="5" s="1"/>
  <c r="C129" i="5" l="1"/>
  <c r="D129" i="5" s="1"/>
  <c r="B130" i="5" s="1"/>
  <c r="C130" i="5" l="1"/>
  <c r="D130" i="5" s="1"/>
  <c r="B131" i="5" s="1"/>
  <c r="C131" i="5" l="1"/>
  <c r="D131" i="5" s="1"/>
  <c r="B132" i="5" s="1"/>
  <c r="C132" i="5" l="1"/>
  <c r="D132" i="5" s="1"/>
  <c r="B133" i="5" s="1"/>
  <c r="C133" i="5" l="1"/>
  <c r="D133" i="5" s="1"/>
  <c r="B134" i="5" s="1"/>
  <c r="C134" i="5" l="1"/>
  <c r="D134" i="5" s="1"/>
  <c r="B135" i="5" s="1"/>
  <c r="C135" i="5" l="1"/>
  <c r="D135" i="5"/>
  <c r="B136" i="5" s="1"/>
  <c r="C136" i="5" l="1"/>
  <c r="D136" i="5" s="1"/>
  <c r="B137" i="5" s="1"/>
  <c r="C137" i="5" l="1"/>
  <c r="D137" i="5" s="1"/>
  <c r="B138" i="5" s="1"/>
  <c r="C138" i="5" l="1"/>
  <c r="D138" i="5" s="1"/>
  <c r="B139" i="5" s="1"/>
  <c r="C139" i="5" l="1"/>
  <c r="D139" i="5"/>
  <c r="B140" i="5" s="1"/>
  <c r="C140" i="5" l="1"/>
  <c r="D140" i="5" s="1"/>
  <c r="B141" i="5" s="1"/>
  <c r="C141" i="5" l="1"/>
  <c r="D141" i="5" s="1"/>
  <c r="B142" i="5" s="1"/>
  <c r="C142" i="5" l="1"/>
  <c r="D142" i="5" s="1"/>
  <c r="B143" i="5" s="1"/>
  <c r="C143" i="5" l="1"/>
  <c r="D143" i="5"/>
  <c r="B144" i="5" s="1"/>
  <c r="C144" i="5" l="1"/>
  <c r="D144" i="5" s="1"/>
  <c r="B145" i="5" s="1"/>
  <c r="C145" i="5" l="1"/>
  <c r="D145" i="5" s="1"/>
  <c r="B146" i="5" s="1"/>
  <c r="C146" i="5" l="1"/>
  <c r="D146" i="5" s="1"/>
  <c r="B147" i="5" s="1"/>
  <c r="C147" i="5" l="1"/>
  <c r="D147" i="5" s="1"/>
  <c r="B148" i="5" s="1"/>
  <c r="C148" i="5" l="1"/>
  <c r="D148" i="5" s="1"/>
  <c r="B149" i="5" s="1"/>
  <c r="C149" i="5" l="1"/>
  <c r="D149" i="5" s="1"/>
  <c r="B150" i="5" s="1"/>
  <c r="C150" i="5" l="1"/>
  <c r="D150" i="5" s="1"/>
  <c r="B151" i="5" s="1"/>
  <c r="C151" i="5" l="1"/>
  <c r="D151" i="5"/>
  <c r="B152" i="5" s="1"/>
  <c r="C152" i="5" l="1"/>
  <c r="D152" i="5" s="1"/>
  <c r="B153" i="5" s="1"/>
  <c r="C153" i="5" l="1"/>
  <c r="D153" i="5" s="1"/>
  <c r="B154" i="5" s="1"/>
  <c r="C154" i="5" l="1"/>
  <c r="D154" i="5" s="1"/>
  <c r="B155" i="5" s="1"/>
  <c r="C155" i="5" l="1"/>
  <c r="D155" i="5"/>
  <c r="B156" i="5" s="1"/>
  <c r="C156" i="5" l="1"/>
  <c r="G156" i="5" s="1"/>
  <c r="E65" i="1" l="1"/>
  <c r="E66" i="1" s="1"/>
  <c r="E70" i="1" s="1"/>
  <c r="D156" i="5"/>
  <c r="B157" i="5" s="1"/>
  <c r="C157" i="5" l="1"/>
  <c r="D157" i="5" s="1"/>
  <c r="B158" i="5" s="1"/>
  <c r="C158" i="5" l="1"/>
  <c r="D158" i="5" s="1"/>
  <c r="B159" i="5" s="1"/>
  <c r="C159" i="5" l="1"/>
  <c r="D159" i="5" s="1"/>
  <c r="B160" i="5" s="1"/>
  <c r="C160" i="5" l="1"/>
  <c r="D160" i="5" l="1"/>
  <c r="B161" i="5" s="1"/>
  <c r="C161" i="5" l="1"/>
  <c r="D161" i="5" s="1"/>
  <c r="B162" i="5" s="1"/>
  <c r="C162" i="5" l="1"/>
  <c r="D162" i="5" s="1"/>
  <c r="B163" i="5" s="1"/>
  <c r="C163" i="5" l="1"/>
  <c r="D163" i="5" s="1"/>
  <c r="B164" i="5" s="1"/>
  <c r="C164" i="5" l="1"/>
  <c r="D164" i="5"/>
  <c r="B165" i="5" s="1"/>
  <c r="C165" i="5" l="1"/>
  <c r="D165" i="5" s="1"/>
  <c r="B166" i="5" s="1"/>
  <c r="C166" i="5" l="1"/>
  <c r="D166" i="5" s="1"/>
  <c r="B167" i="5" s="1"/>
  <c r="C167" i="5" l="1"/>
  <c r="D167" i="5" s="1"/>
  <c r="B168" i="5" s="1"/>
  <c r="C168" i="5" l="1"/>
  <c r="D168" i="5" s="1"/>
  <c r="B169" i="5" s="1"/>
  <c r="C169" i="5" l="1"/>
  <c r="D169" i="5" s="1"/>
  <c r="B170" i="5" s="1"/>
  <c r="C170" i="5" l="1"/>
  <c r="D170" i="5" s="1"/>
  <c r="B171" i="5" s="1"/>
  <c r="C171" i="5" l="1"/>
  <c r="D171" i="5" s="1"/>
  <c r="B172" i="5" s="1"/>
  <c r="C172" i="5" l="1"/>
  <c r="D172" i="5"/>
  <c r="B173" i="5" s="1"/>
  <c r="C173" i="5" l="1"/>
  <c r="D173" i="5" s="1"/>
  <c r="B174" i="5" s="1"/>
  <c r="C174" i="5" l="1"/>
  <c r="D174" i="5" s="1"/>
  <c r="B175" i="5" s="1"/>
  <c r="C175" i="5" l="1"/>
  <c r="D175" i="5" s="1"/>
  <c r="B176" i="5" s="1"/>
  <c r="C176" i="5" l="1"/>
  <c r="D176" i="5" s="1"/>
  <c r="B177" i="5" s="1"/>
  <c r="C177" i="5" l="1"/>
  <c r="D177" i="5" s="1"/>
  <c r="B178" i="5" s="1"/>
  <c r="C178" i="5" l="1"/>
  <c r="D178" i="5" s="1"/>
  <c r="B179" i="5" s="1"/>
  <c r="C179" i="5" l="1"/>
  <c r="D179" i="5" s="1"/>
  <c r="B180" i="5" s="1"/>
  <c r="C180" i="5" l="1"/>
  <c r="D180" i="5" s="1"/>
  <c r="B181" i="5" s="1"/>
  <c r="C181" i="5" l="1"/>
  <c r="D181" i="5" s="1"/>
  <c r="B182" i="5" s="1"/>
  <c r="C182" i="5" l="1"/>
  <c r="D182" i="5" s="1"/>
  <c r="B183" i="5" s="1"/>
  <c r="C183" i="5" l="1"/>
  <c r="D183" i="5" s="1"/>
  <c r="B184" i="5" s="1"/>
  <c r="C184" i="5" l="1"/>
  <c r="D184" i="5" s="1"/>
  <c r="B185" i="5" s="1"/>
  <c r="C185" i="5" l="1"/>
  <c r="D185" i="5" s="1"/>
  <c r="B186" i="5" s="1"/>
  <c r="C186" i="5" l="1"/>
  <c r="D186" i="5" s="1"/>
  <c r="B187" i="5" s="1"/>
  <c r="C187" i="5" l="1"/>
  <c r="G187" i="5" s="1"/>
  <c r="G188" i="5" s="1"/>
  <c r="E80" i="1" s="1"/>
  <c r="D187" i="5" l="1"/>
  <c r="E75" i="1"/>
  <c r="E76" i="1" s="1"/>
</calcChain>
</file>

<file path=xl/sharedStrings.xml><?xml version="1.0" encoding="utf-8"?>
<sst xmlns="http://schemas.openxmlformats.org/spreadsheetml/2006/main" count="446" uniqueCount="69">
  <si>
    <t>Chequing</t>
  </si>
  <si>
    <t>May Transactions</t>
  </si>
  <si>
    <t>June Transaction</t>
  </si>
  <si>
    <t>Opening Balance</t>
  </si>
  <si>
    <t>Pay cheque</t>
  </si>
  <si>
    <t>Monthly Fees</t>
  </si>
  <si>
    <t>Closing balance</t>
  </si>
  <si>
    <t>July Transaction</t>
  </si>
  <si>
    <t>Saving</t>
  </si>
  <si>
    <t>HISA</t>
  </si>
  <si>
    <t>Transfer to HISA</t>
  </si>
  <si>
    <t>August</t>
  </si>
  <si>
    <t>Opening Transfer</t>
  </si>
  <si>
    <t>Monthly Saving Transfer</t>
  </si>
  <si>
    <t>Monthly Fee REBATE</t>
  </si>
  <si>
    <t xml:space="preserve">Monthly Fee  </t>
  </si>
  <si>
    <t>Monthly Transfer</t>
  </si>
  <si>
    <t>September</t>
  </si>
  <si>
    <t>October</t>
  </si>
  <si>
    <t>November</t>
  </si>
  <si>
    <t>December</t>
  </si>
  <si>
    <t>Summary</t>
  </si>
  <si>
    <t>Fee Rebate</t>
  </si>
  <si>
    <t>Monthly Cost</t>
  </si>
  <si>
    <t>(July-December fees saved)</t>
  </si>
  <si>
    <t>Total Savings deposited</t>
  </si>
  <si>
    <t>Total Interest Earned</t>
  </si>
  <si>
    <t>HISA Bonus Interest</t>
  </si>
  <si>
    <t>Sophie</t>
  </si>
  <si>
    <t>TFSA</t>
  </si>
  <si>
    <t>RBC Accounts</t>
  </si>
  <si>
    <t>External FI accounts</t>
  </si>
  <si>
    <t>Savings</t>
  </si>
  <si>
    <t xml:space="preserve">Summary total: </t>
  </si>
  <si>
    <t>June 30: Client SnapShot</t>
  </si>
  <si>
    <t>External FI account</t>
  </si>
  <si>
    <t>daily interest</t>
  </si>
  <si>
    <t>F/S</t>
  </si>
  <si>
    <t>(0.15*3)</t>
  </si>
  <si>
    <t>Opening</t>
  </si>
  <si>
    <t xml:space="preserve">Interest </t>
  </si>
  <si>
    <t>Total</t>
  </si>
  <si>
    <t>Posting Dates</t>
  </si>
  <si>
    <t xml:space="preserve">Auto-deposit: </t>
  </si>
  <si>
    <t>Interest</t>
  </si>
  <si>
    <t>Deposit Day</t>
  </si>
  <si>
    <t xml:space="preserve">Daily interest accurals </t>
  </si>
  <si>
    <t>July Interest</t>
  </si>
  <si>
    <t>deposit Day</t>
  </si>
  <si>
    <t xml:space="preserve">August Interest: </t>
  </si>
  <si>
    <t xml:space="preserve">Septemer Interest: </t>
  </si>
  <si>
    <t>October Interest:</t>
  </si>
  <si>
    <t>November Interest</t>
  </si>
  <si>
    <t>December Interest</t>
  </si>
  <si>
    <t>HISA Bonus Interest ANNUAL</t>
  </si>
  <si>
    <t>Total interest earned</t>
  </si>
  <si>
    <t>Find and save calcuations</t>
  </si>
  <si>
    <t>Monthly Deposits</t>
  </si>
  <si>
    <t>Total:</t>
  </si>
  <si>
    <t>NMOnly</t>
  </si>
  <si>
    <t>Total Interest:</t>
  </si>
  <si>
    <t>Target 2%</t>
  </si>
  <si>
    <t>2% Target Rate</t>
  </si>
  <si>
    <t>NCO calculation</t>
  </si>
  <si>
    <t>2% BI</t>
  </si>
  <si>
    <t>Target Group C</t>
  </si>
  <si>
    <t>promo : 3%</t>
  </si>
  <si>
    <t>**two different payouts on the same day</t>
  </si>
  <si>
    <t>0.9 is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</si>
</sst>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44" fontId="0" fillId="0" borderId="0" xfId="1" applyFont="1"/>
    <xf numFmtId="16" fontId="2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0" applyNumberFormat="1"/>
    <xf numFmtId="0" fontId="2" fillId="0" borderId="1" xfId="0" applyFont="1" applyBorder="1"/>
    <xf numFmtId="16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44" fontId="0" fillId="0" borderId="5" xfId="1" applyFont="1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3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4" fontId="0" fillId="0" borderId="0" xfId="1" applyNumberFormat="1" applyFont="1"/>
    <xf numFmtId="16" fontId="0" fillId="2" borderId="0" xfId="0" applyNumberFormat="1" applyFill="1"/>
    <xf numFmtId="164" fontId="0" fillId="2" borderId="0" xfId="1" applyNumberFormat="1" applyFont="1" applyFill="1"/>
    <xf numFmtId="0" fontId="2" fillId="2" borderId="1" xfId="2" applyNumberFormat="1" applyFont="1" applyFill="1" applyBorder="1"/>
    <xf numFmtId="0" fontId="2" fillId="2" borderId="3" xfId="0" applyFont="1" applyFill="1" applyBorder="1"/>
    <xf numFmtId="0" fontId="0" fillId="2" borderId="6" xfId="0" applyFill="1" applyBorder="1"/>
    <xf numFmtId="0" fontId="0" fillId="2" borderId="8" xfId="0" applyFill="1" applyBorder="1"/>
    <xf numFmtId="44" fontId="0" fillId="2" borderId="7" xfId="1" applyFont="1" applyFill="1" applyBorder="1"/>
    <xf numFmtId="0" fontId="0" fillId="0" borderId="1" xfId="0" applyBorder="1"/>
    <xf numFmtId="164" fontId="0" fillId="0" borderId="0" xfId="1" applyNumberFormat="1" applyFont="1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44" fontId="0" fillId="3" borderId="0" xfId="1" applyFont="1" applyFill="1"/>
    <xf numFmtId="44" fontId="0" fillId="4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activeCell="E19" sqref="E19"/>
    </sheetView>
  </sheetViews>
  <sheetFormatPr defaultRowHeight="12.75" x14ac:dyDescent="0.2"/>
  <cols>
    <col min="1" max="1" width="16.85546875" bestFit="1" customWidth="1"/>
    <col min="2" max="2" width="12" style="2" bestFit="1" customWidth="1"/>
    <col min="3" max="3" width="21" bestFit="1" customWidth="1"/>
    <col min="4" max="4" width="20.85546875" bestFit="1" customWidth="1"/>
    <col min="5" max="5" width="12.42578125" bestFit="1" customWidth="1"/>
    <col min="6" max="6" width="27.5703125" bestFit="1" customWidth="1"/>
    <col min="7" max="7" width="10.140625" bestFit="1" customWidth="1"/>
  </cols>
  <sheetData>
    <row r="1" spans="1:9" x14ac:dyDescent="0.2">
      <c r="A1" s="3" t="s">
        <v>1</v>
      </c>
      <c r="B1" s="2" t="s">
        <v>23</v>
      </c>
      <c r="C1" s="5">
        <v>-40</v>
      </c>
    </row>
    <row r="2" spans="1:9" x14ac:dyDescent="0.2">
      <c r="A2" t="s">
        <v>0</v>
      </c>
    </row>
    <row r="3" spans="1:9" x14ac:dyDescent="0.2">
      <c r="A3" s="1">
        <v>43221</v>
      </c>
      <c r="B3" s="2">
        <v>5000</v>
      </c>
      <c r="C3" s="3" t="s">
        <v>3</v>
      </c>
    </row>
    <row r="4" spans="1:9" x14ac:dyDescent="0.2">
      <c r="A4" s="1">
        <v>43221</v>
      </c>
      <c r="B4" s="2">
        <v>3500</v>
      </c>
      <c r="C4" t="s">
        <v>4</v>
      </c>
    </row>
    <row r="5" spans="1:9" x14ac:dyDescent="0.2">
      <c r="A5" s="1">
        <v>43235</v>
      </c>
      <c r="B5" s="2">
        <v>3500</v>
      </c>
      <c r="C5" t="s">
        <v>4</v>
      </c>
    </row>
    <row r="6" spans="1:9" x14ac:dyDescent="0.2">
      <c r="A6" s="1">
        <v>43250</v>
      </c>
      <c r="B6" s="2">
        <f>$C$1</f>
        <v>-40</v>
      </c>
      <c r="C6" t="s">
        <v>5</v>
      </c>
    </row>
    <row r="7" spans="1:9" ht="13.5" thickBot="1" x14ac:dyDescent="0.25">
      <c r="B7" s="2">
        <f>SUM(B3:B6)</f>
        <v>11960</v>
      </c>
      <c r="C7" s="6" t="s">
        <v>6</v>
      </c>
    </row>
    <row r="8" spans="1:9" x14ac:dyDescent="0.2">
      <c r="A8" s="1"/>
      <c r="G8" s="37" t="s">
        <v>37</v>
      </c>
      <c r="H8" s="26"/>
      <c r="I8" t="s">
        <v>56</v>
      </c>
    </row>
    <row r="9" spans="1:9" ht="13.5" thickBot="1" x14ac:dyDescent="0.25">
      <c r="A9" s="3" t="s">
        <v>2</v>
      </c>
      <c r="G9" s="34">
        <v>0.3</v>
      </c>
      <c r="H9" s="28" t="s">
        <v>38</v>
      </c>
    </row>
    <row r="10" spans="1:9" ht="13.5" thickBot="1" x14ac:dyDescent="0.25">
      <c r="A10" t="s">
        <v>0</v>
      </c>
    </row>
    <row r="11" spans="1:9" x14ac:dyDescent="0.2">
      <c r="A11" s="1">
        <v>43252</v>
      </c>
      <c r="B11" s="2">
        <f>B7</f>
        <v>11960</v>
      </c>
      <c r="C11" s="3" t="s">
        <v>3</v>
      </c>
      <c r="D11" s="37" t="s">
        <v>57</v>
      </c>
      <c r="E11" s="26"/>
    </row>
    <row r="12" spans="1:9" x14ac:dyDescent="0.2">
      <c r="A12" s="1">
        <v>43252</v>
      </c>
      <c r="B12" s="2">
        <v>3500</v>
      </c>
      <c r="C12" t="s">
        <v>4</v>
      </c>
      <c r="D12" s="15" t="s">
        <v>0</v>
      </c>
      <c r="E12" s="19">
        <v>-5000</v>
      </c>
    </row>
    <row r="13" spans="1:9" ht="13.5" thickBot="1" x14ac:dyDescent="0.25">
      <c r="A13" s="1">
        <v>43266</v>
      </c>
      <c r="B13" s="2">
        <v>3500</v>
      </c>
      <c r="C13" t="s">
        <v>4</v>
      </c>
      <c r="D13" s="20" t="s">
        <v>32</v>
      </c>
      <c r="E13" s="24">
        <v>5000</v>
      </c>
    </row>
    <row r="14" spans="1:9" x14ac:dyDescent="0.2">
      <c r="A14" s="1">
        <v>43281</v>
      </c>
      <c r="B14" s="2">
        <f>$C$1</f>
        <v>-40</v>
      </c>
      <c r="C14" t="s">
        <v>5</v>
      </c>
    </row>
    <row r="15" spans="1:9" x14ac:dyDescent="0.2">
      <c r="B15" s="2">
        <f>SUM(B11:B14)</f>
        <v>18920</v>
      </c>
      <c r="C15" s="6" t="s">
        <v>6</v>
      </c>
    </row>
    <row r="17" spans="1:7" ht="13.5" thickBot="1" x14ac:dyDescent="0.25">
      <c r="A17" t="s">
        <v>7</v>
      </c>
    </row>
    <row r="18" spans="1:7" x14ac:dyDescent="0.2">
      <c r="A18" t="s">
        <v>0</v>
      </c>
      <c r="D18" t="s">
        <v>8</v>
      </c>
      <c r="E18" s="32">
        <v>1.8</v>
      </c>
      <c r="F18" s="33" t="s">
        <v>54</v>
      </c>
    </row>
    <row r="19" spans="1:7" ht="13.5" thickBot="1" x14ac:dyDescent="0.25">
      <c r="A19" s="1">
        <v>43282</v>
      </c>
      <c r="B19" s="2">
        <f>B15</f>
        <v>18920</v>
      </c>
      <c r="C19" t="s">
        <v>3</v>
      </c>
      <c r="D19" t="s">
        <v>9</v>
      </c>
      <c r="E19" s="34">
        <f>E18/100/365</f>
        <v>4.931506849315069E-5</v>
      </c>
      <c r="F19" s="35" t="s">
        <v>36</v>
      </c>
    </row>
    <row r="20" spans="1:7" x14ac:dyDescent="0.2">
      <c r="A20" s="1">
        <v>43282</v>
      </c>
      <c r="B20" s="2">
        <v>3500</v>
      </c>
      <c r="C20" t="s">
        <v>4</v>
      </c>
      <c r="D20" s="1">
        <v>43282</v>
      </c>
      <c r="E20" s="2">
        <v>10000</v>
      </c>
      <c r="F20" t="s">
        <v>12</v>
      </c>
      <c r="G20" s="2">
        <f>E20</f>
        <v>10000</v>
      </c>
    </row>
    <row r="21" spans="1:7" x14ac:dyDescent="0.2">
      <c r="A21" s="1">
        <v>43282</v>
      </c>
      <c r="B21" s="2">
        <v>-10000</v>
      </c>
      <c r="C21" t="s">
        <v>10</v>
      </c>
      <c r="D21" t="s">
        <v>46</v>
      </c>
      <c r="E21" s="29">
        <f>'MPO daily calc.'!G34</f>
        <v>15.298985314038601</v>
      </c>
    </row>
    <row r="22" spans="1:7" x14ac:dyDescent="0.2">
      <c r="A22" s="1">
        <v>43296</v>
      </c>
      <c r="B22" s="2">
        <v>3500</v>
      </c>
      <c r="C22" t="s">
        <v>4</v>
      </c>
      <c r="E22" s="5"/>
    </row>
    <row r="23" spans="1:7" x14ac:dyDescent="0.2">
      <c r="A23" s="1">
        <v>43311</v>
      </c>
      <c r="B23" s="2">
        <f>$C$1</f>
        <v>-40</v>
      </c>
      <c r="C23" t="s">
        <v>5</v>
      </c>
      <c r="E23" s="5"/>
    </row>
    <row r="24" spans="1:7" x14ac:dyDescent="0.2">
      <c r="A24" s="1">
        <v>43311</v>
      </c>
      <c r="B24" s="2">
        <v>40</v>
      </c>
      <c r="C24" s="3" t="s">
        <v>14</v>
      </c>
      <c r="E24" s="5"/>
    </row>
    <row r="25" spans="1:7" x14ac:dyDescent="0.2">
      <c r="A25" s="1">
        <v>43311</v>
      </c>
      <c r="B25" s="2">
        <f>SUM(B19:B23)</f>
        <v>15880</v>
      </c>
      <c r="C25" s="6" t="s">
        <v>6</v>
      </c>
      <c r="D25" s="1">
        <v>43311</v>
      </c>
      <c r="E25" s="2">
        <f>SUM(E19:E23)</f>
        <v>10015.299034629108</v>
      </c>
      <c r="F25" s="6" t="s">
        <v>6</v>
      </c>
    </row>
    <row r="26" spans="1:7" x14ac:dyDescent="0.2">
      <c r="E26" s="5"/>
    </row>
    <row r="27" spans="1:7" x14ac:dyDescent="0.2">
      <c r="A27" t="s">
        <v>11</v>
      </c>
      <c r="E27" s="5"/>
    </row>
    <row r="28" spans="1:7" x14ac:dyDescent="0.2">
      <c r="A28" t="s">
        <v>0</v>
      </c>
      <c r="D28" t="s">
        <v>8</v>
      </c>
      <c r="E28" s="5"/>
    </row>
    <row r="29" spans="1:7" x14ac:dyDescent="0.2">
      <c r="A29" s="1">
        <v>43313</v>
      </c>
      <c r="B29" s="2">
        <f>B25</f>
        <v>15880</v>
      </c>
      <c r="C29" s="3" t="s">
        <v>3</v>
      </c>
      <c r="D29" t="s">
        <v>9</v>
      </c>
      <c r="E29" s="5"/>
    </row>
    <row r="30" spans="1:7" x14ac:dyDescent="0.2">
      <c r="A30" s="1">
        <v>43313</v>
      </c>
      <c r="B30" s="2">
        <v>3500</v>
      </c>
      <c r="C30" t="s">
        <v>4</v>
      </c>
      <c r="D30" s="1">
        <v>43313</v>
      </c>
      <c r="E30" s="29">
        <f>E25</f>
        <v>10015.299034629108</v>
      </c>
      <c r="F30" t="s">
        <v>3</v>
      </c>
    </row>
    <row r="31" spans="1:7" x14ac:dyDescent="0.2">
      <c r="A31" s="1">
        <v>43313</v>
      </c>
      <c r="B31" s="2">
        <f>E12</f>
        <v>-5000</v>
      </c>
      <c r="C31" t="s">
        <v>13</v>
      </c>
      <c r="D31" s="1">
        <v>43313</v>
      </c>
      <c r="E31" s="5">
        <f>$E$13</f>
        <v>5000</v>
      </c>
      <c r="F31" t="s">
        <v>16</v>
      </c>
      <c r="G31" s="9">
        <f>E31</f>
        <v>5000</v>
      </c>
    </row>
    <row r="32" spans="1:7" x14ac:dyDescent="0.2">
      <c r="A32" s="1">
        <v>43327</v>
      </c>
      <c r="B32" s="2">
        <v>3500</v>
      </c>
      <c r="C32" t="s">
        <v>4</v>
      </c>
      <c r="D32" s="1">
        <v>43327</v>
      </c>
      <c r="E32" s="5">
        <f>$E$13</f>
        <v>5000</v>
      </c>
      <c r="F32" t="s">
        <v>16</v>
      </c>
      <c r="G32" s="9">
        <f>E32</f>
        <v>5000</v>
      </c>
    </row>
    <row r="33" spans="1:7" x14ac:dyDescent="0.2">
      <c r="A33" s="1">
        <v>43327</v>
      </c>
      <c r="B33" s="2">
        <f>E12</f>
        <v>-5000</v>
      </c>
      <c r="C33" t="s">
        <v>13</v>
      </c>
    </row>
    <row r="34" spans="1:7" x14ac:dyDescent="0.2">
      <c r="A34" s="1">
        <v>43342</v>
      </c>
      <c r="B34" s="2">
        <f>$C$1</f>
        <v>-40</v>
      </c>
      <c r="C34" t="s">
        <v>15</v>
      </c>
      <c r="D34" t="s">
        <v>46</v>
      </c>
      <c r="E34" s="5">
        <f>'MPO daily calc.'!G65</f>
        <v>27.16531883964916</v>
      </c>
    </row>
    <row r="35" spans="1:7" x14ac:dyDescent="0.2">
      <c r="A35" s="1">
        <v>43342</v>
      </c>
      <c r="B35" s="2">
        <v>40</v>
      </c>
      <c r="C35" s="3" t="s">
        <v>14</v>
      </c>
      <c r="E35" s="5"/>
    </row>
    <row r="36" spans="1:7" x14ac:dyDescent="0.2">
      <c r="A36" s="1">
        <v>43342</v>
      </c>
      <c r="B36" s="2">
        <f>SUM(B29:B34)</f>
        <v>12840</v>
      </c>
      <c r="C36" s="6" t="s">
        <v>6</v>
      </c>
      <c r="D36" s="1">
        <v>43342</v>
      </c>
      <c r="E36" s="5">
        <f>SUM(E30:E35)</f>
        <v>20042.464353468757</v>
      </c>
      <c r="F36" s="6" t="s">
        <v>6</v>
      </c>
    </row>
    <row r="37" spans="1:7" x14ac:dyDescent="0.2">
      <c r="A37" t="s">
        <v>17</v>
      </c>
      <c r="E37" s="5"/>
    </row>
    <row r="38" spans="1:7" x14ac:dyDescent="0.2">
      <c r="A38" t="s">
        <v>0</v>
      </c>
      <c r="D38" t="s">
        <v>8</v>
      </c>
      <c r="E38" s="5"/>
    </row>
    <row r="39" spans="1:7" x14ac:dyDescent="0.2">
      <c r="A39" s="1">
        <v>43344</v>
      </c>
      <c r="B39" s="2">
        <f>B36</f>
        <v>12840</v>
      </c>
      <c r="C39" s="3" t="s">
        <v>3</v>
      </c>
      <c r="D39" t="s">
        <v>9</v>
      </c>
      <c r="E39" s="5"/>
    </row>
    <row r="40" spans="1:7" x14ac:dyDescent="0.2">
      <c r="A40" s="1">
        <v>43344</v>
      </c>
      <c r="B40" s="2">
        <v>3500</v>
      </c>
      <c r="C40" t="s">
        <v>4</v>
      </c>
      <c r="D40" s="1">
        <v>43344</v>
      </c>
      <c r="E40" s="5">
        <f>E36</f>
        <v>20042.464353468757</v>
      </c>
      <c r="F40" t="s">
        <v>3</v>
      </c>
    </row>
    <row r="41" spans="1:7" x14ac:dyDescent="0.2">
      <c r="A41" s="1">
        <v>43344</v>
      </c>
      <c r="B41" s="2">
        <f>E12</f>
        <v>-5000</v>
      </c>
      <c r="C41" t="s">
        <v>13</v>
      </c>
      <c r="D41" s="1">
        <v>43344</v>
      </c>
      <c r="E41" s="5">
        <f>E13</f>
        <v>5000</v>
      </c>
      <c r="F41" t="s">
        <v>16</v>
      </c>
      <c r="G41" s="9">
        <f>E41</f>
        <v>5000</v>
      </c>
    </row>
    <row r="42" spans="1:7" x14ac:dyDescent="0.2">
      <c r="A42" s="1">
        <v>43358</v>
      </c>
      <c r="B42" s="2">
        <v>3500</v>
      </c>
      <c r="C42" t="s">
        <v>4</v>
      </c>
      <c r="D42" s="1">
        <v>43358</v>
      </c>
      <c r="E42" s="5">
        <f>$E$13</f>
        <v>5000</v>
      </c>
      <c r="F42" t="s">
        <v>16</v>
      </c>
      <c r="G42" s="9">
        <f>E42</f>
        <v>5000</v>
      </c>
    </row>
    <row r="43" spans="1:7" x14ac:dyDescent="0.2">
      <c r="A43" s="1">
        <v>43358</v>
      </c>
      <c r="B43" s="2">
        <f>E12</f>
        <v>-5000</v>
      </c>
      <c r="C43" t="s">
        <v>13</v>
      </c>
    </row>
    <row r="44" spans="1:7" x14ac:dyDescent="0.2">
      <c r="A44" s="1">
        <v>43373</v>
      </c>
      <c r="B44" s="2">
        <f>$C$1</f>
        <v>-40</v>
      </c>
      <c r="C44" t="s">
        <v>15</v>
      </c>
      <c r="D44" t="s">
        <v>46</v>
      </c>
      <c r="E44" s="5">
        <f>'MPO daily calc.'!G95</f>
        <v>41.022295132929081</v>
      </c>
    </row>
    <row r="45" spans="1:7" x14ac:dyDescent="0.2">
      <c r="A45" s="1">
        <v>43373</v>
      </c>
      <c r="B45" s="2">
        <v>40</v>
      </c>
      <c r="C45" s="3" t="s">
        <v>14</v>
      </c>
      <c r="E45" s="5"/>
    </row>
    <row r="46" spans="1:7" x14ac:dyDescent="0.2">
      <c r="A46" s="1">
        <v>43373</v>
      </c>
      <c r="B46" s="2">
        <f>SUM(B39:B44)</f>
        <v>9800</v>
      </c>
      <c r="C46" s="6" t="s">
        <v>6</v>
      </c>
      <c r="D46" s="1">
        <v>43373</v>
      </c>
      <c r="E46" s="5">
        <f>SUM(E40:E45)</f>
        <v>30083.486648601687</v>
      </c>
      <c r="F46" s="6" t="s">
        <v>6</v>
      </c>
    </row>
    <row r="47" spans="1:7" x14ac:dyDescent="0.2">
      <c r="A47" t="s">
        <v>18</v>
      </c>
      <c r="E47" s="5"/>
    </row>
    <row r="48" spans="1:7" x14ac:dyDescent="0.2">
      <c r="A48" t="s">
        <v>0</v>
      </c>
      <c r="D48" t="s">
        <v>8</v>
      </c>
      <c r="E48" s="5"/>
    </row>
    <row r="49" spans="1:7" x14ac:dyDescent="0.2">
      <c r="A49" s="1">
        <v>43374</v>
      </c>
      <c r="B49" s="2">
        <f>B46</f>
        <v>9800</v>
      </c>
      <c r="C49" s="3" t="s">
        <v>3</v>
      </c>
      <c r="D49" t="s">
        <v>9</v>
      </c>
      <c r="E49" s="5"/>
    </row>
    <row r="50" spans="1:7" x14ac:dyDescent="0.2">
      <c r="A50" s="1">
        <v>43374</v>
      </c>
      <c r="B50" s="2">
        <v>3500</v>
      </c>
      <c r="C50" t="s">
        <v>4</v>
      </c>
      <c r="D50" s="1">
        <v>43374</v>
      </c>
      <c r="E50" s="5">
        <f>E46</f>
        <v>30083.486648601687</v>
      </c>
      <c r="F50" t="s">
        <v>3</v>
      </c>
    </row>
    <row r="51" spans="1:7" x14ac:dyDescent="0.2">
      <c r="A51" s="1">
        <v>43374</v>
      </c>
      <c r="B51" s="2">
        <f>E12</f>
        <v>-5000</v>
      </c>
      <c r="C51" t="s">
        <v>13</v>
      </c>
      <c r="D51" s="1"/>
      <c r="E51" s="5"/>
    </row>
    <row r="52" spans="1:7" x14ac:dyDescent="0.2">
      <c r="A52" s="1">
        <v>43388</v>
      </c>
      <c r="B52" s="2">
        <v>3500</v>
      </c>
      <c r="C52" t="s">
        <v>4</v>
      </c>
      <c r="D52" s="1">
        <v>43374</v>
      </c>
      <c r="E52" s="5">
        <f>$E$13</f>
        <v>5000</v>
      </c>
      <c r="F52" t="s">
        <v>16</v>
      </c>
      <c r="G52" s="9">
        <f>E52</f>
        <v>5000</v>
      </c>
    </row>
    <row r="53" spans="1:7" x14ac:dyDescent="0.2">
      <c r="A53" s="1">
        <v>43388</v>
      </c>
      <c r="B53" s="2">
        <f>E12</f>
        <v>-5000</v>
      </c>
      <c r="C53" t="s">
        <v>13</v>
      </c>
      <c r="D53" s="1">
        <v>43388</v>
      </c>
      <c r="E53" s="5">
        <f>$E$13</f>
        <v>5000</v>
      </c>
      <c r="F53" t="s">
        <v>16</v>
      </c>
      <c r="G53" s="9">
        <f>E53</f>
        <v>5000</v>
      </c>
    </row>
    <row r="54" spans="1:7" x14ac:dyDescent="0.2">
      <c r="A54" s="1">
        <v>43403</v>
      </c>
      <c r="B54" s="2">
        <f>$C$1</f>
        <v>-40</v>
      </c>
      <c r="C54" t="s">
        <v>15</v>
      </c>
      <c r="E54" s="5"/>
    </row>
    <row r="55" spans="1:7" x14ac:dyDescent="0.2">
      <c r="A55" s="1">
        <v>43403</v>
      </c>
      <c r="B55" s="2">
        <v>40</v>
      </c>
      <c r="C55" s="3" t="s">
        <v>14</v>
      </c>
      <c r="D55" t="s">
        <v>46</v>
      </c>
      <c r="E55" s="5">
        <f>'MPO daily calc.'!G126</f>
        <v>57.867609598202954</v>
      </c>
    </row>
    <row r="56" spans="1:7" x14ac:dyDescent="0.2">
      <c r="A56" s="1">
        <v>43403</v>
      </c>
      <c r="B56" s="2">
        <f>SUM(B49:B54)</f>
        <v>6760</v>
      </c>
      <c r="C56" s="6" t="s">
        <v>6</v>
      </c>
      <c r="D56" s="1">
        <v>43403</v>
      </c>
      <c r="E56" s="5">
        <f>SUM(E50:E55)</f>
        <v>40141.354258199884</v>
      </c>
      <c r="F56" s="6" t="s">
        <v>6</v>
      </c>
    </row>
    <row r="57" spans="1:7" x14ac:dyDescent="0.2">
      <c r="A57" t="s">
        <v>19</v>
      </c>
      <c r="E57" s="5"/>
    </row>
    <row r="58" spans="1:7" x14ac:dyDescent="0.2">
      <c r="A58" t="s">
        <v>0</v>
      </c>
      <c r="D58" t="s">
        <v>8</v>
      </c>
      <c r="E58" s="5"/>
    </row>
    <row r="59" spans="1:7" x14ac:dyDescent="0.2">
      <c r="A59" s="1">
        <v>43405</v>
      </c>
      <c r="B59" s="2">
        <f>B56</f>
        <v>6760</v>
      </c>
      <c r="C59" s="3" t="s">
        <v>3</v>
      </c>
      <c r="D59" t="s">
        <v>9</v>
      </c>
      <c r="E59" s="5"/>
    </row>
    <row r="60" spans="1:7" x14ac:dyDescent="0.2">
      <c r="A60" s="1">
        <v>43405</v>
      </c>
      <c r="B60" s="2">
        <v>3500</v>
      </c>
      <c r="C60" t="s">
        <v>4</v>
      </c>
      <c r="D60" s="1">
        <v>43405</v>
      </c>
      <c r="E60" s="5">
        <f>E56</f>
        <v>40141.354258199884</v>
      </c>
      <c r="F60" t="s">
        <v>3</v>
      </c>
    </row>
    <row r="61" spans="1:7" x14ac:dyDescent="0.2">
      <c r="A61" s="1">
        <v>43405</v>
      </c>
      <c r="B61" s="2">
        <f>E12</f>
        <v>-5000</v>
      </c>
      <c r="C61" t="s">
        <v>13</v>
      </c>
      <c r="D61" s="1"/>
      <c r="E61" s="5"/>
    </row>
    <row r="62" spans="1:7" x14ac:dyDescent="0.2">
      <c r="A62" s="1">
        <v>43419</v>
      </c>
      <c r="B62" s="2">
        <v>3500</v>
      </c>
      <c r="C62" t="s">
        <v>4</v>
      </c>
      <c r="D62" s="1">
        <v>43405</v>
      </c>
      <c r="E62" s="5">
        <f>$E$13</f>
        <v>5000</v>
      </c>
      <c r="F62" t="s">
        <v>16</v>
      </c>
      <c r="G62" s="9">
        <f>E62</f>
        <v>5000</v>
      </c>
    </row>
    <row r="63" spans="1:7" x14ac:dyDescent="0.2">
      <c r="A63" s="1">
        <v>43419</v>
      </c>
      <c r="B63" s="2">
        <f>E12</f>
        <v>-5000</v>
      </c>
      <c r="C63" t="s">
        <v>13</v>
      </c>
      <c r="D63" s="1">
        <v>43419</v>
      </c>
      <c r="E63" s="5">
        <f>$E$13</f>
        <v>5000</v>
      </c>
      <c r="F63" t="s">
        <v>16</v>
      </c>
      <c r="G63" s="9">
        <f>E63</f>
        <v>5000</v>
      </c>
    </row>
    <row r="64" spans="1:7" x14ac:dyDescent="0.2">
      <c r="A64" s="1">
        <v>43434</v>
      </c>
      <c r="B64" s="2">
        <f>$C$1</f>
        <v>-40</v>
      </c>
      <c r="C64" t="s">
        <v>15</v>
      </c>
      <c r="E64" s="5"/>
    </row>
    <row r="65" spans="1:7" x14ac:dyDescent="0.2">
      <c r="A65" s="1">
        <v>43434</v>
      </c>
      <c r="B65" s="2">
        <v>40</v>
      </c>
      <c r="C65" s="3" t="s">
        <v>14</v>
      </c>
      <c r="D65" t="s">
        <v>46</v>
      </c>
      <c r="E65" s="5">
        <f>'MPO daily calc.'!G156</f>
        <v>70.778911699152872</v>
      </c>
    </row>
    <row r="66" spans="1:7" x14ac:dyDescent="0.2">
      <c r="A66" s="1">
        <v>43434</v>
      </c>
      <c r="B66" s="2">
        <f>SUM(B59:B64)</f>
        <v>3720</v>
      </c>
      <c r="C66" s="6" t="s">
        <v>6</v>
      </c>
      <c r="D66" s="1">
        <v>43434</v>
      </c>
      <c r="E66" s="5">
        <f>SUM(E60:E65)</f>
        <v>50212.13316989904</v>
      </c>
      <c r="F66" s="6" t="s">
        <v>6</v>
      </c>
    </row>
    <row r="67" spans="1:7" x14ac:dyDescent="0.2">
      <c r="A67" t="s">
        <v>20</v>
      </c>
      <c r="E67" s="5"/>
    </row>
    <row r="68" spans="1:7" x14ac:dyDescent="0.2">
      <c r="A68" t="s">
        <v>0</v>
      </c>
      <c r="D68" t="s">
        <v>8</v>
      </c>
      <c r="E68" s="5"/>
    </row>
    <row r="69" spans="1:7" x14ac:dyDescent="0.2">
      <c r="A69" s="1">
        <v>43435</v>
      </c>
      <c r="B69" s="2">
        <f>B66</f>
        <v>3720</v>
      </c>
      <c r="C69" s="3" t="s">
        <v>3</v>
      </c>
      <c r="D69" t="s">
        <v>9</v>
      </c>
      <c r="E69" s="5"/>
    </row>
    <row r="70" spans="1:7" x14ac:dyDescent="0.2">
      <c r="A70" s="1">
        <v>43435</v>
      </c>
      <c r="B70" s="2">
        <v>3500</v>
      </c>
      <c r="C70" t="s">
        <v>4</v>
      </c>
      <c r="D70" s="1">
        <v>43435</v>
      </c>
      <c r="E70" s="5">
        <f>E66</f>
        <v>50212.13316989904</v>
      </c>
      <c r="F70" t="s">
        <v>3</v>
      </c>
    </row>
    <row r="71" spans="1:7" x14ac:dyDescent="0.2">
      <c r="A71" s="1">
        <v>43435</v>
      </c>
      <c r="B71" s="2">
        <f>E12</f>
        <v>-5000</v>
      </c>
      <c r="C71" t="s">
        <v>13</v>
      </c>
      <c r="D71" s="1"/>
      <c r="E71" s="5"/>
    </row>
    <row r="72" spans="1:7" x14ac:dyDescent="0.2">
      <c r="A72" s="1">
        <v>43449</v>
      </c>
      <c r="B72" s="2">
        <v>3500</v>
      </c>
      <c r="C72" t="s">
        <v>4</v>
      </c>
      <c r="D72" s="1">
        <v>43435</v>
      </c>
      <c r="E72" s="5">
        <f>$E$13</f>
        <v>5000</v>
      </c>
      <c r="F72" t="s">
        <v>16</v>
      </c>
      <c r="G72" s="9">
        <f>E72</f>
        <v>5000</v>
      </c>
    </row>
    <row r="73" spans="1:7" x14ac:dyDescent="0.2">
      <c r="A73" s="1">
        <v>43449</v>
      </c>
      <c r="B73" s="2">
        <f>E12</f>
        <v>-5000</v>
      </c>
      <c r="C73" t="s">
        <v>13</v>
      </c>
      <c r="D73" s="1">
        <v>43449</v>
      </c>
      <c r="E73" s="5">
        <f>$E$13</f>
        <v>5000</v>
      </c>
      <c r="F73" t="s">
        <v>16</v>
      </c>
      <c r="G73" s="9">
        <f>E73</f>
        <v>5000</v>
      </c>
    </row>
    <row r="74" spans="1:7" x14ac:dyDescent="0.2">
      <c r="A74" s="1">
        <v>43464</v>
      </c>
      <c r="B74" s="2">
        <f>$C$1</f>
        <v>-40</v>
      </c>
      <c r="C74" t="s">
        <v>15</v>
      </c>
      <c r="E74" s="5"/>
    </row>
    <row r="75" spans="1:7" x14ac:dyDescent="0.2">
      <c r="A75" s="1">
        <v>43435</v>
      </c>
      <c r="B75" s="2">
        <v>40</v>
      </c>
      <c r="C75" s="3" t="s">
        <v>14</v>
      </c>
      <c r="D75" t="s">
        <v>46</v>
      </c>
      <c r="E75" s="5">
        <f>'MPO daily calc.'!G187</f>
        <v>88.662396350283174</v>
      </c>
    </row>
    <row r="76" spans="1:7" x14ac:dyDescent="0.2">
      <c r="A76" s="1">
        <v>43464</v>
      </c>
      <c r="B76" s="2">
        <f>SUM(B69:B74)</f>
        <v>680</v>
      </c>
      <c r="C76" s="6" t="s">
        <v>6</v>
      </c>
      <c r="D76" s="1">
        <v>43464</v>
      </c>
      <c r="E76" s="5">
        <f>SUM(E70:E75)</f>
        <v>60300.795566249326</v>
      </c>
      <c r="F76" s="6" t="s">
        <v>6</v>
      </c>
    </row>
    <row r="77" spans="1:7" ht="13.5" thickBot="1" x14ac:dyDescent="0.25">
      <c r="E77" s="5"/>
    </row>
    <row r="78" spans="1:7" x14ac:dyDescent="0.2">
      <c r="A78" s="10" t="s">
        <v>21</v>
      </c>
      <c r="B78" s="11"/>
      <c r="C78" s="26"/>
      <c r="D78" s="12"/>
      <c r="E78" s="13"/>
      <c r="F78" s="12"/>
      <c r="G78" s="12"/>
    </row>
    <row r="79" spans="1:7" x14ac:dyDescent="0.2">
      <c r="A79" s="15" t="s">
        <v>22</v>
      </c>
      <c r="B79" s="16">
        <f>(C1*6)*-1</f>
        <v>240</v>
      </c>
      <c r="C79" s="27" t="s">
        <v>24</v>
      </c>
      <c r="D79" s="17" t="s">
        <v>25</v>
      </c>
      <c r="E79" s="38">
        <f>SUM(G20:G80)</f>
        <v>60000</v>
      </c>
      <c r="F79" s="17"/>
      <c r="G79" s="17"/>
    </row>
    <row r="80" spans="1:7" ht="13.5" thickBot="1" x14ac:dyDescent="0.25">
      <c r="A80" s="20"/>
      <c r="B80" s="21"/>
      <c r="C80" s="28"/>
      <c r="D80" s="22" t="s">
        <v>26</v>
      </c>
      <c r="E80" s="36">
        <f>'MPO daily calc.'!G188</f>
        <v>300.79551693425583</v>
      </c>
      <c r="F80" s="22"/>
      <c r="G80" s="22"/>
    </row>
    <row r="81" spans="5:5" x14ac:dyDescent="0.2">
      <c r="E81" s="5"/>
    </row>
    <row r="82" spans="5:5" x14ac:dyDescent="0.2">
      <c r="E82" s="5"/>
    </row>
    <row r="83" spans="5:5" x14ac:dyDescent="0.2">
      <c r="E83" s="5"/>
    </row>
    <row r="84" spans="5:5" x14ac:dyDescent="0.2">
      <c r="E84" s="5"/>
    </row>
    <row r="85" spans="5:5" x14ac:dyDescent="0.2">
      <c r="E85" s="5"/>
    </row>
    <row r="86" spans="5:5" x14ac:dyDescent="0.2">
      <c r="E86" s="5"/>
    </row>
    <row r="87" spans="5:5" x14ac:dyDescent="0.2">
      <c r="E87" s="5"/>
    </row>
    <row r="88" spans="5:5" x14ac:dyDescent="0.2">
      <c r="E88" s="5"/>
    </row>
    <row r="89" spans="5:5" x14ac:dyDescent="0.2">
      <c r="E89" s="5"/>
    </row>
    <row r="90" spans="5:5" x14ac:dyDescent="0.2">
      <c r="E90" s="5"/>
    </row>
    <row r="91" spans="5:5" x14ac:dyDescent="0.2">
      <c r="E91" s="5"/>
    </row>
    <row r="92" spans="5:5" x14ac:dyDescent="0.2">
      <c r="E92" s="5"/>
    </row>
    <row r="93" spans="5:5" x14ac:dyDescent="0.2">
      <c r="E93" s="5"/>
    </row>
    <row r="94" spans="5:5" x14ac:dyDescent="0.2">
      <c r="E94" s="5"/>
    </row>
    <row r="95" spans="5:5" x14ac:dyDescent="0.2">
      <c r="E95" s="5"/>
    </row>
    <row r="96" spans="5:5" x14ac:dyDescent="0.2">
      <c r="E96" s="5"/>
    </row>
    <row r="97" spans="5:5" x14ac:dyDescent="0.2">
      <c r="E97" s="5"/>
    </row>
    <row r="98" spans="5:5" x14ac:dyDescent="0.2">
      <c r="E98" s="5"/>
    </row>
    <row r="99" spans="5:5" x14ac:dyDescent="0.2">
      <c r="E99" s="5"/>
    </row>
    <row r="100" spans="5:5" x14ac:dyDescent="0.2">
      <c r="E100" s="5"/>
    </row>
    <row r="101" spans="5:5" x14ac:dyDescent="0.2">
      <c r="E101" s="5"/>
    </row>
    <row r="102" spans="5:5" x14ac:dyDescent="0.2">
      <c r="E102" s="5"/>
    </row>
    <row r="103" spans="5:5" x14ac:dyDescent="0.2">
      <c r="E103" s="5"/>
    </row>
    <row r="104" spans="5:5" x14ac:dyDescent="0.2">
      <c r="E104" s="5"/>
    </row>
    <row r="105" spans="5:5" x14ac:dyDescent="0.2">
      <c r="E105" s="5"/>
    </row>
    <row r="106" spans="5:5" x14ac:dyDescent="0.2">
      <c r="E106" s="5"/>
    </row>
    <row r="107" spans="5:5" x14ac:dyDescent="0.2">
      <c r="E107" s="5"/>
    </row>
    <row r="108" spans="5:5" x14ac:dyDescent="0.2">
      <c r="E108" s="5"/>
    </row>
    <row r="109" spans="5:5" x14ac:dyDescent="0.2">
      <c r="E109" s="5"/>
    </row>
    <row r="110" spans="5:5" x14ac:dyDescent="0.2">
      <c r="E110" s="5"/>
    </row>
    <row r="111" spans="5:5" x14ac:dyDescent="0.2">
      <c r="E111" s="5"/>
    </row>
    <row r="112" spans="5:5" x14ac:dyDescent="0.2">
      <c r="E112" s="5"/>
    </row>
    <row r="113" spans="5:5" x14ac:dyDescent="0.2">
      <c r="E113" s="5"/>
    </row>
    <row r="114" spans="5:5" x14ac:dyDescent="0.2">
      <c r="E114" s="5"/>
    </row>
    <row r="115" spans="5:5" x14ac:dyDescent="0.2">
      <c r="E115" s="5"/>
    </row>
    <row r="116" spans="5:5" x14ac:dyDescent="0.2">
      <c r="E116" s="5"/>
    </row>
    <row r="117" spans="5:5" x14ac:dyDescent="0.2">
      <c r="E117" s="5"/>
    </row>
    <row r="118" spans="5:5" x14ac:dyDescent="0.2">
      <c r="E118" s="5"/>
    </row>
    <row r="119" spans="5:5" x14ac:dyDescent="0.2">
      <c r="E119" s="5"/>
    </row>
    <row r="120" spans="5:5" x14ac:dyDescent="0.2">
      <c r="E120" s="5"/>
    </row>
    <row r="121" spans="5:5" x14ac:dyDescent="0.2">
      <c r="E121" s="5"/>
    </row>
    <row r="122" spans="5:5" x14ac:dyDescent="0.2">
      <c r="E122" s="5"/>
    </row>
    <row r="123" spans="5:5" x14ac:dyDescent="0.2">
      <c r="E123" s="5"/>
    </row>
    <row r="124" spans="5:5" x14ac:dyDescent="0.2">
      <c r="E124" s="5"/>
    </row>
    <row r="125" spans="5:5" x14ac:dyDescent="0.2">
      <c r="E125" s="5"/>
    </row>
    <row r="126" spans="5:5" x14ac:dyDescent="0.2">
      <c r="E126" s="5"/>
    </row>
    <row r="127" spans="5:5" x14ac:dyDescent="0.2">
      <c r="E127" s="5"/>
    </row>
    <row r="128" spans="5:5" x14ac:dyDescent="0.2">
      <c r="E128" s="5"/>
    </row>
    <row r="129" spans="5:5" x14ac:dyDescent="0.2">
      <c r="E129" s="5"/>
    </row>
    <row r="130" spans="5:5" x14ac:dyDescent="0.2">
      <c r="E130" s="5"/>
    </row>
    <row r="131" spans="5:5" x14ac:dyDescent="0.2">
      <c r="E131" s="5"/>
    </row>
    <row r="132" spans="5:5" x14ac:dyDescent="0.2">
      <c r="E132" s="5"/>
    </row>
    <row r="133" spans="5:5" x14ac:dyDescent="0.2">
      <c r="E133" s="5"/>
    </row>
    <row r="134" spans="5:5" x14ac:dyDescent="0.2">
      <c r="E134" s="5"/>
    </row>
    <row r="135" spans="5:5" x14ac:dyDescent="0.2">
      <c r="E135" s="5"/>
    </row>
    <row r="136" spans="5:5" x14ac:dyDescent="0.2">
      <c r="E136" s="5"/>
    </row>
    <row r="137" spans="5:5" x14ac:dyDescent="0.2">
      <c r="E137" s="5"/>
    </row>
    <row r="138" spans="5:5" x14ac:dyDescent="0.2">
      <c r="E138" s="5"/>
    </row>
    <row r="139" spans="5:5" x14ac:dyDescent="0.2">
      <c r="E139" s="5"/>
    </row>
    <row r="140" spans="5:5" x14ac:dyDescent="0.2">
      <c r="E140" s="5"/>
    </row>
    <row r="141" spans="5:5" x14ac:dyDescent="0.2">
      <c r="E141" s="5"/>
    </row>
    <row r="142" spans="5:5" x14ac:dyDescent="0.2">
      <c r="E142" s="5"/>
    </row>
    <row r="143" spans="5:5" x14ac:dyDescent="0.2">
      <c r="E143" s="5"/>
    </row>
    <row r="144" spans="5:5" x14ac:dyDescent="0.2">
      <c r="E144" s="5"/>
    </row>
    <row r="145" spans="5:5" x14ac:dyDescent="0.2">
      <c r="E145" s="5"/>
    </row>
    <row r="146" spans="5:5" x14ac:dyDescent="0.2">
      <c r="E146" s="5"/>
    </row>
  </sheetData>
  <conditionalFormatting sqref="B77:B1048576 B1:B23 B25:B26 B28:B34 B36 B42 B45 B52 B55 B62 B65 B72 B75">
    <cfRule type="cellIs" dxfId="27" priority="25" operator="lessThan">
      <formula>0</formula>
    </cfRule>
  </conditionalFormatting>
  <conditionalFormatting sqref="E20">
    <cfRule type="cellIs" dxfId="26" priority="24" operator="lessThan">
      <formula>0</formula>
    </cfRule>
  </conditionalFormatting>
  <conditionalFormatting sqref="B38:B40 B46">
    <cfRule type="cellIs" dxfId="25" priority="23" operator="lessThan">
      <formula>0</formula>
    </cfRule>
  </conditionalFormatting>
  <conditionalFormatting sqref="B48:B50 B56">
    <cfRule type="cellIs" dxfId="24" priority="22" operator="lessThan">
      <formula>0</formula>
    </cfRule>
  </conditionalFormatting>
  <conditionalFormatting sqref="B58:B60 B66">
    <cfRule type="cellIs" dxfId="23" priority="21" operator="lessThan">
      <formula>0</formula>
    </cfRule>
  </conditionalFormatting>
  <conditionalFormatting sqref="B41">
    <cfRule type="cellIs" dxfId="22" priority="20" operator="lessThan">
      <formula>0</formula>
    </cfRule>
  </conditionalFormatting>
  <conditionalFormatting sqref="B43">
    <cfRule type="cellIs" dxfId="21" priority="19" operator="lessThan">
      <formula>0</formula>
    </cfRule>
  </conditionalFormatting>
  <conditionalFormatting sqref="B51">
    <cfRule type="cellIs" dxfId="20" priority="18" operator="lessThan">
      <formula>0</formula>
    </cfRule>
  </conditionalFormatting>
  <conditionalFormatting sqref="B53">
    <cfRule type="cellIs" dxfId="19" priority="17" operator="lessThan">
      <formula>0</formula>
    </cfRule>
  </conditionalFormatting>
  <conditionalFormatting sqref="B61">
    <cfRule type="cellIs" dxfId="18" priority="16" operator="lessThan">
      <formula>0</formula>
    </cfRule>
  </conditionalFormatting>
  <conditionalFormatting sqref="B63">
    <cfRule type="cellIs" dxfId="17" priority="15" operator="lessThan">
      <formula>0</formula>
    </cfRule>
  </conditionalFormatting>
  <conditionalFormatting sqref="B68:B70 B76">
    <cfRule type="cellIs" dxfId="16" priority="14" operator="lessThan">
      <formula>0</formula>
    </cfRule>
  </conditionalFormatting>
  <conditionalFormatting sqref="B71">
    <cfRule type="cellIs" dxfId="15" priority="13" operator="lessThan">
      <formula>0</formula>
    </cfRule>
  </conditionalFormatting>
  <conditionalFormatting sqref="B73">
    <cfRule type="cellIs" dxfId="14" priority="12" operator="lessThan">
      <formula>0</formula>
    </cfRule>
  </conditionalFormatting>
  <conditionalFormatting sqref="E25">
    <cfRule type="cellIs" dxfId="13" priority="10" operator="lessThan">
      <formula>0</formula>
    </cfRule>
  </conditionalFormatting>
  <conditionalFormatting sqref="B44">
    <cfRule type="cellIs" dxfId="12" priority="8" operator="lessThan">
      <formula>0</formula>
    </cfRule>
  </conditionalFormatting>
  <conditionalFormatting sqref="B54">
    <cfRule type="cellIs" dxfId="11" priority="7" operator="lessThan">
      <formula>0</formula>
    </cfRule>
  </conditionalFormatting>
  <conditionalFormatting sqref="B64">
    <cfRule type="cellIs" dxfId="10" priority="6" operator="lessThan">
      <formula>0</formula>
    </cfRule>
  </conditionalFormatting>
  <conditionalFormatting sqref="B74">
    <cfRule type="cellIs" dxfId="9" priority="5" operator="lessThan">
      <formula>0</formula>
    </cfRule>
  </conditionalFormatting>
  <conditionalFormatting sqref="B24">
    <cfRule type="cellIs" dxfId="8" priority="4" operator="lessThan">
      <formula>0</formula>
    </cfRule>
  </conditionalFormatting>
  <conditionalFormatting sqref="B35">
    <cfRule type="cellIs" dxfId="7" priority="3" operator="lessThan">
      <formula>0</formula>
    </cfRule>
  </conditionalFormatting>
  <conditionalFormatting sqref="E12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B35" sqref="B35"/>
    </sheetView>
  </sheetViews>
  <sheetFormatPr defaultRowHeight="12.75" x14ac:dyDescent="0.2"/>
  <cols>
    <col min="1" max="1" width="11" customWidth="1"/>
    <col min="2" max="2" width="17.140625" customWidth="1"/>
    <col min="3" max="3" width="14" bestFit="1" customWidth="1"/>
    <col min="4" max="4" width="10.140625" bestFit="1" customWidth="1"/>
    <col min="5" max="5" width="10.140625" customWidth="1"/>
  </cols>
  <sheetData>
    <row r="1" spans="1:5" x14ac:dyDescent="0.2">
      <c r="A1" s="3" t="s">
        <v>43</v>
      </c>
      <c r="B1" s="4">
        <v>5000</v>
      </c>
    </row>
    <row r="2" spans="1:5" x14ac:dyDescent="0.2">
      <c r="A2" t="s">
        <v>42</v>
      </c>
    </row>
    <row r="3" spans="1:5" x14ac:dyDescent="0.2">
      <c r="B3" t="s">
        <v>39</v>
      </c>
      <c r="C3" t="s">
        <v>40</v>
      </c>
      <c r="D3" t="s">
        <v>41</v>
      </c>
    </row>
    <row r="4" spans="1:5" x14ac:dyDescent="0.2">
      <c r="A4" s="1">
        <v>43282</v>
      </c>
      <c r="B4" s="2">
        <v>10000</v>
      </c>
      <c r="C4" s="2">
        <f>B4*MPO!E19</f>
        <v>0.49315068493150688</v>
      </c>
      <c r="D4" s="2">
        <f t="shared" ref="D4:D35" si="0">B4+C4</f>
        <v>10000.493150684932</v>
      </c>
      <c r="E4" s="2" t="s">
        <v>44</v>
      </c>
    </row>
    <row r="5" spans="1:5" x14ac:dyDescent="0.2">
      <c r="A5" s="1">
        <v>43283</v>
      </c>
      <c r="B5" s="29">
        <f t="shared" ref="B5:B34" si="1">D4</f>
        <v>10000.493150684932</v>
      </c>
      <c r="C5" s="9">
        <f>B5*MPO!$E$19</f>
        <v>0.49317500469131176</v>
      </c>
      <c r="D5" s="2">
        <f t="shared" si="0"/>
        <v>10000.986325689622</v>
      </c>
      <c r="E5" s="2" t="s">
        <v>44</v>
      </c>
    </row>
    <row r="6" spans="1:5" x14ac:dyDescent="0.2">
      <c r="A6" s="1">
        <v>43284</v>
      </c>
      <c r="B6" s="29">
        <f t="shared" si="1"/>
        <v>10000.986325689622</v>
      </c>
      <c r="C6" s="9">
        <f>B6*MPO!$E$19</f>
        <v>0.49319932565044716</v>
      </c>
      <c r="D6" s="2">
        <f t="shared" si="0"/>
        <v>10001.479525015273</v>
      </c>
      <c r="E6" s="2" t="s">
        <v>44</v>
      </c>
    </row>
    <row r="7" spans="1:5" x14ac:dyDescent="0.2">
      <c r="A7" s="1">
        <v>43285</v>
      </c>
      <c r="B7" s="29">
        <f t="shared" si="1"/>
        <v>10001.479525015273</v>
      </c>
      <c r="C7" s="9">
        <f>B7*MPO!$E$19</f>
        <v>0.49322364780897243</v>
      </c>
      <c r="D7" s="2">
        <f t="shared" si="0"/>
        <v>10001.972748663082</v>
      </c>
      <c r="E7" s="2" t="s">
        <v>44</v>
      </c>
    </row>
    <row r="8" spans="1:5" x14ac:dyDescent="0.2">
      <c r="A8" s="1">
        <v>43286</v>
      </c>
      <c r="B8" s="29">
        <f t="shared" si="1"/>
        <v>10001.972748663082</v>
      </c>
      <c r="C8" s="9">
        <f>B8*MPO!$E$19</f>
        <v>0.49324797116694657</v>
      </c>
      <c r="D8" s="2">
        <f t="shared" si="0"/>
        <v>10002.465996634248</v>
      </c>
      <c r="E8" s="2" t="s">
        <v>44</v>
      </c>
    </row>
    <row r="9" spans="1:5" x14ac:dyDescent="0.2">
      <c r="A9" s="1">
        <v>43287</v>
      </c>
      <c r="B9" s="29">
        <f t="shared" si="1"/>
        <v>10002.465996634248</v>
      </c>
      <c r="C9" s="9">
        <f>B9*MPO!$E$19</f>
        <v>0.49327229572442871</v>
      </c>
      <c r="D9" s="2">
        <f t="shared" si="0"/>
        <v>10002.959268929972</v>
      </c>
      <c r="E9" s="2" t="s">
        <v>44</v>
      </c>
    </row>
    <row r="10" spans="1:5" x14ac:dyDescent="0.2">
      <c r="A10" s="1">
        <v>43288</v>
      </c>
      <c r="B10" s="29">
        <f t="shared" si="1"/>
        <v>10002.959268929972</v>
      </c>
      <c r="C10" s="9">
        <f>B10*MPO!$E$19</f>
        <v>0.49329662148147813</v>
      </c>
      <c r="D10" s="2">
        <f t="shared" si="0"/>
        <v>10003.452565551454</v>
      </c>
      <c r="E10" s="2" t="s">
        <v>44</v>
      </c>
    </row>
    <row r="11" spans="1:5" x14ac:dyDescent="0.2">
      <c r="A11" s="1">
        <v>43289</v>
      </c>
      <c r="B11" s="29">
        <f t="shared" si="1"/>
        <v>10003.452565551454</v>
      </c>
      <c r="C11" s="9">
        <f>B11*MPO!$E$19</f>
        <v>0.49332094843815394</v>
      </c>
      <c r="D11" s="2">
        <f t="shared" si="0"/>
        <v>10003.945886499892</v>
      </c>
      <c r="E11" s="2" t="s">
        <v>44</v>
      </c>
    </row>
    <row r="12" spans="1:5" x14ac:dyDescent="0.2">
      <c r="A12" s="1">
        <v>43290</v>
      </c>
      <c r="B12" s="29">
        <f t="shared" si="1"/>
        <v>10003.945886499892</v>
      </c>
      <c r="C12" s="9">
        <f>B12*MPO!$E$19</f>
        <v>0.49334527659451527</v>
      </c>
      <c r="D12" s="2">
        <f t="shared" si="0"/>
        <v>10004.439231776487</v>
      </c>
      <c r="E12" s="2" t="s">
        <v>44</v>
      </c>
    </row>
    <row r="13" spans="1:5" x14ac:dyDescent="0.2">
      <c r="A13" s="1">
        <v>43291</v>
      </c>
      <c r="B13" s="29">
        <f t="shared" si="1"/>
        <v>10004.439231776487</v>
      </c>
      <c r="C13" s="9">
        <f>B13*MPO!$E$19</f>
        <v>0.49336960595062135</v>
      </c>
      <c r="D13" s="2">
        <f t="shared" si="0"/>
        <v>10004.932601382437</v>
      </c>
      <c r="E13" s="2" t="s">
        <v>44</v>
      </c>
    </row>
    <row r="14" spans="1:5" x14ac:dyDescent="0.2">
      <c r="A14" s="1">
        <v>43292</v>
      </c>
      <c r="B14" s="29">
        <f t="shared" si="1"/>
        <v>10004.932601382437</v>
      </c>
      <c r="C14" s="9">
        <f>B14*MPO!$E$19</f>
        <v>0.49339393650653124</v>
      </c>
      <c r="D14" s="2">
        <f t="shared" si="0"/>
        <v>10005.425995318945</v>
      </c>
      <c r="E14" s="2" t="s">
        <v>44</v>
      </c>
    </row>
    <row r="15" spans="1:5" x14ac:dyDescent="0.2">
      <c r="A15" s="1">
        <v>43293</v>
      </c>
      <c r="B15" s="29">
        <f t="shared" si="1"/>
        <v>10005.425995318945</v>
      </c>
      <c r="C15" s="9">
        <f>B15*MPO!$E$19</f>
        <v>0.49341826826230417</v>
      </c>
      <c r="D15" s="2">
        <f t="shared" si="0"/>
        <v>10005.919413587208</v>
      </c>
      <c r="E15" s="2" t="s">
        <v>44</v>
      </c>
    </row>
    <row r="16" spans="1:5" x14ac:dyDescent="0.2">
      <c r="A16" s="1">
        <v>43294</v>
      </c>
      <c r="B16" s="29">
        <f t="shared" si="1"/>
        <v>10005.919413587208</v>
      </c>
      <c r="C16" s="9">
        <f>B16*MPO!$E$19</f>
        <v>0.49344260121799932</v>
      </c>
      <c r="D16" s="2">
        <f t="shared" si="0"/>
        <v>10006.412856188426</v>
      </c>
      <c r="E16" s="2" t="s">
        <v>44</v>
      </c>
    </row>
    <row r="17" spans="1:5" x14ac:dyDescent="0.2">
      <c r="A17" s="1">
        <v>43295</v>
      </c>
      <c r="B17" s="29">
        <f t="shared" si="1"/>
        <v>10006.412856188426</v>
      </c>
      <c r="C17" s="9">
        <f>B17*MPO!$E$19</f>
        <v>0.49346693537367586</v>
      </c>
      <c r="D17" s="2">
        <f t="shared" si="0"/>
        <v>10006.9063231238</v>
      </c>
      <c r="E17" s="2" t="s">
        <v>44</v>
      </c>
    </row>
    <row r="18" spans="1:5" x14ac:dyDescent="0.2">
      <c r="A18" s="1">
        <v>43296</v>
      </c>
      <c r="B18" s="29">
        <f t="shared" si="1"/>
        <v>10006.9063231238</v>
      </c>
      <c r="C18" s="9">
        <f>B18*MPO!$E$19</f>
        <v>0.49349127072939292</v>
      </c>
      <c r="D18" s="2">
        <f t="shared" si="0"/>
        <v>10007.399814394528</v>
      </c>
      <c r="E18" s="2" t="s">
        <v>44</v>
      </c>
    </row>
    <row r="19" spans="1:5" x14ac:dyDescent="0.2">
      <c r="A19" s="1">
        <v>43297</v>
      </c>
      <c r="B19" s="29">
        <f t="shared" si="1"/>
        <v>10007.399814394528</v>
      </c>
      <c r="C19" s="9">
        <f>B19*MPO!$E$19</f>
        <v>0.49351560728520966</v>
      </c>
      <c r="D19" s="2">
        <f t="shared" si="0"/>
        <v>10007.893330001814</v>
      </c>
      <c r="E19" s="2" t="s">
        <v>44</v>
      </c>
    </row>
    <row r="20" spans="1:5" x14ac:dyDescent="0.2">
      <c r="A20" s="1">
        <v>43298</v>
      </c>
      <c r="B20" s="29">
        <f t="shared" si="1"/>
        <v>10007.893330001814</v>
      </c>
      <c r="C20" s="9">
        <f>B20*MPO!$E$19</f>
        <v>0.49353994504118542</v>
      </c>
      <c r="D20" s="2">
        <f t="shared" si="0"/>
        <v>10008.386869946855</v>
      </c>
      <c r="E20" s="2" t="s">
        <v>44</v>
      </c>
    </row>
    <row r="21" spans="1:5" x14ac:dyDescent="0.2">
      <c r="A21" s="1">
        <v>43299</v>
      </c>
      <c r="B21" s="29">
        <f t="shared" si="1"/>
        <v>10008.386869946855</v>
      </c>
      <c r="C21" s="9">
        <f>B21*MPO!$E$19</f>
        <v>0.49356428399737917</v>
      </c>
      <c r="D21" s="2">
        <f t="shared" si="0"/>
        <v>10008.880434230852</v>
      </c>
      <c r="E21" s="2" t="s">
        <v>44</v>
      </c>
    </row>
    <row r="22" spans="1:5" x14ac:dyDescent="0.2">
      <c r="A22" s="1">
        <v>43300</v>
      </c>
      <c r="B22" s="29">
        <f t="shared" si="1"/>
        <v>10008.880434230852</v>
      </c>
      <c r="C22" s="9">
        <f>B22*MPO!$E$19</f>
        <v>0.4935886241538503</v>
      </c>
      <c r="D22" s="2">
        <f t="shared" si="0"/>
        <v>10009.374022855007</v>
      </c>
      <c r="E22" s="2" t="s">
        <v>44</v>
      </c>
    </row>
    <row r="23" spans="1:5" x14ac:dyDescent="0.2">
      <c r="A23" s="1">
        <v>43301</v>
      </c>
      <c r="B23" s="29">
        <f t="shared" si="1"/>
        <v>10009.374022855007</v>
      </c>
      <c r="C23" s="9">
        <f>B23*MPO!$E$19</f>
        <v>0.49361296551065792</v>
      </c>
      <c r="D23" s="2">
        <f t="shared" si="0"/>
        <v>10009.867635820518</v>
      </c>
      <c r="E23" s="2" t="s">
        <v>44</v>
      </c>
    </row>
    <row r="24" spans="1:5" x14ac:dyDescent="0.2">
      <c r="A24" s="1">
        <v>43302</v>
      </c>
      <c r="B24" s="29">
        <f t="shared" si="1"/>
        <v>10009.867635820518</v>
      </c>
      <c r="C24" s="9">
        <f>B24*MPO!$E$19</f>
        <v>0.49363730806786121</v>
      </c>
      <c r="D24" s="2">
        <f t="shared" si="0"/>
        <v>10010.361273128585</v>
      </c>
      <c r="E24" s="2" t="s">
        <v>44</v>
      </c>
    </row>
    <row r="25" spans="1:5" x14ac:dyDescent="0.2">
      <c r="A25" s="1">
        <v>43303</v>
      </c>
      <c r="B25" s="29">
        <f t="shared" si="1"/>
        <v>10010.361273128585</v>
      </c>
      <c r="C25" s="9">
        <f>B25*MPO!$E$19</f>
        <v>0.4936616518255193</v>
      </c>
      <c r="D25" s="2">
        <f t="shared" si="0"/>
        <v>10010.854934780411</v>
      </c>
      <c r="E25" s="2" t="s">
        <v>44</v>
      </c>
    </row>
    <row r="26" spans="1:5" x14ac:dyDescent="0.2">
      <c r="A26" s="1">
        <v>43304</v>
      </c>
      <c r="B26" s="29">
        <f t="shared" si="1"/>
        <v>10010.854934780411</v>
      </c>
      <c r="C26" s="9">
        <f>B26*MPO!$E$19</f>
        <v>0.49368599678369157</v>
      </c>
      <c r="D26" s="2">
        <f t="shared" si="0"/>
        <v>10011.348620777195</v>
      </c>
      <c r="E26" s="2" t="s">
        <v>44</v>
      </c>
    </row>
    <row r="27" spans="1:5" x14ac:dyDescent="0.2">
      <c r="A27" s="1">
        <v>43305</v>
      </c>
      <c r="B27" s="29">
        <f t="shared" si="1"/>
        <v>10011.348620777195</v>
      </c>
      <c r="C27" s="9">
        <f>B27*MPO!$E$19</f>
        <v>0.49371034294243704</v>
      </c>
      <c r="D27" s="2">
        <f t="shared" si="0"/>
        <v>10011.842331120137</v>
      </c>
      <c r="E27" s="2" t="s">
        <v>44</v>
      </c>
    </row>
    <row r="28" spans="1:5" x14ac:dyDescent="0.2">
      <c r="A28" s="1">
        <v>43306</v>
      </c>
      <c r="B28" s="29">
        <f t="shared" si="1"/>
        <v>10011.842331120137</v>
      </c>
      <c r="C28" s="9">
        <f>B28*MPO!$E$19</f>
        <v>0.49373469030181499</v>
      </c>
      <c r="D28" s="2">
        <f t="shared" si="0"/>
        <v>10012.336065810439</v>
      </c>
      <c r="E28" s="2" t="s">
        <v>44</v>
      </c>
    </row>
    <row r="29" spans="1:5" x14ac:dyDescent="0.2">
      <c r="A29" s="1">
        <v>43307</v>
      </c>
      <c r="B29" s="29">
        <f t="shared" si="1"/>
        <v>10012.336065810439</v>
      </c>
      <c r="C29" s="9">
        <f>B29*MPO!$E$19</f>
        <v>0.49375903886188471</v>
      </c>
      <c r="D29" s="2">
        <f t="shared" si="0"/>
        <v>10012.829824849301</v>
      </c>
      <c r="E29" s="2" t="s">
        <v>44</v>
      </c>
    </row>
    <row r="30" spans="1:5" x14ac:dyDescent="0.2">
      <c r="A30" s="1">
        <v>43308</v>
      </c>
      <c r="B30" s="29">
        <f t="shared" si="1"/>
        <v>10012.829824849301</v>
      </c>
      <c r="C30" s="9">
        <f>B30*MPO!$E$19</f>
        <v>0.49378338862270532</v>
      </c>
      <c r="D30" s="2">
        <f t="shared" si="0"/>
        <v>10013.323608237924</v>
      </c>
      <c r="E30" s="2" t="s">
        <v>44</v>
      </c>
    </row>
    <row r="31" spans="1:5" x14ac:dyDescent="0.2">
      <c r="A31" s="1">
        <v>43309</v>
      </c>
      <c r="B31" s="29">
        <f t="shared" si="1"/>
        <v>10013.323608237924</v>
      </c>
      <c r="C31" s="9">
        <f>B31*MPO!$E$19</f>
        <v>0.49380773958433605</v>
      </c>
      <c r="D31" s="2">
        <f t="shared" si="0"/>
        <v>10013.817415977508</v>
      </c>
      <c r="E31" s="2" t="s">
        <v>44</v>
      </c>
    </row>
    <row r="32" spans="1:5" x14ac:dyDescent="0.2">
      <c r="A32" s="1">
        <v>43310</v>
      </c>
      <c r="B32" s="29">
        <f t="shared" si="1"/>
        <v>10013.817415977508</v>
      </c>
      <c r="C32" s="9">
        <f>B32*MPO!$E$19</f>
        <v>0.49383209174683607</v>
      </c>
      <c r="D32" s="2">
        <f t="shared" si="0"/>
        <v>10014.311248069254</v>
      </c>
      <c r="E32" s="2" t="s">
        <v>44</v>
      </c>
    </row>
    <row r="33" spans="1:7" x14ac:dyDescent="0.2">
      <c r="A33" s="1">
        <v>43311</v>
      </c>
      <c r="B33" s="29">
        <f t="shared" si="1"/>
        <v>10014.311248069254</v>
      </c>
      <c r="C33" s="9">
        <f>B33*MPO!$E$19</f>
        <v>0.49385644511026466</v>
      </c>
      <c r="D33" s="2">
        <f t="shared" si="0"/>
        <v>10014.805104514364</v>
      </c>
      <c r="E33" s="2" t="s">
        <v>44</v>
      </c>
    </row>
    <row r="34" spans="1:7" x14ac:dyDescent="0.2">
      <c r="A34" s="1">
        <v>43312</v>
      </c>
      <c r="B34" s="29">
        <f t="shared" si="1"/>
        <v>10014.805104514364</v>
      </c>
      <c r="C34" s="9">
        <f>B34*MPO!$E$19</f>
        <v>0.49388079967468101</v>
      </c>
      <c r="D34" s="2">
        <f t="shared" si="0"/>
        <v>10015.298985314039</v>
      </c>
      <c r="E34" s="2" t="s">
        <v>44</v>
      </c>
      <c r="F34" t="s">
        <v>47</v>
      </c>
      <c r="G34" s="2">
        <f>SUM(C4:C34)</f>
        <v>15.298985314038601</v>
      </c>
    </row>
    <row r="35" spans="1:7" x14ac:dyDescent="0.2">
      <c r="A35" s="30">
        <v>43313</v>
      </c>
      <c r="B35" s="31">
        <f>D34+$B$1</f>
        <v>15015.298985314039</v>
      </c>
      <c r="C35" s="9">
        <f>B35*MPO!$E$19</f>
        <v>0.74048049790589787</v>
      </c>
      <c r="D35" s="2">
        <f t="shared" si="0"/>
        <v>15016.039465811944</v>
      </c>
      <c r="E35" s="2" t="s">
        <v>45</v>
      </c>
    </row>
    <row r="36" spans="1:7" x14ac:dyDescent="0.2">
      <c r="A36" s="1">
        <v>43314</v>
      </c>
      <c r="B36" s="29">
        <f t="shared" ref="B36:B48" si="2">D35</f>
        <v>15016.039465811944</v>
      </c>
      <c r="C36" s="9">
        <f>B36*MPO!$E$19</f>
        <v>0.74051701475236997</v>
      </c>
      <c r="D36" s="2">
        <f t="shared" ref="D36:D67" si="3">B36+C36</f>
        <v>15016.779982826696</v>
      </c>
      <c r="E36" s="2" t="s">
        <v>44</v>
      </c>
    </row>
    <row r="37" spans="1:7" x14ac:dyDescent="0.2">
      <c r="A37" s="1">
        <v>43315</v>
      </c>
      <c r="B37" s="29">
        <f t="shared" si="2"/>
        <v>15016.779982826696</v>
      </c>
      <c r="C37" s="9">
        <f>B37*MPO!$E$19</f>
        <v>0.74055353339967278</v>
      </c>
      <c r="D37" s="2">
        <f t="shared" si="3"/>
        <v>15017.520536360096</v>
      </c>
      <c r="E37" s="2" t="s">
        <v>44</v>
      </c>
    </row>
    <row r="38" spans="1:7" x14ac:dyDescent="0.2">
      <c r="A38" s="1">
        <v>43316</v>
      </c>
      <c r="B38" s="29">
        <f t="shared" si="2"/>
        <v>15017.520536360096</v>
      </c>
      <c r="C38" s="9">
        <f>B38*MPO!$E$19</f>
        <v>0.74059005384789522</v>
      </c>
      <c r="D38" s="2">
        <f t="shared" si="3"/>
        <v>15018.261126413945</v>
      </c>
      <c r="E38" s="2" t="s">
        <v>44</v>
      </c>
    </row>
    <row r="39" spans="1:7" x14ac:dyDescent="0.2">
      <c r="A39" s="1">
        <v>43317</v>
      </c>
      <c r="B39" s="29">
        <f t="shared" si="2"/>
        <v>15018.261126413945</v>
      </c>
      <c r="C39" s="9">
        <f>B39*MPO!$E$19</f>
        <v>0.74062657609712612</v>
      </c>
      <c r="D39" s="2">
        <f t="shared" si="3"/>
        <v>15019.001752990041</v>
      </c>
      <c r="E39" s="2" t="s">
        <v>44</v>
      </c>
    </row>
    <row r="40" spans="1:7" x14ac:dyDescent="0.2">
      <c r="A40" s="1">
        <v>43318</v>
      </c>
      <c r="B40" s="29">
        <f t="shared" si="2"/>
        <v>15019.001752990041</v>
      </c>
      <c r="C40" s="9">
        <f>B40*MPO!$E$19</f>
        <v>0.74066310014745418</v>
      </c>
      <c r="D40" s="2">
        <f t="shared" si="3"/>
        <v>15019.742416090188</v>
      </c>
      <c r="E40" s="2" t="s">
        <v>44</v>
      </c>
    </row>
    <row r="41" spans="1:7" x14ac:dyDescent="0.2">
      <c r="A41" s="1">
        <v>43319</v>
      </c>
      <c r="B41" s="29">
        <f t="shared" si="2"/>
        <v>15019.742416090188</v>
      </c>
      <c r="C41" s="9">
        <f>B41*MPO!$E$19</f>
        <v>0.74069962599896833</v>
      </c>
      <c r="D41" s="2">
        <f t="shared" si="3"/>
        <v>15020.483115716188</v>
      </c>
      <c r="E41" s="2" t="s">
        <v>44</v>
      </c>
    </row>
    <row r="42" spans="1:7" x14ac:dyDescent="0.2">
      <c r="A42" s="1">
        <v>43320</v>
      </c>
      <c r="B42" s="29">
        <f t="shared" si="2"/>
        <v>15020.483115716188</v>
      </c>
      <c r="C42" s="9">
        <f>B42*MPO!$E$19</f>
        <v>0.74073615365175727</v>
      </c>
      <c r="D42" s="2">
        <f t="shared" si="3"/>
        <v>15021.22385186984</v>
      </c>
      <c r="E42" s="2" t="s">
        <v>44</v>
      </c>
    </row>
    <row r="43" spans="1:7" x14ac:dyDescent="0.2">
      <c r="A43" s="1">
        <v>43321</v>
      </c>
      <c r="B43" s="29">
        <f t="shared" si="2"/>
        <v>15021.22385186984</v>
      </c>
      <c r="C43" s="9">
        <f>B43*MPO!$E$19</f>
        <v>0.74077268310590993</v>
      </c>
      <c r="D43" s="2">
        <f t="shared" si="3"/>
        <v>15021.964624552946</v>
      </c>
      <c r="E43" s="2" t="s">
        <v>44</v>
      </c>
    </row>
    <row r="44" spans="1:7" x14ac:dyDescent="0.2">
      <c r="A44" s="1">
        <v>43322</v>
      </c>
      <c r="B44" s="29">
        <f t="shared" si="2"/>
        <v>15021.964624552946</v>
      </c>
      <c r="C44" s="9">
        <f>B44*MPO!$E$19</f>
        <v>0.74080921436151526</v>
      </c>
      <c r="D44" s="2">
        <f t="shared" si="3"/>
        <v>15022.705433767307</v>
      </c>
      <c r="E44" s="2" t="s">
        <v>44</v>
      </c>
    </row>
    <row r="45" spans="1:7" x14ac:dyDescent="0.2">
      <c r="A45" s="1">
        <v>43323</v>
      </c>
      <c r="B45" s="29">
        <f t="shared" si="2"/>
        <v>15022.705433767307</v>
      </c>
      <c r="C45" s="9">
        <f>B45*MPO!$E$19</f>
        <v>0.74084574741866183</v>
      </c>
      <c r="D45" s="2">
        <f t="shared" si="3"/>
        <v>15023.446279514726</v>
      </c>
      <c r="E45" s="2" t="s">
        <v>44</v>
      </c>
    </row>
    <row r="46" spans="1:7" x14ac:dyDescent="0.2">
      <c r="A46" s="1">
        <v>43324</v>
      </c>
      <c r="B46" s="29">
        <f t="shared" si="2"/>
        <v>15023.446279514726</v>
      </c>
      <c r="C46" s="9">
        <f>B46*MPO!$E$19</f>
        <v>0.74088228227743869</v>
      </c>
      <c r="D46" s="2">
        <f t="shared" si="3"/>
        <v>15024.187161797005</v>
      </c>
      <c r="E46" s="2" t="s">
        <v>44</v>
      </c>
    </row>
    <row r="47" spans="1:7" x14ac:dyDescent="0.2">
      <c r="A47" s="1">
        <v>43325</v>
      </c>
      <c r="B47" s="29">
        <f t="shared" si="2"/>
        <v>15024.187161797005</v>
      </c>
      <c r="C47" s="9">
        <f>B47*MPO!$E$19</f>
        <v>0.74091881893793454</v>
      </c>
      <c r="D47" s="2">
        <f t="shared" si="3"/>
        <v>15024.928080615942</v>
      </c>
      <c r="E47" s="2" t="s">
        <v>44</v>
      </c>
    </row>
    <row r="48" spans="1:7" x14ac:dyDescent="0.2">
      <c r="A48" s="1">
        <v>43326</v>
      </c>
      <c r="B48" s="29">
        <f t="shared" si="2"/>
        <v>15024.928080615942</v>
      </c>
      <c r="C48" s="9">
        <f>B48*MPO!$E$19</f>
        <v>0.74095535740023832</v>
      </c>
      <c r="D48" s="2">
        <f t="shared" si="3"/>
        <v>15025.669035973342</v>
      </c>
      <c r="E48" s="2" t="s">
        <v>44</v>
      </c>
    </row>
    <row r="49" spans="1:5" x14ac:dyDescent="0.2">
      <c r="A49" s="30">
        <v>43327</v>
      </c>
      <c r="B49" s="31">
        <f>D48+$B$1</f>
        <v>20025.66903597334</v>
      </c>
      <c r="C49" s="9">
        <f>B49*MPO!$E$19</f>
        <v>0.98756724013019226</v>
      </c>
      <c r="D49" s="2">
        <f t="shared" si="3"/>
        <v>20026.656603213469</v>
      </c>
      <c r="E49" s="2" t="s">
        <v>45</v>
      </c>
    </row>
    <row r="50" spans="1:5" x14ac:dyDescent="0.2">
      <c r="A50" s="1">
        <v>43328</v>
      </c>
      <c r="B50" s="29">
        <f t="shared" ref="B50:B65" si="4">D49</f>
        <v>20026.656603213469</v>
      </c>
      <c r="C50" s="9">
        <f>B50*MPO!$E$19</f>
        <v>0.98761594207628078</v>
      </c>
      <c r="D50" s="2">
        <f t="shared" si="3"/>
        <v>20027.644219155543</v>
      </c>
      <c r="E50" s="2" t="s">
        <v>44</v>
      </c>
    </row>
    <row r="51" spans="1:5" x14ac:dyDescent="0.2">
      <c r="A51" s="1">
        <v>43329</v>
      </c>
      <c r="B51" s="29">
        <f t="shared" si="4"/>
        <v>20027.644219155543</v>
      </c>
      <c r="C51" s="9">
        <f>B51*MPO!$E$19</f>
        <v>0.98766464642410912</v>
      </c>
      <c r="D51" s="2">
        <f t="shared" si="3"/>
        <v>20028.631883801969</v>
      </c>
      <c r="E51" s="2" t="s">
        <v>44</v>
      </c>
    </row>
    <row r="52" spans="1:5" x14ac:dyDescent="0.2">
      <c r="A52" s="1">
        <v>43330</v>
      </c>
      <c r="B52" s="29">
        <f t="shared" si="4"/>
        <v>20028.631883801969</v>
      </c>
      <c r="C52" s="9">
        <f>B52*MPO!$E$19</f>
        <v>0.98771335317379583</v>
      </c>
      <c r="D52" s="2">
        <f t="shared" si="3"/>
        <v>20029.619597155142</v>
      </c>
      <c r="E52" s="2" t="s">
        <v>44</v>
      </c>
    </row>
    <row r="53" spans="1:5" x14ac:dyDescent="0.2">
      <c r="A53" s="1">
        <v>43331</v>
      </c>
      <c r="B53" s="29">
        <f t="shared" si="4"/>
        <v>20029.619597155142</v>
      </c>
      <c r="C53" s="9">
        <f>B53*MPO!$E$19</f>
        <v>0.98776206232545916</v>
      </c>
      <c r="D53" s="2">
        <f t="shared" si="3"/>
        <v>20030.607359217469</v>
      </c>
      <c r="E53" s="2" t="s">
        <v>44</v>
      </c>
    </row>
    <row r="54" spans="1:5" x14ac:dyDescent="0.2">
      <c r="A54" s="1">
        <v>43332</v>
      </c>
      <c r="B54" s="29">
        <f t="shared" si="4"/>
        <v>20030.607359217469</v>
      </c>
      <c r="C54" s="9">
        <f>B54*MPO!$E$19</f>
        <v>0.98781077387921778</v>
      </c>
      <c r="D54" s="2">
        <f t="shared" si="3"/>
        <v>20031.595169991349</v>
      </c>
      <c r="E54" s="2" t="s">
        <v>44</v>
      </c>
    </row>
    <row r="55" spans="1:5" x14ac:dyDescent="0.2">
      <c r="A55" s="1">
        <v>43333</v>
      </c>
      <c r="B55" s="29">
        <f t="shared" si="4"/>
        <v>20031.595169991349</v>
      </c>
      <c r="C55" s="9">
        <f>B55*MPO!$E$19</f>
        <v>0.98785948783518995</v>
      </c>
      <c r="D55" s="2">
        <f t="shared" si="3"/>
        <v>20032.583029479185</v>
      </c>
      <c r="E55" s="2" t="s">
        <v>44</v>
      </c>
    </row>
    <row r="56" spans="1:5" x14ac:dyDescent="0.2">
      <c r="A56" s="1">
        <v>43334</v>
      </c>
      <c r="B56" s="29">
        <f t="shared" si="4"/>
        <v>20032.583029479185</v>
      </c>
      <c r="C56" s="9">
        <f>B56*MPO!$E$19</f>
        <v>0.98790820419349412</v>
      </c>
      <c r="D56" s="2">
        <f t="shared" si="3"/>
        <v>20033.57093768338</v>
      </c>
      <c r="E56" s="2" t="s">
        <v>44</v>
      </c>
    </row>
    <row r="57" spans="1:5" x14ac:dyDescent="0.2">
      <c r="A57" s="1">
        <v>43335</v>
      </c>
      <c r="B57" s="29">
        <f t="shared" si="4"/>
        <v>20033.57093768338</v>
      </c>
      <c r="C57" s="9">
        <f>B57*MPO!$E$19</f>
        <v>0.98795692295424897</v>
      </c>
      <c r="D57" s="2">
        <f t="shared" si="3"/>
        <v>20034.558894606333</v>
      </c>
      <c r="E57" s="2" t="s">
        <v>44</v>
      </c>
    </row>
    <row r="58" spans="1:5" x14ac:dyDescent="0.2">
      <c r="A58" s="1">
        <v>43336</v>
      </c>
      <c r="B58" s="29">
        <f t="shared" si="4"/>
        <v>20034.558894606333</v>
      </c>
      <c r="C58" s="9">
        <f>B58*MPO!$E$19</f>
        <v>0.98800564411757263</v>
      </c>
      <c r="D58" s="2">
        <f t="shared" si="3"/>
        <v>20035.546900250451</v>
      </c>
      <c r="E58" s="2" t="s">
        <v>44</v>
      </c>
    </row>
    <row r="59" spans="1:5" x14ac:dyDescent="0.2">
      <c r="A59" s="1">
        <v>43337</v>
      </c>
      <c r="B59" s="29">
        <f t="shared" si="4"/>
        <v>20035.546900250451</v>
      </c>
      <c r="C59" s="9">
        <f>B59*MPO!$E$19</f>
        <v>0.98805436768358401</v>
      </c>
      <c r="D59" s="2">
        <f t="shared" si="3"/>
        <v>20036.534954618135</v>
      </c>
      <c r="E59" s="2" t="s">
        <v>44</v>
      </c>
    </row>
    <row r="60" spans="1:5" x14ac:dyDescent="0.2">
      <c r="A60" s="1">
        <v>43338</v>
      </c>
      <c r="B60" s="29">
        <f t="shared" si="4"/>
        <v>20036.534954618135</v>
      </c>
      <c r="C60" s="9">
        <f>B60*MPO!$E$19</f>
        <v>0.98810309365240134</v>
      </c>
      <c r="D60" s="2">
        <f t="shared" si="3"/>
        <v>20037.523057711787</v>
      </c>
      <c r="E60" s="2" t="s">
        <v>44</v>
      </c>
    </row>
    <row r="61" spans="1:5" x14ac:dyDescent="0.2">
      <c r="A61" s="1">
        <v>43339</v>
      </c>
      <c r="B61" s="29">
        <f t="shared" si="4"/>
        <v>20037.523057711787</v>
      </c>
      <c r="C61" s="9">
        <f>B61*MPO!$E$19</f>
        <v>0.98815182202414309</v>
      </c>
      <c r="D61" s="2">
        <f t="shared" si="3"/>
        <v>20038.511209533812</v>
      </c>
      <c r="E61" s="2" t="s">
        <v>44</v>
      </c>
    </row>
    <row r="62" spans="1:5" x14ac:dyDescent="0.2">
      <c r="A62" s="1">
        <v>43340</v>
      </c>
      <c r="B62" s="29">
        <f t="shared" si="4"/>
        <v>20038.511209533812</v>
      </c>
      <c r="C62" s="9">
        <f>B62*MPO!$E$19</f>
        <v>0.98820055279892782</v>
      </c>
      <c r="D62" s="2">
        <f t="shared" si="3"/>
        <v>20039.49941008661</v>
      </c>
      <c r="E62" s="2" t="s">
        <v>44</v>
      </c>
    </row>
    <row r="63" spans="1:5" x14ac:dyDescent="0.2">
      <c r="A63" s="1">
        <v>43341</v>
      </c>
      <c r="B63" s="29">
        <f t="shared" si="4"/>
        <v>20039.49941008661</v>
      </c>
      <c r="C63" s="9">
        <f>B63*MPO!$E$19</f>
        <v>0.988249285976874</v>
      </c>
      <c r="D63" s="2">
        <f t="shared" si="3"/>
        <v>20040.487659372586</v>
      </c>
      <c r="E63" s="2" t="s">
        <v>44</v>
      </c>
    </row>
    <row r="64" spans="1:5" x14ac:dyDescent="0.2">
      <c r="A64" s="1">
        <v>43342</v>
      </c>
      <c r="B64" s="29">
        <f t="shared" si="4"/>
        <v>20040.487659372586</v>
      </c>
      <c r="C64" s="9">
        <f>B64*MPO!$E$19</f>
        <v>0.9882980215581002</v>
      </c>
      <c r="D64" s="2">
        <f t="shared" si="3"/>
        <v>20041.475957394145</v>
      </c>
      <c r="E64" s="2" t="s">
        <v>44</v>
      </c>
    </row>
    <row r="65" spans="1:7" x14ac:dyDescent="0.2">
      <c r="A65" s="1">
        <v>43343</v>
      </c>
      <c r="B65" s="29">
        <f t="shared" si="4"/>
        <v>20041.475957394145</v>
      </c>
      <c r="C65" s="9">
        <f>B65*MPO!$E$19</f>
        <v>0.988346759542725</v>
      </c>
      <c r="D65" s="2">
        <f t="shared" si="3"/>
        <v>20042.464304153687</v>
      </c>
      <c r="E65" s="2" t="s">
        <v>44</v>
      </c>
      <c r="F65" t="s">
        <v>49</v>
      </c>
      <c r="G65" s="9">
        <f>SUM(C35:C65)</f>
        <v>27.16531883964916</v>
      </c>
    </row>
    <row r="66" spans="1:7" x14ac:dyDescent="0.2">
      <c r="A66" s="30">
        <v>43344</v>
      </c>
      <c r="B66" s="31">
        <f>D65+$B$1</f>
        <v>25042.464304153687</v>
      </c>
      <c r="C66" s="9">
        <f>B66*MPO!$E$19</f>
        <v>1.2349708423966204</v>
      </c>
      <c r="D66" s="2">
        <f t="shared" si="3"/>
        <v>25043.699274996085</v>
      </c>
      <c r="E66" s="2" t="s">
        <v>45</v>
      </c>
    </row>
    <row r="67" spans="1:7" x14ac:dyDescent="0.2">
      <c r="A67" s="1">
        <v>43345</v>
      </c>
      <c r="B67" s="29">
        <f t="shared" ref="B67:B79" si="5">D66</f>
        <v>25043.699274996085</v>
      </c>
      <c r="C67" s="9">
        <f>B67*MPO!$E$19</f>
        <v>1.2350317450683002</v>
      </c>
      <c r="D67" s="2">
        <f t="shared" si="3"/>
        <v>25044.934306741154</v>
      </c>
      <c r="E67" s="2" t="s">
        <v>44</v>
      </c>
    </row>
    <row r="68" spans="1:7" x14ac:dyDescent="0.2">
      <c r="A68" s="1">
        <v>43346</v>
      </c>
      <c r="B68" s="29">
        <f t="shared" si="5"/>
        <v>25044.934306741154</v>
      </c>
      <c r="C68" s="9">
        <f>B68*MPO!$E$19</f>
        <v>1.2350926507433995</v>
      </c>
      <c r="D68" s="2">
        <f t="shared" ref="D68:D99" si="6">B68+C68</f>
        <v>25046.169399391896</v>
      </c>
      <c r="E68" s="2" t="s">
        <v>44</v>
      </c>
    </row>
    <row r="69" spans="1:7" x14ac:dyDescent="0.2">
      <c r="A69" s="1">
        <v>43347</v>
      </c>
      <c r="B69" s="29">
        <f t="shared" si="5"/>
        <v>25046.169399391896</v>
      </c>
      <c r="C69" s="9">
        <f>B69*MPO!$E$19</f>
        <v>1.2351535594220662</v>
      </c>
      <c r="D69" s="2">
        <f t="shared" si="6"/>
        <v>25047.404552951317</v>
      </c>
      <c r="E69" s="2" t="s">
        <v>44</v>
      </c>
    </row>
    <row r="70" spans="1:7" x14ac:dyDescent="0.2">
      <c r="A70" s="1">
        <v>43348</v>
      </c>
      <c r="B70" s="29">
        <f t="shared" si="5"/>
        <v>25047.404552951317</v>
      </c>
      <c r="C70" s="9">
        <f>B70*MPO!$E$19</f>
        <v>1.2352144711044486</v>
      </c>
      <c r="D70" s="2">
        <f t="shared" si="6"/>
        <v>25048.639767422421</v>
      </c>
      <c r="E70" s="2" t="s">
        <v>44</v>
      </c>
    </row>
    <row r="71" spans="1:7" x14ac:dyDescent="0.2">
      <c r="A71" s="1">
        <v>43349</v>
      </c>
      <c r="B71" s="29">
        <f t="shared" si="5"/>
        <v>25048.639767422421</v>
      </c>
      <c r="C71" s="9">
        <f>B71*MPO!$E$19</f>
        <v>1.2352753857906948</v>
      </c>
      <c r="D71" s="2">
        <f t="shared" si="6"/>
        <v>25049.875042808213</v>
      </c>
      <c r="E71" s="2" t="s">
        <v>44</v>
      </c>
    </row>
    <row r="72" spans="1:7" x14ac:dyDescent="0.2">
      <c r="A72" s="1">
        <v>43350</v>
      </c>
      <c r="B72" s="29">
        <f t="shared" si="5"/>
        <v>25049.875042808213</v>
      </c>
      <c r="C72" s="9">
        <f>B72*MPO!$E$19</f>
        <v>1.235336303480953</v>
      </c>
      <c r="D72" s="2">
        <f t="shared" si="6"/>
        <v>25051.110379111695</v>
      </c>
      <c r="E72" s="2" t="s">
        <v>44</v>
      </c>
    </row>
    <row r="73" spans="1:7" x14ac:dyDescent="0.2">
      <c r="A73" s="1">
        <v>43351</v>
      </c>
      <c r="B73" s="29">
        <f t="shared" si="5"/>
        <v>25051.110379111695</v>
      </c>
      <c r="C73" s="9">
        <f>B73*MPO!$E$19</f>
        <v>1.2353972241753715</v>
      </c>
      <c r="D73" s="2">
        <f t="shared" si="6"/>
        <v>25052.345776335871</v>
      </c>
      <c r="E73" s="2" t="s">
        <v>44</v>
      </c>
    </row>
    <row r="74" spans="1:7" x14ac:dyDescent="0.2">
      <c r="A74" s="1">
        <v>43352</v>
      </c>
      <c r="B74" s="29">
        <f t="shared" si="5"/>
        <v>25052.345776335871</v>
      </c>
      <c r="C74" s="9">
        <f>B74*MPO!$E$19</f>
        <v>1.2354581478740978</v>
      </c>
      <c r="D74" s="2">
        <f t="shared" si="6"/>
        <v>25053.581234483747</v>
      </c>
      <c r="E74" s="2" t="s">
        <v>44</v>
      </c>
    </row>
    <row r="75" spans="1:7" x14ac:dyDescent="0.2">
      <c r="A75" s="1">
        <v>43353</v>
      </c>
      <c r="B75" s="29">
        <f t="shared" si="5"/>
        <v>25053.581234483747</v>
      </c>
      <c r="C75" s="9">
        <f>B75*MPO!$E$19</f>
        <v>1.2355190745772808</v>
      </c>
      <c r="D75" s="2">
        <f t="shared" si="6"/>
        <v>25054.816753558323</v>
      </c>
      <c r="E75" s="2" t="s">
        <v>44</v>
      </c>
    </row>
    <row r="76" spans="1:7" x14ac:dyDescent="0.2">
      <c r="A76" s="1">
        <v>43354</v>
      </c>
      <c r="B76" s="29">
        <f t="shared" si="5"/>
        <v>25054.816753558323</v>
      </c>
      <c r="C76" s="9">
        <f>B76*MPO!$E$19</f>
        <v>1.2355800042850682</v>
      </c>
      <c r="D76" s="2">
        <f t="shared" si="6"/>
        <v>25056.052333562609</v>
      </c>
      <c r="E76" s="2" t="s">
        <v>44</v>
      </c>
    </row>
    <row r="77" spans="1:7" x14ac:dyDescent="0.2">
      <c r="A77" s="1">
        <v>43355</v>
      </c>
      <c r="B77" s="29">
        <f t="shared" si="5"/>
        <v>25056.052333562609</v>
      </c>
      <c r="C77" s="9">
        <f>B77*MPO!$E$19</f>
        <v>1.2356409369976082</v>
      </c>
      <c r="D77" s="2">
        <f t="shared" si="6"/>
        <v>25057.287974499606</v>
      </c>
      <c r="E77" s="2" t="s">
        <v>44</v>
      </c>
    </row>
    <row r="78" spans="1:7" x14ac:dyDescent="0.2">
      <c r="A78" s="1">
        <v>43356</v>
      </c>
      <c r="B78" s="29">
        <f t="shared" si="5"/>
        <v>25057.287974499606</v>
      </c>
      <c r="C78" s="9">
        <f>B78*MPO!$E$19</f>
        <v>1.2357018727150493</v>
      </c>
      <c r="D78" s="2">
        <f t="shared" si="6"/>
        <v>25058.523676372322</v>
      </c>
      <c r="E78" s="2" t="s">
        <v>44</v>
      </c>
    </row>
    <row r="79" spans="1:7" x14ac:dyDescent="0.2">
      <c r="A79" s="1">
        <v>43357</v>
      </c>
      <c r="B79" s="29">
        <f t="shared" si="5"/>
        <v>25058.523676372322</v>
      </c>
      <c r="C79" s="9">
        <f>B79*MPO!$E$19</f>
        <v>1.2357628114375394</v>
      </c>
      <c r="D79" s="2">
        <f t="shared" si="6"/>
        <v>25059.759439183759</v>
      </c>
      <c r="E79" s="2" t="s">
        <v>44</v>
      </c>
    </row>
    <row r="80" spans="1:7" x14ac:dyDescent="0.2">
      <c r="A80" s="30">
        <v>43358</v>
      </c>
      <c r="B80" s="31">
        <f>D79+$B$1</f>
        <v>30059.759439183759</v>
      </c>
      <c r="C80" s="9">
        <f>B80*MPO!$E$19</f>
        <v>1.48239909563098</v>
      </c>
      <c r="D80" s="2">
        <f t="shared" si="6"/>
        <v>30061.241838279391</v>
      </c>
      <c r="E80" s="2" t="s">
        <v>45</v>
      </c>
    </row>
    <row r="81" spans="1:7" x14ac:dyDescent="0.2">
      <c r="A81" s="1">
        <v>43359</v>
      </c>
      <c r="B81" s="29">
        <f t="shared" ref="B81:B95" si="7">D80</f>
        <v>30061.241838279391</v>
      </c>
      <c r="C81" s="9">
        <f>B81*MPO!$E$19</f>
        <v>1.4824722002439152</v>
      </c>
      <c r="D81" s="2">
        <f t="shared" si="6"/>
        <v>30062.724310479636</v>
      </c>
      <c r="E81" s="2" t="s">
        <v>44</v>
      </c>
    </row>
    <row r="82" spans="1:7" x14ac:dyDescent="0.2">
      <c r="A82" s="1">
        <v>43360</v>
      </c>
      <c r="B82" s="29">
        <f t="shared" si="7"/>
        <v>30062.724310479636</v>
      </c>
      <c r="C82" s="9">
        <f>B82*MPO!$E$19</f>
        <v>1.4825453084620097</v>
      </c>
      <c r="D82" s="2">
        <f t="shared" si="6"/>
        <v>30064.206855788099</v>
      </c>
      <c r="E82" s="2" t="s">
        <v>44</v>
      </c>
    </row>
    <row r="83" spans="1:7" x14ac:dyDescent="0.2">
      <c r="A83" s="1">
        <v>43361</v>
      </c>
      <c r="B83" s="29">
        <f t="shared" si="7"/>
        <v>30064.206855788099</v>
      </c>
      <c r="C83" s="9">
        <f>B83*MPO!$E$19</f>
        <v>1.4826184202854407</v>
      </c>
      <c r="D83" s="2">
        <f t="shared" si="6"/>
        <v>30065.689474208386</v>
      </c>
      <c r="E83" s="2" t="s">
        <v>44</v>
      </c>
    </row>
    <row r="84" spans="1:7" x14ac:dyDescent="0.2">
      <c r="A84" s="1">
        <v>43362</v>
      </c>
      <c r="B84" s="29">
        <f t="shared" si="7"/>
        <v>30065.689474208386</v>
      </c>
      <c r="C84" s="9">
        <f>B84*MPO!$E$19</f>
        <v>1.4826915357143864</v>
      </c>
      <c r="D84" s="2">
        <f t="shared" si="6"/>
        <v>30067.172165744101</v>
      </c>
      <c r="E84" s="2" t="s">
        <v>44</v>
      </c>
    </row>
    <row r="85" spans="1:7" x14ac:dyDescent="0.2">
      <c r="A85" s="1">
        <v>43363</v>
      </c>
      <c r="B85" s="29">
        <f t="shared" si="7"/>
        <v>30067.172165744101</v>
      </c>
      <c r="C85" s="9">
        <f>B85*MPO!$E$19</f>
        <v>1.4827646547490243</v>
      </c>
      <c r="D85" s="2">
        <f t="shared" si="6"/>
        <v>30068.65493039885</v>
      </c>
      <c r="E85" s="2" t="s">
        <v>44</v>
      </c>
    </row>
    <row r="86" spans="1:7" x14ac:dyDescent="0.2">
      <c r="A86" s="1">
        <v>43364</v>
      </c>
      <c r="B86" s="29">
        <f t="shared" si="7"/>
        <v>30068.65493039885</v>
      </c>
      <c r="C86" s="9">
        <f>B86*MPO!$E$19</f>
        <v>1.4828377773895325</v>
      </c>
      <c r="D86" s="2">
        <f t="shared" si="6"/>
        <v>30070.137768176239</v>
      </c>
      <c r="E86" s="2" t="s">
        <v>44</v>
      </c>
    </row>
    <row r="87" spans="1:7" x14ac:dyDescent="0.2">
      <c r="A87" s="1">
        <v>43365</v>
      </c>
      <c r="B87" s="29">
        <f t="shared" si="7"/>
        <v>30070.137768176239</v>
      </c>
      <c r="C87" s="9">
        <f>B87*MPO!$E$19</f>
        <v>1.4829109036360886</v>
      </c>
      <c r="D87" s="2">
        <f t="shared" si="6"/>
        <v>30071.620679079875</v>
      </c>
      <c r="E87" s="2" t="s">
        <v>44</v>
      </c>
    </row>
    <row r="88" spans="1:7" x14ac:dyDescent="0.2">
      <c r="A88" s="1">
        <v>43366</v>
      </c>
      <c r="B88" s="29">
        <f t="shared" si="7"/>
        <v>30071.620679079875</v>
      </c>
      <c r="C88" s="9">
        <f>B88*MPO!$E$19</f>
        <v>1.4829840334888706</v>
      </c>
      <c r="D88" s="2">
        <f t="shared" si="6"/>
        <v>30073.103663113365</v>
      </c>
      <c r="E88" s="2" t="s">
        <v>44</v>
      </c>
    </row>
    <row r="89" spans="1:7" x14ac:dyDescent="0.2">
      <c r="A89" s="1">
        <v>43367</v>
      </c>
      <c r="B89" s="29">
        <f t="shared" si="7"/>
        <v>30073.103663113365</v>
      </c>
      <c r="C89" s="9">
        <f>B89*MPO!$E$19</f>
        <v>1.4830571669480566</v>
      </c>
      <c r="D89" s="2">
        <f t="shared" si="6"/>
        <v>30074.586720280313</v>
      </c>
      <c r="E89" s="2" t="s">
        <v>44</v>
      </c>
    </row>
    <row r="90" spans="1:7" x14ac:dyDescent="0.2">
      <c r="A90" s="1">
        <v>43368</v>
      </c>
      <c r="B90" s="29">
        <f t="shared" si="7"/>
        <v>30074.586720280313</v>
      </c>
      <c r="C90" s="9">
        <f>B90*MPO!$E$19</f>
        <v>1.4831303040138237</v>
      </c>
      <c r="D90" s="2">
        <f t="shared" si="6"/>
        <v>30076.069850584328</v>
      </c>
      <c r="E90" s="2" t="s">
        <v>44</v>
      </c>
    </row>
    <row r="91" spans="1:7" x14ac:dyDescent="0.2">
      <c r="A91" s="1">
        <v>43369</v>
      </c>
      <c r="B91" s="29">
        <f t="shared" si="7"/>
        <v>30076.069850584328</v>
      </c>
      <c r="C91" s="9">
        <f>B91*MPO!$E$19</f>
        <v>1.4832034446863507</v>
      </c>
      <c r="D91" s="2">
        <f t="shared" si="6"/>
        <v>30077.553054029016</v>
      </c>
      <c r="E91" s="2" t="s">
        <v>44</v>
      </c>
    </row>
    <row r="92" spans="1:7" x14ac:dyDescent="0.2">
      <c r="A92" s="1">
        <v>43370</v>
      </c>
      <c r="B92" s="29">
        <f t="shared" si="7"/>
        <v>30077.553054029016</v>
      </c>
      <c r="C92" s="9">
        <f>B92*MPO!$E$19</f>
        <v>1.4832765889658146</v>
      </c>
      <c r="D92" s="2">
        <f t="shared" si="6"/>
        <v>30079.036330617982</v>
      </c>
      <c r="E92" s="2" t="s">
        <v>44</v>
      </c>
    </row>
    <row r="93" spans="1:7" x14ac:dyDescent="0.2">
      <c r="A93" s="1">
        <v>43371</v>
      </c>
      <c r="B93" s="29">
        <f t="shared" si="7"/>
        <v>30079.036330617982</v>
      </c>
      <c r="C93" s="9">
        <f>B93*MPO!$E$19</f>
        <v>1.4833497368523938</v>
      </c>
      <c r="D93" s="2">
        <f t="shared" si="6"/>
        <v>30080.519680354835</v>
      </c>
      <c r="E93" s="2" t="s">
        <v>44</v>
      </c>
    </row>
    <row r="94" spans="1:7" x14ac:dyDescent="0.2">
      <c r="A94" s="1">
        <v>43372</v>
      </c>
      <c r="B94" s="29">
        <f t="shared" si="7"/>
        <v>30080.519680354835</v>
      </c>
      <c r="C94" s="9">
        <f>B94*MPO!$E$19</f>
        <v>1.4834228883462659</v>
      </c>
      <c r="D94" s="2">
        <f t="shared" si="6"/>
        <v>30082.00310324318</v>
      </c>
      <c r="E94" s="2" t="s">
        <v>44</v>
      </c>
    </row>
    <row r="95" spans="1:7" x14ac:dyDescent="0.2">
      <c r="A95" s="1">
        <v>43373</v>
      </c>
      <c r="B95" s="29">
        <f t="shared" si="7"/>
        <v>30082.00310324318</v>
      </c>
      <c r="C95" s="9">
        <f>B95*MPO!$E$19</f>
        <v>1.483496043447609</v>
      </c>
      <c r="D95" s="2">
        <f t="shared" si="6"/>
        <v>30083.486599286629</v>
      </c>
      <c r="E95" s="2" t="s">
        <v>44</v>
      </c>
      <c r="F95" t="s">
        <v>50</v>
      </c>
      <c r="G95" s="9">
        <f>SUM(C66:C95)</f>
        <v>41.022295132929081</v>
      </c>
    </row>
    <row r="96" spans="1:7" x14ac:dyDescent="0.2">
      <c r="A96" s="30">
        <v>43374</v>
      </c>
      <c r="B96" s="31">
        <f>D95+$B$1</f>
        <v>35083.486599286625</v>
      </c>
      <c r="C96" s="9">
        <f>B96*MPO!$E$19</f>
        <v>1.7301445446223542</v>
      </c>
      <c r="D96" s="2">
        <f t="shared" si="6"/>
        <v>35085.216743831246</v>
      </c>
      <c r="E96" s="2" t="s">
        <v>45</v>
      </c>
    </row>
    <row r="97" spans="1:5" x14ac:dyDescent="0.2">
      <c r="A97" s="1">
        <v>43375</v>
      </c>
      <c r="B97" s="29">
        <f t="shared" ref="B97:B109" si="8">D96</f>
        <v>35085.216743831246</v>
      </c>
      <c r="C97" s="9">
        <f>B97*MPO!$E$19</f>
        <v>1.7302298668190754</v>
      </c>
      <c r="D97" s="2">
        <f t="shared" si="6"/>
        <v>35086.946973698068</v>
      </c>
      <c r="E97" s="2" t="s">
        <v>44</v>
      </c>
    </row>
    <row r="98" spans="1:5" x14ac:dyDescent="0.2">
      <c r="A98" s="1">
        <v>43376</v>
      </c>
      <c r="B98" s="29">
        <f t="shared" si="8"/>
        <v>35086.946973698068</v>
      </c>
      <c r="C98" s="9">
        <f>B98*MPO!$E$19</f>
        <v>1.7303151932234666</v>
      </c>
      <c r="D98" s="2">
        <f t="shared" si="6"/>
        <v>35088.677288891289</v>
      </c>
      <c r="E98" s="2" t="s">
        <v>44</v>
      </c>
    </row>
    <row r="99" spans="1:5" x14ac:dyDescent="0.2">
      <c r="A99" s="1">
        <v>43377</v>
      </c>
      <c r="B99" s="29">
        <f t="shared" si="8"/>
        <v>35088.677288891289</v>
      </c>
      <c r="C99" s="9">
        <f>B99*MPO!$E$19</f>
        <v>1.7304005238357349</v>
      </c>
      <c r="D99" s="2">
        <f t="shared" si="6"/>
        <v>35090.407689415122</v>
      </c>
      <c r="E99" s="2" t="s">
        <v>44</v>
      </c>
    </row>
    <row r="100" spans="1:5" x14ac:dyDescent="0.2">
      <c r="A100" s="1">
        <v>43378</v>
      </c>
      <c r="B100" s="29">
        <f t="shared" si="8"/>
        <v>35090.407689415122</v>
      </c>
      <c r="C100" s="9">
        <f>B100*MPO!$E$19</f>
        <v>1.7304858586560885</v>
      </c>
      <c r="D100" s="2">
        <f t="shared" ref="D100:D131" si="9">B100+C100</f>
        <v>35092.13817527378</v>
      </c>
      <c r="E100" s="2" t="s">
        <v>44</v>
      </c>
    </row>
    <row r="101" spans="1:5" x14ac:dyDescent="0.2">
      <c r="A101" s="1">
        <v>43379</v>
      </c>
      <c r="B101" s="29">
        <f t="shared" si="8"/>
        <v>35092.13817527378</v>
      </c>
      <c r="C101" s="9">
        <f>B101*MPO!$E$19</f>
        <v>1.7305711976847344</v>
      </c>
      <c r="D101" s="2">
        <f t="shared" si="9"/>
        <v>35093.868746471468</v>
      </c>
      <c r="E101" s="2" t="s">
        <v>44</v>
      </c>
    </row>
    <row r="102" spans="1:5" x14ac:dyDescent="0.2">
      <c r="A102" s="1">
        <v>43380</v>
      </c>
      <c r="B102" s="29">
        <f t="shared" si="8"/>
        <v>35093.868746471468</v>
      </c>
      <c r="C102" s="9">
        <f>B102*MPO!$E$19</f>
        <v>1.7306565409218808</v>
      </c>
      <c r="D102" s="2">
        <f t="shared" si="9"/>
        <v>35095.599403012391</v>
      </c>
      <c r="E102" s="2" t="s">
        <v>44</v>
      </c>
    </row>
    <row r="103" spans="1:5" x14ac:dyDescent="0.2">
      <c r="A103" s="1">
        <v>43381</v>
      </c>
      <c r="B103" s="29">
        <f t="shared" si="8"/>
        <v>35095.599403012391</v>
      </c>
      <c r="C103" s="9">
        <f>B103*MPO!$E$19</f>
        <v>1.7307418883677346</v>
      </c>
      <c r="D103" s="2">
        <f t="shared" si="9"/>
        <v>35097.330144900756</v>
      </c>
      <c r="E103" s="2" t="s">
        <v>44</v>
      </c>
    </row>
    <row r="104" spans="1:5" x14ac:dyDescent="0.2">
      <c r="A104" s="1">
        <v>43382</v>
      </c>
      <c r="B104" s="29">
        <f t="shared" si="8"/>
        <v>35097.330144900756</v>
      </c>
      <c r="C104" s="9">
        <f>B104*MPO!$E$19</f>
        <v>1.7308272400225033</v>
      </c>
      <c r="D104" s="2">
        <f t="shared" si="9"/>
        <v>35099.060972140782</v>
      </c>
      <c r="E104" s="2" t="s">
        <v>44</v>
      </c>
    </row>
    <row r="105" spans="1:5" x14ac:dyDescent="0.2">
      <c r="A105" s="1">
        <v>43383</v>
      </c>
      <c r="B105" s="29">
        <f t="shared" si="8"/>
        <v>35099.060972140782</v>
      </c>
      <c r="C105" s="9">
        <f>B105*MPO!$E$19</f>
        <v>1.7309125958863949</v>
      </c>
      <c r="D105" s="2">
        <f t="shared" si="9"/>
        <v>35100.791884736667</v>
      </c>
      <c r="E105" s="2" t="s">
        <v>44</v>
      </c>
    </row>
    <row r="106" spans="1:5" x14ac:dyDescent="0.2">
      <c r="A106" s="1">
        <v>43384</v>
      </c>
      <c r="B106" s="29">
        <f t="shared" si="8"/>
        <v>35100.791884736667</v>
      </c>
      <c r="C106" s="9">
        <f>B106*MPO!$E$19</f>
        <v>1.7309979559596167</v>
      </c>
      <c r="D106" s="2">
        <f t="shared" si="9"/>
        <v>35102.522882692625</v>
      </c>
      <c r="E106" s="2" t="s">
        <v>44</v>
      </c>
    </row>
    <row r="107" spans="1:5" x14ac:dyDescent="0.2">
      <c r="A107" s="1">
        <v>43385</v>
      </c>
      <c r="B107" s="29">
        <f t="shared" si="8"/>
        <v>35102.522882692625</v>
      </c>
      <c r="C107" s="9">
        <f>B107*MPO!$E$19</f>
        <v>1.7310833202423763</v>
      </c>
      <c r="D107" s="2">
        <f t="shared" si="9"/>
        <v>35104.253966012868</v>
      </c>
      <c r="E107" s="2" t="s">
        <v>44</v>
      </c>
    </row>
    <row r="108" spans="1:5" x14ac:dyDescent="0.2">
      <c r="A108" s="1">
        <v>43386</v>
      </c>
      <c r="B108" s="29">
        <f t="shared" si="8"/>
        <v>35104.253966012868</v>
      </c>
      <c r="C108" s="9">
        <f>B108*MPO!$E$19</f>
        <v>1.7311686887348814</v>
      </c>
      <c r="D108" s="2">
        <f t="shared" si="9"/>
        <v>35105.985134701601</v>
      </c>
      <c r="E108" s="2" t="s">
        <v>44</v>
      </c>
    </row>
    <row r="109" spans="1:5" x14ac:dyDescent="0.2">
      <c r="A109" s="1">
        <v>43387</v>
      </c>
      <c r="B109" s="29">
        <f t="shared" si="8"/>
        <v>35105.985134701601</v>
      </c>
      <c r="C109" s="9">
        <f>B109*MPO!$E$19</f>
        <v>1.7312540614373395</v>
      </c>
      <c r="D109" s="2">
        <f t="shared" si="9"/>
        <v>35107.716388763038</v>
      </c>
      <c r="E109" s="2" t="s">
        <v>44</v>
      </c>
    </row>
    <row r="110" spans="1:5" x14ac:dyDescent="0.2">
      <c r="A110" s="30">
        <v>43388</v>
      </c>
      <c r="B110" s="31">
        <f>D109+$B$1</f>
        <v>40107.716388763038</v>
      </c>
      <c r="C110" s="9">
        <f>B110*MPO!$E$19</f>
        <v>1.9779147808157116</v>
      </c>
      <c r="D110" s="2">
        <f t="shared" si="9"/>
        <v>40109.694303543853</v>
      </c>
      <c r="E110" s="2" t="s">
        <v>45</v>
      </c>
    </row>
    <row r="111" spans="1:5" x14ac:dyDescent="0.2">
      <c r="A111" s="1">
        <v>43389</v>
      </c>
      <c r="B111" s="29">
        <f t="shared" ref="B111:B126" si="10">D110</f>
        <v>40109.694303543853</v>
      </c>
      <c r="C111" s="9">
        <f>B111*MPO!$E$19</f>
        <v>1.9780123218186012</v>
      </c>
      <c r="D111" s="2">
        <f t="shared" si="9"/>
        <v>40111.672315865668</v>
      </c>
      <c r="E111" s="2" t="s">
        <v>44</v>
      </c>
    </row>
    <row r="112" spans="1:5" x14ac:dyDescent="0.2">
      <c r="A112" s="1">
        <v>43390</v>
      </c>
      <c r="B112" s="29">
        <f t="shared" si="10"/>
        <v>40111.672315865668</v>
      </c>
      <c r="C112" s="9">
        <f>B112*MPO!$E$19</f>
        <v>1.9781098676317317</v>
      </c>
      <c r="D112" s="2">
        <f t="shared" si="9"/>
        <v>40113.6504257333</v>
      </c>
      <c r="E112" s="2" t="s">
        <v>44</v>
      </c>
    </row>
    <row r="113" spans="1:7" x14ac:dyDescent="0.2">
      <c r="A113" s="1">
        <v>43391</v>
      </c>
      <c r="B113" s="29">
        <f t="shared" si="10"/>
        <v>40113.6504257333</v>
      </c>
      <c r="C113" s="9">
        <f>B113*MPO!$E$19</f>
        <v>1.9782074182553411</v>
      </c>
      <c r="D113" s="2">
        <f t="shared" si="9"/>
        <v>40115.628633151558</v>
      </c>
      <c r="E113" s="2" t="s">
        <v>44</v>
      </c>
    </row>
    <row r="114" spans="1:7" x14ac:dyDescent="0.2">
      <c r="A114" s="1">
        <v>43392</v>
      </c>
      <c r="B114" s="29">
        <f t="shared" si="10"/>
        <v>40115.628633151558</v>
      </c>
      <c r="C114" s="9">
        <f>B114*MPO!$E$19</f>
        <v>1.9783049736896661</v>
      </c>
      <c r="D114" s="2">
        <f t="shared" si="9"/>
        <v>40117.606938125246</v>
      </c>
      <c r="E114" s="2" t="s">
        <v>44</v>
      </c>
    </row>
    <row r="115" spans="1:7" x14ac:dyDescent="0.2">
      <c r="A115" s="1">
        <v>43393</v>
      </c>
      <c r="B115" s="29">
        <f t="shared" si="10"/>
        <v>40117.606938125246</v>
      </c>
      <c r="C115" s="9">
        <f>B115*MPO!$E$19</f>
        <v>1.9784025339349438</v>
      </c>
      <c r="D115" s="2">
        <f t="shared" si="9"/>
        <v>40119.585340659178</v>
      </c>
      <c r="E115" s="2" t="s">
        <v>44</v>
      </c>
    </row>
    <row r="116" spans="1:7" x14ac:dyDescent="0.2">
      <c r="A116" s="1">
        <v>43394</v>
      </c>
      <c r="B116" s="29">
        <f t="shared" si="10"/>
        <v>40119.585340659178</v>
      </c>
      <c r="C116" s="9">
        <f>B116*MPO!$E$19</f>
        <v>1.9785000989914117</v>
      </c>
      <c r="D116" s="2">
        <f t="shared" si="9"/>
        <v>40121.563840758172</v>
      </c>
      <c r="E116" s="2" t="s">
        <v>44</v>
      </c>
    </row>
    <row r="117" spans="1:7" x14ac:dyDescent="0.2">
      <c r="A117" s="1">
        <v>43395</v>
      </c>
      <c r="B117" s="29">
        <f t="shared" si="10"/>
        <v>40121.563840758172</v>
      </c>
      <c r="C117" s="9">
        <f>B117*MPO!$E$19</f>
        <v>1.9785976688593072</v>
      </c>
      <c r="D117" s="2">
        <f t="shared" si="9"/>
        <v>40123.54243842703</v>
      </c>
      <c r="E117" s="2" t="s">
        <v>44</v>
      </c>
    </row>
    <row r="118" spans="1:7" x14ac:dyDescent="0.2">
      <c r="A118" s="1">
        <v>43396</v>
      </c>
      <c r="B118" s="29">
        <f t="shared" si="10"/>
        <v>40123.54243842703</v>
      </c>
      <c r="C118" s="9">
        <f>B118*MPO!$E$19</f>
        <v>1.9786952435388674</v>
      </c>
      <c r="D118" s="2">
        <f t="shared" si="9"/>
        <v>40125.521133670569</v>
      </c>
      <c r="E118" s="2" t="s">
        <v>44</v>
      </c>
    </row>
    <row r="119" spans="1:7" x14ac:dyDescent="0.2">
      <c r="A119" s="1">
        <v>43397</v>
      </c>
      <c r="B119" s="29">
        <f t="shared" si="10"/>
        <v>40125.521133670569</v>
      </c>
      <c r="C119" s="9">
        <f>B119*MPO!$E$19</f>
        <v>1.9787928230303296</v>
      </c>
      <c r="D119" s="2">
        <f t="shared" si="9"/>
        <v>40127.499926493598</v>
      </c>
      <c r="E119" s="2" t="s">
        <v>44</v>
      </c>
    </row>
    <row r="120" spans="1:7" x14ac:dyDescent="0.2">
      <c r="A120" s="1">
        <v>43398</v>
      </c>
      <c r="B120" s="29">
        <f t="shared" si="10"/>
        <v>40127.499926493598</v>
      </c>
      <c r="C120" s="9">
        <f>B120*MPO!$E$19</f>
        <v>1.9788904073339311</v>
      </c>
      <c r="D120" s="2">
        <f t="shared" si="9"/>
        <v>40129.478816900933</v>
      </c>
      <c r="E120" s="2" t="s">
        <v>44</v>
      </c>
    </row>
    <row r="121" spans="1:7" x14ac:dyDescent="0.2">
      <c r="A121" s="1">
        <v>43399</v>
      </c>
      <c r="B121" s="29">
        <f t="shared" si="10"/>
        <v>40129.478816900933</v>
      </c>
      <c r="C121" s="9">
        <f>B121*MPO!$E$19</f>
        <v>1.9789879964499093</v>
      </c>
      <c r="D121" s="2">
        <f t="shared" si="9"/>
        <v>40131.457804897385</v>
      </c>
      <c r="E121" s="2" t="s">
        <v>44</v>
      </c>
    </row>
    <row r="122" spans="1:7" x14ac:dyDescent="0.2">
      <c r="A122" s="1">
        <v>43400</v>
      </c>
      <c r="B122" s="29">
        <f t="shared" si="10"/>
        <v>40131.457804897385</v>
      </c>
      <c r="C122" s="9">
        <f>B122*MPO!$E$19</f>
        <v>1.9790855903785014</v>
      </c>
      <c r="D122" s="2">
        <f t="shared" si="9"/>
        <v>40133.436890487763</v>
      </c>
      <c r="E122" s="2" t="s">
        <v>44</v>
      </c>
    </row>
    <row r="123" spans="1:7" x14ac:dyDescent="0.2">
      <c r="A123" s="1">
        <v>43401</v>
      </c>
      <c r="B123" s="29">
        <f t="shared" si="10"/>
        <v>40133.436890487763</v>
      </c>
      <c r="C123" s="9">
        <f>B123*MPO!$E$19</f>
        <v>1.9791831891199447</v>
      </c>
      <c r="D123" s="2">
        <f t="shared" si="9"/>
        <v>40135.416073676883</v>
      </c>
      <c r="E123" s="2" t="s">
        <v>44</v>
      </c>
    </row>
    <row r="124" spans="1:7" x14ac:dyDescent="0.2">
      <c r="A124" s="1">
        <v>43402</v>
      </c>
      <c r="B124" s="29">
        <f t="shared" si="10"/>
        <v>40135.416073676883</v>
      </c>
      <c r="C124" s="9">
        <f>B124*MPO!$E$19</f>
        <v>1.9792807926744767</v>
      </c>
      <c r="D124" s="2">
        <f t="shared" si="9"/>
        <v>40137.395354469554</v>
      </c>
      <c r="E124" s="2" t="s">
        <v>44</v>
      </c>
    </row>
    <row r="125" spans="1:7" x14ac:dyDescent="0.2">
      <c r="A125" s="1">
        <v>43403</v>
      </c>
      <c r="B125" s="29">
        <f t="shared" si="10"/>
        <v>40137.395354469554</v>
      </c>
      <c r="C125" s="9">
        <f>B125*MPO!$E$19</f>
        <v>1.9793784010423343</v>
      </c>
      <c r="D125" s="2">
        <f t="shared" si="9"/>
        <v>40139.374732870594</v>
      </c>
      <c r="E125" s="2" t="s">
        <v>44</v>
      </c>
    </row>
    <row r="126" spans="1:7" x14ac:dyDescent="0.2">
      <c r="A126" s="1">
        <v>43404</v>
      </c>
      <c r="B126" s="29">
        <f t="shared" si="10"/>
        <v>40139.374732870594</v>
      </c>
      <c r="C126" s="9">
        <f>B126*MPO!$E$19</f>
        <v>1.9794760142237555</v>
      </c>
      <c r="D126" s="2">
        <f t="shared" si="9"/>
        <v>40141.354208884819</v>
      </c>
      <c r="E126" s="2" t="s">
        <v>44</v>
      </c>
      <c r="F126" t="s">
        <v>51</v>
      </c>
      <c r="G126" s="9">
        <f>SUM(C96:C126)</f>
        <v>57.867609598202954</v>
      </c>
    </row>
    <row r="127" spans="1:7" x14ac:dyDescent="0.2">
      <c r="A127" s="30">
        <v>43405</v>
      </c>
      <c r="B127" s="31">
        <f>D126+$B$1</f>
        <v>45141.354208884819</v>
      </c>
      <c r="C127" s="9">
        <f>B127*MPO!$E$19</f>
        <v>2.2261489746847309</v>
      </c>
      <c r="D127" s="2">
        <f t="shared" si="9"/>
        <v>45143.580357859501</v>
      </c>
      <c r="E127" s="2" t="s">
        <v>45</v>
      </c>
    </row>
    <row r="128" spans="1:7" x14ac:dyDescent="0.2">
      <c r="A128" s="1">
        <v>43406</v>
      </c>
      <c r="B128" s="29">
        <f t="shared" ref="B128:B140" si="11">D127</f>
        <v>45143.580357859501</v>
      </c>
      <c r="C128" s="9">
        <f>B128*MPO!$E$19</f>
        <v>2.2262587573738934</v>
      </c>
      <c r="D128" s="2">
        <f t="shared" si="9"/>
        <v>45145.806616616872</v>
      </c>
      <c r="E128" s="2" t="s">
        <v>44</v>
      </c>
    </row>
    <row r="129" spans="1:5" x14ac:dyDescent="0.2">
      <c r="A129" s="1">
        <v>43407</v>
      </c>
      <c r="B129" s="29">
        <f t="shared" si="11"/>
        <v>45145.806616616872</v>
      </c>
      <c r="C129" s="9">
        <f>B129*MPO!$E$19</f>
        <v>2.2263685454769968</v>
      </c>
      <c r="D129" s="2">
        <f t="shared" si="9"/>
        <v>45148.032985162346</v>
      </c>
      <c r="E129" s="2" t="s">
        <v>44</v>
      </c>
    </row>
    <row r="130" spans="1:5" x14ac:dyDescent="0.2">
      <c r="A130" s="1">
        <v>43408</v>
      </c>
      <c r="B130" s="29">
        <f t="shared" si="11"/>
        <v>45148.032985162346</v>
      </c>
      <c r="C130" s="9">
        <f>B130*MPO!$E$19</f>
        <v>2.2264783389943079</v>
      </c>
      <c r="D130" s="2">
        <f t="shared" si="9"/>
        <v>45150.259463501337</v>
      </c>
      <c r="E130" s="2" t="s">
        <v>44</v>
      </c>
    </row>
    <row r="131" spans="1:5" x14ac:dyDescent="0.2">
      <c r="A131" s="1">
        <v>43409</v>
      </c>
      <c r="B131" s="29">
        <f t="shared" si="11"/>
        <v>45150.259463501337</v>
      </c>
      <c r="C131" s="9">
        <f>B131*MPO!$E$19</f>
        <v>2.2265881379260937</v>
      </c>
      <c r="D131" s="2">
        <f t="shared" si="9"/>
        <v>45152.486051639265</v>
      </c>
      <c r="E131" s="2" t="s">
        <v>44</v>
      </c>
    </row>
    <row r="132" spans="1:5" x14ac:dyDescent="0.2">
      <c r="A132" s="1">
        <v>43410</v>
      </c>
      <c r="B132" s="29">
        <f t="shared" si="11"/>
        <v>45152.486051639265</v>
      </c>
      <c r="C132" s="9">
        <f>B132*MPO!$E$19</f>
        <v>2.2266979422726214</v>
      </c>
      <c r="D132" s="2">
        <f t="shared" ref="D132:D163" si="12">B132+C132</f>
        <v>45154.712749581537</v>
      </c>
      <c r="E132" s="2" t="s">
        <v>44</v>
      </c>
    </row>
    <row r="133" spans="1:5" x14ac:dyDescent="0.2">
      <c r="A133" s="1">
        <v>43411</v>
      </c>
      <c r="B133" s="29">
        <f t="shared" si="11"/>
        <v>45154.712749581537</v>
      </c>
      <c r="C133" s="9">
        <f>B133*MPO!$E$19</f>
        <v>2.226807752034158</v>
      </c>
      <c r="D133" s="2">
        <f t="shared" si="12"/>
        <v>45156.939557333571</v>
      </c>
      <c r="E133" s="2" t="s">
        <v>44</v>
      </c>
    </row>
    <row r="134" spans="1:5" x14ac:dyDescent="0.2">
      <c r="A134" s="1">
        <v>43412</v>
      </c>
      <c r="B134" s="29">
        <f t="shared" si="11"/>
        <v>45156.939557333571</v>
      </c>
      <c r="C134" s="9">
        <f>B134*MPO!$E$19</f>
        <v>2.2269175672109709</v>
      </c>
      <c r="D134" s="2">
        <f t="shared" si="12"/>
        <v>45159.166474900783</v>
      </c>
      <c r="E134" s="2" t="s">
        <v>44</v>
      </c>
    </row>
    <row r="135" spans="1:5" x14ac:dyDescent="0.2">
      <c r="A135" s="1">
        <v>43413</v>
      </c>
      <c r="B135" s="29">
        <f t="shared" si="11"/>
        <v>45159.166474900783</v>
      </c>
      <c r="C135" s="9">
        <f>B135*MPO!$E$19</f>
        <v>2.2270273878033264</v>
      </c>
      <c r="D135" s="2">
        <f t="shared" si="12"/>
        <v>45161.393502288585</v>
      </c>
      <c r="E135" s="2" t="s">
        <v>44</v>
      </c>
    </row>
    <row r="136" spans="1:5" x14ac:dyDescent="0.2">
      <c r="A136" s="1">
        <v>43414</v>
      </c>
      <c r="B136" s="29">
        <f t="shared" si="11"/>
        <v>45161.393502288585</v>
      </c>
      <c r="C136" s="9">
        <f>B136*MPO!$E$19</f>
        <v>2.227137213811492</v>
      </c>
      <c r="D136" s="2">
        <f t="shared" si="12"/>
        <v>45163.620639502398</v>
      </c>
      <c r="E136" s="2" t="s">
        <v>44</v>
      </c>
    </row>
    <row r="137" spans="1:5" x14ac:dyDescent="0.2">
      <c r="A137" s="1">
        <v>43415</v>
      </c>
      <c r="B137" s="29">
        <f t="shared" si="11"/>
        <v>45163.620639502398</v>
      </c>
      <c r="C137" s="9">
        <f>B137*MPO!$E$19</f>
        <v>2.2272470452357349</v>
      </c>
      <c r="D137" s="2">
        <f t="shared" si="12"/>
        <v>45165.847886547635</v>
      </c>
      <c r="E137" s="2" t="s">
        <v>44</v>
      </c>
    </row>
    <row r="138" spans="1:5" x14ac:dyDescent="0.2">
      <c r="A138" s="1">
        <v>43416</v>
      </c>
      <c r="B138" s="29">
        <f t="shared" si="11"/>
        <v>45165.847886547635</v>
      </c>
      <c r="C138" s="9">
        <f>B138*MPO!$E$19</f>
        <v>2.2273568820763221</v>
      </c>
      <c r="D138" s="2">
        <f t="shared" si="12"/>
        <v>45168.07524342971</v>
      </c>
      <c r="E138" s="2" t="s">
        <v>44</v>
      </c>
    </row>
    <row r="139" spans="1:5" x14ac:dyDescent="0.2">
      <c r="A139" s="1">
        <v>43417</v>
      </c>
      <c r="B139" s="29">
        <f t="shared" si="11"/>
        <v>45168.07524342971</v>
      </c>
      <c r="C139" s="9">
        <f>B139*MPO!$E$19</f>
        <v>2.22746672433352</v>
      </c>
      <c r="D139" s="2">
        <f t="shared" si="12"/>
        <v>45170.302710154043</v>
      </c>
      <c r="E139" s="2" t="s">
        <v>44</v>
      </c>
    </row>
    <row r="140" spans="1:5" x14ac:dyDescent="0.2">
      <c r="A140" s="1">
        <v>43418</v>
      </c>
      <c r="B140" s="29">
        <f t="shared" si="11"/>
        <v>45170.302710154043</v>
      </c>
      <c r="C140" s="9">
        <f>B140*MPO!$E$19</f>
        <v>2.2275765720075968</v>
      </c>
      <c r="D140" s="2">
        <f t="shared" si="12"/>
        <v>45172.530286726047</v>
      </c>
      <c r="E140" s="2" t="s">
        <v>44</v>
      </c>
    </row>
    <row r="141" spans="1:5" x14ac:dyDescent="0.2">
      <c r="A141" s="30">
        <v>43419</v>
      </c>
      <c r="B141" s="31">
        <f>D140+$B$1</f>
        <v>50172.530286726047</v>
      </c>
      <c r="C141" s="9">
        <f>B141*MPO!$E$19</f>
        <v>2.4742617675645726</v>
      </c>
      <c r="D141" s="2">
        <f t="shared" si="12"/>
        <v>50175.004548493613</v>
      </c>
      <c r="E141" s="2" t="s">
        <v>45</v>
      </c>
    </row>
    <row r="142" spans="1:5" x14ac:dyDescent="0.2">
      <c r="A142" s="1">
        <v>43420</v>
      </c>
      <c r="B142" s="29">
        <f t="shared" ref="B142:B156" si="13">D141</f>
        <v>50175.004548493613</v>
      </c>
      <c r="C142" s="9">
        <f>B142*MPO!$E$19</f>
        <v>2.4743837859531101</v>
      </c>
      <c r="D142" s="2">
        <f t="shared" si="12"/>
        <v>50177.478932279562</v>
      </c>
      <c r="E142" s="2" t="s">
        <v>44</v>
      </c>
    </row>
    <row r="143" spans="1:5" x14ac:dyDescent="0.2">
      <c r="A143" s="1">
        <v>43421</v>
      </c>
      <c r="B143" s="29">
        <f t="shared" si="13"/>
        <v>50177.478932279562</v>
      </c>
      <c r="C143" s="9">
        <f>B143*MPO!$E$19</f>
        <v>2.4745058103589925</v>
      </c>
      <c r="D143" s="2">
        <f t="shared" si="12"/>
        <v>50179.95343808992</v>
      </c>
      <c r="E143" s="2" t="s">
        <v>44</v>
      </c>
    </row>
    <row r="144" spans="1:5" x14ac:dyDescent="0.2">
      <c r="A144" s="1">
        <v>43422</v>
      </c>
      <c r="B144" s="29">
        <f t="shared" si="13"/>
        <v>50179.95343808992</v>
      </c>
      <c r="C144" s="9">
        <f>B144*MPO!$E$19</f>
        <v>2.4746278407825169</v>
      </c>
      <c r="D144" s="2">
        <f t="shared" si="12"/>
        <v>50182.428065930704</v>
      </c>
      <c r="E144" s="2" t="s">
        <v>44</v>
      </c>
    </row>
    <row r="145" spans="1:7" x14ac:dyDescent="0.2">
      <c r="A145" s="1">
        <v>43423</v>
      </c>
      <c r="B145" s="29">
        <f t="shared" si="13"/>
        <v>50182.428065930704</v>
      </c>
      <c r="C145" s="9">
        <f>B145*MPO!$E$19</f>
        <v>2.4747498772239802</v>
      </c>
      <c r="D145" s="2">
        <f t="shared" si="12"/>
        <v>50184.902815807931</v>
      </c>
      <c r="E145" s="2" t="s">
        <v>44</v>
      </c>
    </row>
    <row r="146" spans="1:7" x14ac:dyDescent="0.2">
      <c r="A146" s="1">
        <v>43424</v>
      </c>
      <c r="B146" s="29">
        <f t="shared" si="13"/>
        <v>50184.902815807931</v>
      </c>
      <c r="C146" s="9">
        <f>B146*MPO!$E$19</f>
        <v>2.4748719196836793</v>
      </c>
      <c r="D146" s="2">
        <f t="shared" si="12"/>
        <v>50187.377687727618</v>
      </c>
      <c r="E146" s="2" t="s">
        <v>44</v>
      </c>
    </row>
    <row r="147" spans="1:7" x14ac:dyDescent="0.2">
      <c r="A147" s="1">
        <v>43425</v>
      </c>
      <c r="B147" s="29">
        <f t="shared" si="13"/>
        <v>50187.377687727618</v>
      </c>
      <c r="C147" s="9">
        <f>B147*MPO!$E$19</f>
        <v>2.4749939681619102</v>
      </c>
      <c r="D147" s="2">
        <f t="shared" si="12"/>
        <v>50189.852681695782</v>
      </c>
      <c r="E147" s="2" t="s">
        <v>44</v>
      </c>
    </row>
    <row r="148" spans="1:7" x14ac:dyDescent="0.2">
      <c r="A148" s="1">
        <v>43426</v>
      </c>
      <c r="B148" s="29">
        <f t="shared" si="13"/>
        <v>50189.852681695782</v>
      </c>
      <c r="C148" s="9">
        <f>B148*MPO!$E$19</f>
        <v>2.4751160226589701</v>
      </c>
      <c r="D148" s="2">
        <f t="shared" si="12"/>
        <v>50192.327797718441</v>
      </c>
      <c r="E148" s="2" t="s">
        <v>44</v>
      </c>
    </row>
    <row r="149" spans="1:7" x14ac:dyDescent="0.2">
      <c r="A149" s="1">
        <v>43427</v>
      </c>
      <c r="B149" s="29">
        <f t="shared" si="13"/>
        <v>50192.327797718441</v>
      </c>
      <c r="C149" s="9">
        <f>B149*MPO!$E$19</f>
        <v>2.4752380831751561</v>
      </c>
      <c r="D149" s="2">
        <f t="shared" si="12"/>
        <v>50194.803035801619</v>
      </c>
      <c r="E149" s="2" t="s">
        <v>44</v>
      </c>
    </row>
    <row r="150" spans="1:7" x14ac:dyDescent="0.2">
      <c r="A150" s="1">
        <v>43428</v>
      </c>
      <c r="B150" s="29">
        <f t="shared" si="13"/>
        <v>50194.803035801619</v>
      </c>
      <c r="C150" s="9">
        <f>B150*MPO!$E$19</f>
        <v>2.4753601497107649</v>
      </c>
      <c r="D150" s="2">
        <f t="shared" si="12"/>
        <v>50197.278395951333</v>
      </c>
      <c r="E150" s="2" t="s">
        <v>44</v>
      </c>
    </row>
    <row r="151" spans="1:7" x14ac:dyDescent="0.2">
      <c r="A151" s="1">
        <v>43429</v>
      </c>
      <c r="B151" s="29">
        <f t="shared" si="13"/>
        <v>50197.278395951333</v>
      </c>
      <c r="C151" s="9">
        <f>B151*MPO!$E$19</f>
        <v>2.4754822222660935</v>
      </c>
      <c r="D151" s="2">
        <f t="shared" si="12"/>
        <v>50199.7538781736</v>
      </c>
      <c r="E151" s="2" t="s">
        <v>44</v>
      </c>
    </row>
    <row r="152" spans="1:7" x14ac:dyDescent="0.2">
      <c r="A152" s="1">
        <v>43430</v>
      </c>
      <c r="B152" s="29">
        <f t="shared" si="13"/>
        <v>50199.7538781736</v>
      </c>
      <c r="C152" s="9">
        <f>B152*MPO!$E$19</f>
        <v>2.4756043008414381</v>
      </c>
      <c r="D152" s="2">
        <f t="shared" si="12"/>
        <v>50202.229482474439</v>
      </c>
      <c r="E152" s="2" t="s">
        <v>44</v>
      </c>
    </row>
    <row r="153" spans="1:7" x14ac:dyDescent="0.2">
      <c r="A153" s="1">
        <v>43431</v>
      </c>
      <c r="B153" s="29">
        <f t="shared" si="13"/>
        <v>50202.229482474439</v>
      </c>
      <c r="C153" s="9">
        <f>B153*MPO!$E$19</f>
        <v>2.4757263854370959</v>
      </c>
      <c r="D153" s="2">
        <f t="shared" si="12"/>
        <v>50204.705208859872</v>
      </c>
      <c r="E153" s="2" t="s">
        <v>44</v>
      </c>
    </row>
    <row r="154" spans="1:7" x14ac:dyDescent="0.2">
      <c r="A154" s="1">
        <v>43432</v>
      </c>
      <c r="B154" s="29">
        <f t="shared" si="13"/>
        <v>50204.705208859872</v>
      </c>
      <c r="C154" s="9">
        <f>B154*MPO!$E$19</f>
        <v>2.4758484760533639</v>
      </c>
      <c r="D154" s="2">
        <f t="shared" si="12"/>
        <v>50207.181057335925</v>
      </c>
      <c r="E154" s="2" t="s">
        <v>44</v>
      </c>
    </row>
    <row r="155" spans="1:7" x14ac:dyDescent="0.2">
      <c r="A155" s="1">
        <v>43433</v>
      </c>
      <c r="B155" s="29">
        <f t="shared" si="13"/>
        <v>50207.181057335925</v>
      </c>
      <c r="C155" s="9">
        <f>B155*MPO!$E$19</f>
        <v>2.4759705726905392</v>
      </c>
      <c r="D155" s="2">
        <f t="shared" si="12"/>
        <v>50209.657027908615</v>
      </c>
      <c r="E155" s="2" t="s">
        <v>44</v>
      </c>
    </row>
    <row r="156" spans="1:7" x14ac:dyDescent="0.2">
      <c r="A156" s="1">
        <v>43434</v>
      </c>
      <c r="B156" s="29">
        <f t="shared" si="13"/>
        <v>50209.657027908615</v>
      </c>
      <c r="C156" s="9">
        <f>B156*MPO!$E$19</f>
        <v>2.4760926753489181</v>
      </c>
      <c r="D156" s="2">
        <f t="shared" si="12"/>
        <v>50212.133120583967</v>
      </c>
      <c r="E156" s="2" t="s">
        <v>44</v>
      </c>
      <c r="F156" t="s">
        <v>52</v>
      </c>
      <c r="G156" s="9">
        <f>SUM(C127:C156)</f>
        <v>70.778911699152872</v>
      </c>
    </row>
    <row r="157" spans="1:7" x14ac:dyDescent="0.2">
      <c r="A157" s="30">
        <v>43435</v>
      </c>
      <c r="B157" s="31">
        <f>D156+$B$1</f>
        <v>55212.133120583967</v>
      </c>
      <c r="C157" s="9">
        <f>B157*MPO!$E$19</f>
        <v>2.722790126494552</v>
      </c>
      <c r="D157" s="2">
        <f t="shared" si="12"/>
        <v>55214.855910710459</v>
      </c>
      <c r="E157" s="2" t="s">
        <v>48</v>
      </c>
    </row>
    <row r="158" spans="1:7" x14ac:dyDescent="0.2">
      <c r="A158" s="1">
        <v>43436</v>
      </c>
      <c r="B158" s="29">
        <f t="shared" ref="B158:B170" si="14">D157</f>
        <v>55214.855910710459</v>
      </c>
      <c r="C158" s="9">
        <f>B158*MPO!$E$19</f>
        <v>2.7229244010761326</v>
      </c>
      <c r="D158" s="2">
        <f t="shared" si="12"/>
        <v>55217.578835111533</v>
      </c>
      <c r="E158" s="2" t="s">
        <v>44</v>
      </c>
    </row>
    <row r="159" spans="1:7" x14ac:dyDescent="0.2">
      <c r="A159" s="1">
        <v>43437</v>
      </c>
      <c r="B159" s="29">
        <f t="shared" si="14"/>
        <v>55217.578835111533</v>
      </c>
      <c r="C159" s="9">
        <f>B159*MPO!$E$19</f>
        <v>2.7230586822794733</v>
      </c>
      <c r="D159" s="2">
        <f t="shared" si="12"/>
        <v>55220.30189379381</v>
      </c>
      <c r="E159" s="2" t="s">
        <v>44</v>
      </c>
    </row>
    <row r="160" spans="1:7" x14ac:dyDescent="0.2">
      <c r="A160" s="1">
        <v>43438</v>
      </c>
      <c r="B160" s="29">
        <f t="shared" si="14"/>
        <v>55220.30189379381</v>
      </c>
      <c r="C160" s="9">
        <f>B160*MPO!$E$19</f>
        <v>2.7231929701049005</v>
      </c>
      <c r="D160" s="2">
        <f t="shared" si="12"/>
        <v>55223.025086763919</v>
      </c>
      <c r="E160" s="2" t="s">
        <v>44</v>
      </c>
    </row>
    <row r="161" spans="1:5" x14ac:dyDescent="0.2">
      <c r="A161" s="1">
        <v>43439</v>
      </c>
      <c r="B161" s="29">
        <f t="shared" si="14"/>
        <v>55223.025086763919</v>
      </c>
      <c r="C161" s="9">
        <f>B161*MPO!$E$19</f>
        <v>2.7233272645527413</v>
      </c>
      <c r="D161" s="2">
        <f t="shared" si="12"/>
        <v>55225.748414028472</v>
      </c>
      <c r="E161" s="2" t="s">
        <v>44</v>
      </c>
    </row>
    <row r="162" spans="1:5" x14ac:dyDescent="0.2">
      <c r="A162" s="1">
        <v>43440</v>
      </c>
      <c r="B162" s="29">
        <f t="shared" si="14"/>
        <v>55225.748414028472</v>
      </c>
      <c r="C162" s="9">
        <f>B162*MPO!$E$19</f>
        <v>2.7234615656233223</v>
      </c>
      <c r="D162" s="2">
        <f t="shared" si="12"/>
        <v>55228.471875594092</v>
      </c>
      <c r="E162" s="2" t="s">
        <v>44</v>
      </c>
    </row>
    <row r="163" spans="1:5" x14ac:dyDescent="0.2">
      <c r="A163" s="1">
        <v>43441</v>
      </c>
      <c r="B163" s="29">
        <f t="shared" si="14"/>
        <v>55228.471875594092</v>
      </c>
      <c r="C163" s="9">
        <f>B163*MPO!$E$19</f>
        <v>2.7235958733169694</v>
      </c>
      <c r="D163" s="2">
        <f t="shared" si="12"/>
        <v>55231.195471467407</v>
      </c>
      <c r="E163" s="2" t="s">
        <v>44</v>
      </c>
    </row>
    <row r="164" spans="1:5" x14ac:dyDescent="0.2">
      <c r="A164" s="1">
        <v>43442</v>
      </c>
      <c r="B164" s="29">
        <f t="shared" si="14"/>
        <v>55231.195471467407</v>
      </c>
      <c r="C164" s="9">
        <f>B164*MPO!$E$19</f>
        <v>2.7237301876340094</v>
      </c>
      <c r="D164" s="2">
        <f t="shared" ref="D164:D195" si="15">B164+C164</f>
        <v>55233.919201655044</v>
      </c>
      <c r="E164" s="2" t="s">
        <v>44</v>
      </c>
    </row>
    <row r="165" spans="1:5" x14ac:dyDescent="0.2">
      <c r="A165" s="1">
        <v>43443</v>
      </c>
      <c r="B165" s="29">
        <f t="shared" si="14"/>
        <v>55233.919201655044</v>
      </c>
      <c r="C165" s="9">
        <f>B165*MPO!$E$19</f>
        <v>2.7238645085747697</v>
      </c>
      <c r="D165" s="2">
        <f t="shared" si="15"/>
        <v>55236.643066163619</v>
      </c>
      <c r="E165" s="2" t="s">
        <v>44</v>
      </c>
    </row>
    <row r="166" spans="1:5" x14ac:dyDescent="0.2">
      <c r="A166" s="1">
        <v>43444</v>
      </c>
      <c r="B166" s="29">
        <f t="shared" si="14"/>
        <v>55236.643066163619</v>
      </c>
      <c r="C166" s="9">
        <f>B166*MPO!$E$19</f>
        <v>2.7239988361395762</v>
      </c>
      <c r="D166" s="2">
        <f t="shared" si="15"/>
        <v>55239.367064999758</v>
      </c>
      <c r="E166" s="2" t="s">
        <v>44</v>
      </c>
    </row>
    <row r="167" spans="1:5" x14ac:dyDescent="0.2">
      <c r="A167" s="1">
        <v>43445</v>
      </c>
      <c r="B167" s="29">
        <f t="shared" si="14"/>
        <v>55239.367064999758</v>
      </c>
      <c r="C167" s="9">
        <f>B167*MPO!$E$19</f>
        <v>2.7241331703287557</v>
      </c>
      <c r="D167" s="2">
        <f t="shared" si="15"/>
        <v>55242.091198170085</v>
      </c>
      <c r="E167" s="2" t="s">
        <v>44</v>
      </c>
    </row>
    <row r="168" spans="1:5" x14ac:dyDescent="0.2">
      <c r="A168" s="1">
        <v>43446</v>
      </c>
      <c r="B168" s="29">
        <f t="shared" si="14"/>
        <v>55242.091198170085</v>
      </c>
      <c r="C168" s="9">
        <f>B168*MPO!$E$19</f>
        <v>2.7242675111426347</v>
      </c>
      <c r="D168" s="2">
        <f t="shared" si="15"/>
        <v>55244.815465681226</v>
      </c>
      <c r="E168" s="2" t="s">
        <v>44</v>
      </c>
    </row>
    <row r="169" spans="1:5" x14ac:dyDescent="0.2">
      <c r="A169" s="1">
        <v>43447</v>
      </c>
      <c r="B169" s="29">
        <f t="shared" si="14"/>
        <v>55244.815465681226</v>
      </c>
      <c r="C169" s="9">
        <f>B169*MPO!$E$19</f>
        <v>2.7244018585815404</v>
      </c>
      <c r="D169" s="2">
        <f t="shared" si="15"/>
        <v>55247.53986753981</v>
      </c>
      <c r="E169" s="2" t="s">
        <v>44</v>
      </c>
    </row>
    <row r="170" spans="1:5" x14ac:dyDescent="0.2">
      <c r="A170" s="1">
        <v>43448</v>
      </c>
      <c r="B170" s="29">
        <f t="shared" si="14"/>
        <v>55247.53986753981</v>
      </c>
      <c r="C170" s="9">
        <f>B170*MPO!$E$19</f>
        <v>2.7245362126457993</v>
      </c>
      <c r="D170" s="2">
        <f t="shared" si="15"/>
        <v>55250.264403752459</v>
      </c>
      <c r="E170" s="2" t="s">
        <v>44</v>
      </c>
    </row>
    <row r="171" spans="1:5" x14ac:dyDescent="0.2">
      <c r="A171" s="30">
        <v>43449</v>
      </c>
      <c r="B171" s="31">
        <f>D170+$B$1</f>
        <v>60250.264403752459</v>
      </c>
      <c r="C171" s="9">
        <f>B171*MPO!$E$19</f>
        <v>2.9712459158014912</v>
      </c>
      <c r="D171" s="2">
        <f t="shared" si="15"/>
        <v>60253.235649668262</v>
      </c>
      <c r="E171" s="2" t="s">
        <v>45</v>
      </c>
    </row>
    <row r="172" spans="1:5" x14ac:dyDescent="0.2">
      <c r="A172" s="1">
        <v>43450</v>
      </c>
      <c r="B172" s="29">
        <f t="shared" ref="B172:B187" si="16">D171</f>
        <v>60253.235649668262</v>
      </c>
      <c r="C172" s="9">
        <f>B172*MPO!$E$19</f>
        <v>2.9713924429973395</v>
      </c>
      <c r="D172" s="2">
        <f t="shared" si="15"/>
        <v>60256.207042111258</v>
      </c>
      <c r="E172" s="2" t="s">
        <v>44</v>
      </c>
    </row>
    <row r="173" spans="1:5" x14ac:dyDescent="0.2">
      <c r="A173" s="1">
        <v>43451</v>
      </c>
      <c r="B173" s="29">
        <f t="shared" si="16"/>
        <v>60256.207042111258</v>
      </c>
      <c r="C173" s="9">
        <f>B173*MPO!$E$19</f>
        <v>2.9715389774191858</v>
      </c>
      <c r="D173" s="2">
        <f t="shared" si="15"/>
        <v>60259.178581088679</v>
      </c>
      <c r="E173" s="2" t="s">
        <v>44</v>
      </c>
    </row>
    <row r="174" spans="1:5" x14ac:dyDescent="0.2">
      <c r="A174" s="1">
        <v>43452</v>
      </c>
      <c r="B174" s="29">
        <f t="shared" si="16"/>
        <v>60259.178581088679</v>
      </c>
      <c r="C174" s="9">
        <f>B174*MPO!$E$19</f>
        <v>2.9716855190673872</v>
      </c>
      <c r="D174" s="2">
        <f t="shared" si="15"/>
        <v>60262.15026660775</v>
      </c>
      <c r="E174" s="2" t="s">
        <v>44</v>
      </c>
    </row>
    <row r="175" spans="1:5" x14ac:dyDescent="0.2">
      <c r="A175" s="1">
        <v>43453</v>
      </c>
      <c r="B175" s="29">
        <f t="shared" si="16"/>
        <v>60262.15026660775</v>
      </c>
      <c r="C175" s="9">
        <f>B175*MPO!$E$19</f>
        <v>2.9718320679423003</v>
      </c>
      <c r="D175" s="2">
        <f t="shared" si="15"/>
        <v>60265.122098675696</v>
      </c>
      <c r="E175" s="2" t="s">
        <v>44</v>
      </c>
    </row>
    <row r="176" spans="1:5" x14ac:dyDescent="0.2">
      <c r="A176" s="1">
        <v>43454</v>
      </c>
      <c r="B176" s="29">
        <f t="shared" si="16"/>
        <v>60265.122098675696</v>
      </c>
      <c r="C176" s="9">
        <f>B176*MPO!$E$19</f>
        <v>2.9719786240442811</v>
      </c>
      <c r="D176" s="2">
        <f t="shared" si="15"/>
        <v>60268.094077299742</v>
      </c>
      <c r="E176" s="2" t="s">
        <v>44</v>
      </c>
    </row>
    <row r="177" spans="1:7" x14ac:dyDescent="0.2">
      <c r="A177" s="1">
        <v>43455</v>
      </c>
      <c r="B177" s="29">
        <f t="shared" si="16"/>
        <v>60268.094077299742</v>
      </c>
      <c r="C177" s="9">
        <f>B177*MPO!$E$19</f>
        <v>2.972125187373686</v>
      </c>
      <c r="D177" s="2">
        <f t="shared" si="15"/>
        <v>60271.066202487113</v>
      </c>
      <c r="E177" s="2" t="s">
        <v>44</v>
      </c>
    </row>
    <row r="178" spans="1:7" x14ac:dyDescent="0.2">
      <c r="A178" s="1">
        <v>43456</v>
      </c>
      <c r="B178" s="29">
        <f t="shared" si="16"/>
        <v>60271.066202487113</v>
      </c>
      <c r="C178" s="9">
        <f>B178*MPO!$E$19</f>
        <v>2.9722717579308715</v>
      </c>
      <c r="D178" s="2">
        <f t="shared" si="15"/>
        <v>60274.038474245041</v>
      </c>
      <c r="E178" s="2" t="s">
        <v>44</v>
      </c>
    </row>
    <row r="179" spans="1:7" x14ac:dyDescent="0.2">
      <c r="A179" s="1">
        <v>43457</v>
      </c>
      <c r="B179" s="29">
        <f t="shared" si="16"/>
        <v>60274.038474245041</v>
      </c>
      <c r="C179" s="9">
        <f>B179*MPO!$E$19</f>
        <v>2.9724183357161942</v>
      </c>
      <c r="D179" s="2">
        <f t="shared" si="15"/>
        <v>60277.010892580758</v>
      </c>
      <c r="E179" s="2" t="s">
        <v>44</v>
      </c>
    </row>
    <row r="180" spans="1:7" x14ac:dyDescent="0.2">
      <c r="A180" s="1">
        <v>43458</v>
      </c>
      <c r="B180" s="29">
        <f t="shared" si="16"/>
        <v>60277.010892580758</v>
      </c>
      <c r="C180" s="9">
        <f>B180*MPO!$E$19</f>
        <v>2.9725649207300102</v>
      </c>
      <c r="D180" s="2">
        <f t="shared" si="15"/>
        <v>60279.98345750149</v>
      </c>
      <c r="E180" s="2" t="s">
        <v>44</v>
      </c>
    </row>
    <row r="181" spans="1:7" x14ac:dyDescent="0.2">
      <c r="A181" s="1">
        <v>43459</v>
      </c>
      <c r="B181" s="29">
        <f t="shared" si="16"/>
        <v>60279.98345750149</v>
      </c>
      <c r="C181" s="9">
        <f>B181*MPO!$E$19</f>
        <v>2.9727115129726767</v>
      </c>
      <c r="D181" s="2">
        <f t="shared" si="15"/>
        <v>60282.956169014462</v>
      </c>
      <c r="E181" s="2" t="s">
        <v>44</v>
      </c>
    </row>
    <row r="182" spans="1:7" x14ac:dyDescent="0.2">
      <c r="A182" s="1">
        <v>43460</v>
      </c>
      <c r="B182" s="29">
        <f t="shared" si="16"/>
        <v>60282.956169014462</v>
      </c>
      <c r="C182" s="9">
        <f>B182*MPO!$E$19</f>
        <v>2.9728581124445492</v>
      </c>
      <c r="D182" s="2">
        <f t="shared" si="15"/>
        <v>60285.929027126906</v>
      </c>
      <c r="E182" s="2" t="s">
        <v>44</v>
      </c>
    </row>
    <row r="183" spans="1:7" x14ac:dyDescent="0.2">
      <c r="A183" s="1">
        <v>43461</v>
      </c>
      <c r="B183" s="29">
        <f t="shared" si="16"/>
        <v>60285.929027126906</v>
      </c>
      <c r="C183" s="9">
        <f>B183*MPO!$E$19</f>
        <v>2.9730047191459845</v>
      </c>
      <c r="D183" s="2">
        <f t="shared" si="15"/>
        <v>60288.902031846053</v>
      </c>
      <c r="E183" s="2" t="s">
        <v>44</v>
      </c>
    </row>
    <row r="184" spans="1:7" x14ac:dyDescent="0.2">
      <c r="A184" s="1">
        <v>43462</v>
      </c>
      <c r="B184" s="29">
        <f t="shared" si="16"/>
        <v>60288.902031846053</v>
      </c>
      <c r="C184" s="9">
        <f>B184*MPO!$E$19</f>
        <v>2.97315133307734</v>
      </c>
      <c r="D184" s="2">
        <f t="shared" si="15"/>
        <v>60291.875183179131</v>
      </c>
      <c r="E184" s="2" t="s">
        <v>44</v>
      </c>
    </row>
    <row r="185" spans="1:7" x14ac:dyDescent="0.2">
      <c r="A185" s="1">
        <v>43463</v>
      </c>
      <c r="B185" s="29">
        <f t="shared" si="16"/>
        <v>60291.875183179131</v>
      </c>
      <c r="C185" s="9">
        <f>B185*MPO!$E$19</f>
        <v>2.973297954238971</v>
      </c>
      <c r="D185" s="2">
        <f t="shared" si="15"/>
        <v>60294.848481133369</v>
      </c>
      <c r="E185" s="2" t="s">
        <v>44</v>
      </c>
    </row>
    <row r="186" spans="1:7" x14ac:dyDescent="0.2">
      <c r="A186" s="1">
        <v>43464</v>
      </c>
      <c r="B186" s="29">
        <f t="shared" si="16"/>
        <v>60294.848481133369</v>
      </c>
      <c r="C186" s="9">
        <f>B186*MPO!$E$19</f>
        <v>2.973444582631235</v>
      </c>
      <c r="D186" s="2">
        <f t="shared" si="15"/>
        <v>60297.821925716002</v>
      </c>
      <c r="E186" s="2" t="s">
        <v>44</v>
      </c>
    </row>
    <row r="187" spans="1:7" x14ac:dyDescent="0.2">
      <c r="A187" s="1">
        <v>43465</v>
      </c>
      <c r="B187" s="29">
        <f t="shared" si="16"/>
        <v>60297.821925716002</v>
      </c>
      <c r="C187" s="9">
        <f>B187*MPO!$E$19</f>
        <v>2.9735912182544881</v>
      </c>
      <c r="D187" s="2">
        <f t="shared" si="15"/>
        <v>60300.795516934253</v>
      </c>
      <c r="E187" s="2" t="s">
        <v>44</v>
      </c>
      <c r="F187" t="s">
        <v>53</v>
      </c>
      <c r="G187" s="9">
        <f>SUM(C157:C187)</f>
        <v>88.662396350283174</v>
      </c>
    </row>
    <row r="188" spans="1:7" x14ac:dyDescent="0.2">
      <c r="A188" t="s">
        <v>55</v>
      </c>
      <c r="G188" s="5">
        <f>SUM(G1:G187)</f>
        <v>300.79551693425583</v>
      </c>
    </row>
  </sheetData>
  <conditionalFormatting sqref="B4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7" sqref="E27"/>
    </sheetView>
  </sheetViews>
  <sheetFormatPr defaultRowHeight="12.75" x14ac:dyDescent="0.2"/>
  <cols>
    <col min="1" max="1" width="22.42578125" bestFit="1" customWidth="1"/>
    <col min="2" max="2" width="11.28515625" style="5" bestFit="1" customWidth="1"/>
    <col min="3" max="3" width="18.42578125" style="5" bestFit="1" customWidth="1"/>
    <col min="4" max="4" width="11.28515625" style="5" bestFit="1" customWidth="1"/>
  </cols>
  <sheetData>
    <row r="1" spans="1:4" x14ac:dyDescent="0.2">
      <c r="A1" t="s">
        <v>28</v>
      </c>
    </row>
    <row r="2" spans="1:4" x14ac:dyDescent="0.2">
      <c r="A2" t="s">
        <v>34</v>
      </c>
    </row>
    <row r="3" spans="1:4" x14ac:dyDescent="0.2">
      <c r="A3" t="s">
        <v>30</v>
      </c>
      <c r="C3" s="5" t="s">
        <v>31</v>
      </c>
    </row>
    <row r="4" spans="1:4" x14ac:dyDescent="0.2">
      <c r="A4" t="s">
        <v>0</v>
      </c>
      <c r="B4" s="5">
        <v>15000</v>
      </c>
      <c r="C4" s="5" t="s">
        <v>32</v>
      </c>
      <c r="D4" s="5">
        <v>20000</v>
      </c>
    </row>
    <row r="5" spans="1:4" x14ac:dyDescent="0.2">
      <c r="A5" t="s">
        <v>9</v>
      </c>
      <c r="B5" s="42">
        <v>10000</v>
      </c>
    </row>
    <row r="6" spans="1:4" ht="13.5" thickBot="1" x14ac:dyDescent="0.25">
      <c r="A6" t="s">
        <v>29</v>
      </c>
      <c r="B6" s="5">
        <v>20000</v>
      </c>
    </row>
    <row r="7" spans="1:4" ht="13.5" thickBot="1" x14ac:dyDescent="0.25">
      <c r="A7" s="39" t="s">
        <v>33</v>
      </c>
      <c r="B7" s="40">
        <f>SUM(B4:B6)</f>
        <v>45000</v>
      </c>
      <c r="C7" s="40"/>
      <c r="D7" s="41">
        <f>SUM(D4:D6)</f>
        <v>20000</v>
      </c>
    </row>
    <row r="8" spans="1:4" ht="13.5" thickBot="1" x14ac:dyDescent="0.25">
      <c r="A8" s="39" t="s">
        <v>58</v>
      </c>
      <c r="B8" s="41">
        <f>B7+D7</f>
        <v>65000</v>
      </c>
    </row>
    <row r="9" spans="1:4" x14ac:dyDescent="0.2">
      <c r="A9" s="1">
        <v>43283</v>
      </c>
    </row>
    <row r="10" spans="1:4" x14ac:dyDescent="0.2">
      <c r="A10" t="s">
        <v>0</v>
      </c>
      <c r="B10" s="5">
        <v>15000</v>
      </c>
      <c r="C10" s="5" t="s">
        <v>35</v>
      </c>
    </row>
    <row r="11" spans="1:4" x14ac:dyDescent="0.2">
      <c r="A11" t="s">
        <v>9</v>
      </c>
      <c r="B11" s="42">
        <v>20000</v>
      </c>
      <c r="C11" s="5" t="s">
        <v>32</v>
      </c>
      <c r="D11" s="43">
        <v>10000</v>
      </c>
    </row>
    <row r="12" spans="1:4" ht="13.5" thickBot="1" x14ac:dyDescent="0.25">
      <c r="A12" t="s">
        <v>29</v>
      </c>
      <c r="B12" s="5">
        <v>20000</v>
      </c>
    </row>
    <row r="13" spans="1:4" ht="13.5" thickBot="1" x14ac:dyDescent="0.25">
      <c r="A13" s="39" t="s">
        <v>33</v>
      </c>
      <c r="B13" s="40">
        <f>SUM(B10:B12)</f>
        <v>55000</v>
      </c>
      <c r="C13" s="40"/>
      <c r="D13" s="41">
        <f>SUM(D11:D12)</f>
        <v>10000</v>
      </c>
    </row>
    <row r="14" spans="1:4" x14ac:dyDescent="0.2">
      <c r="A14" t="s">
        <v>58</v>
      </c>
      <c r="B14" s="5">
        <f>B13+D13</f>
        <v>65000</v>
      </c>
    </row>
    <row r="15" spans="1:4" x14ac:dyDescent="0.2">
      <c r="A15" s="1">
        <v>43296</v>
      </c>
    </row>
    <row r="16" spans="1:4" x14ac:dyDescent="0.2">
      <c r="A16" t="s">
        <v>0</v>
      </c>
      <c r="B16" s="5">
        <v>15000</v>
      </c>
      <c r="C16" s="5" t="s">
        <v>35</v>
      </c>
    </row>
    <row r="17" spans="1:6" x14ac:dyDescent="0.2">
      <c r="A17" t="s">
        <v>9</v>
      </c>
      <c r="B17" s="42">
        <v>25000</v>
      </c>
      <c r="C17" s="5" t="s">
        <v>32</v>
      </c>
      <c r="D17" s="5">
        <v>10000</v>
      </c>
    </row>
    <row r="18" spans="1:6" ht="13.5" thickBot="1" x14ac:dyDescent="0.25">
      <c r="A18" t="s">
        <v>29</v>
      </c>
      <c r="B18" s="43">
        <v>15000</v>
      </c>
    </row>
    <row r="19" spans="1:6" ht="13.5" thickBot="1" x14ac:dyDescent="0.25">
      <c r="A19" s="39" t="s">
        <v>33</v>
      </c>
      <c r="B19" s="40">
        <f>SUM(B16:B18)</f>
        <v>55000</v>
      </c>
      <c r="C19" s="40"/>
      <c r="D19" s="41">
        <f>SUM(D17:D18)</f>
        <v>10000</v>
      </c>
    </row>
    <row r="20" spans="1:6" x14ac:dyDescent="0.2">
      <c r="A20" t="s">
        <v>58</v>
      </c>
      <c r="B20" s="5">
        <f>B19+D19</f>
        <v>65000</v>
      </c>
    </row>
    <row r="22" spans="1:6" ht="13.5" thickBot="1" x14ac:dyDescent="0.25"/>
    <row r="23" spans="1:6" x14ac:dyDescent="0.2">
      <c r="A23" s="10" t="s">
        <v>21</v>
      </c>
      <c r="B23" s="11"/>
      <c r="C23" s="26"/>
      <c r="D23" s="12"/>
      <c r="E23" s="13"/>
      <c r="F23" s="12"/>
    </row>
    <row r="24" spans="1:6" x14ac:dyDescent="0.2">
      <c r="A24" s="17" t="s">
        <v>25</v>
      </c>
      <c r="B24" s="38">
        <v>10000</v>
      </c>
      <c r="C24" s="17"/>
      <c r="D24"/>
    </row>
    <row r="25" spans="1:6" ht="13.5" thickBot="1" x14ac:dyDescent="0.25">
      <c r="A25" s="22" t="s">
        <v>26</v>
      </c>
      <c r="B25" s="36">
        <f>'NMO Daily Calc'!D34</f>
        <v>9.342465753424662</v>
      </c>
      <c r="C25" s="22"/>
      <c r="D25"/>
    </row>
  </sheetData>
  <conditionalFormatting sqref="B23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P27" sqref="P27"/>
    </sheetView>
  </sheetViews>
  <sheetFormatPr defaultRowHeight="12.75" x14ac:dyDescent="0.2"/>
  <cols>
    <col min="2" max="2" width="10.140625" bestFit="1" customWidth="1"/>
    <col min="3" max="3" width="10.140625" customWidth="1"/>
    <col min="4" max="5" width="10.140625" bestFit="1" customWidth="1"/>
    <col min="8" max="8" width="14" bestFit="1" customWidth="1"/>
    <col min="9" max="9" width="12.42578125" bestFit="1" customWidth="1"/>
    <col min="14" max="14" width="10.140625" bestFit="1" customWidth="1"/>
    <col min="16" max="16" width="10.140625" bestFit="1" customWidth="1"/>
  </cols>
  <sheetData>
    <row r="1" spans="1:20" x14ac:dyDescent="0.2">
      <c r="B1" t="s">
        <v>39</v>
      </c>
      <c r="C1" t="s">
        <v>59</v>
      </c>
      <c r="D1" t="s">
        <v>40</v>
      </c>
      <c r="E1" t="s">
        <v>41</v>
      </c>
      <c r="H1" t="s">
        <v>8</v>
      </c>
      <c r="I1">
        <v>1.1000000000000001</v>
      </c>
      <c r="J1" s="33" t="s">
        <v>54</v>
      </c>
      <c r="N1" t="s">
        <v>39</v>
      </c>
      <c r="O1" t="s">
        <v>40</v>
      </c>
      <c r="P1" t="s">
        <v>41</v>
      </c>
      <c r="T1" t="s">
        <v>65</v>
      </c>
    </row>
    <row r="2" spans="1:20" ht="13.5" thickBot="1" x14ac:dyDescent="0.25">
      <c r="A2" s="1">
        <v>43281</v>
      </c>
      <c r="B2" s="2">
        <v>10000</v>
      </c>
      <c r="C2" s="2"/>
      <c r="D2">
        <v>0</v>
      </c>
      <c r="E2" s="2">
        <f t="shared" ref="E2:E33" si="0">B2+D2</f>
        <v>10000</v>
      </c>
      <c r="H2" t="s">
        <v>9</v>
      </c>
      <c r="I2" s="34">
        <f>I1/100/365</f>
        <v>3.0136986301369865E-5</v>
      </c>
      <c r="J2" s="35" t="s">
        <v>36</v>
      </c>
      <c r="M2" s="1">
        <v>43281</v>
      </c>
      <c r="N2" s="2">
        <v>10000</v>
      </c>
      <c r="O2">
        <v>0</v>
      </c>
      <c r="P2" s="2">
        <f t="shared" ref="P2:P33" si="1">N2+O2</f>
        <v>10000</v>
      </c>
      <c r="T2" t="s">
        <v>61</v>
      </c>
    </row>
    <row r="3" spans="1:20" x14ac:dyDescent="0.2">
      <c r="A3" s="1">
        <v>43282</v>
      </c>
      <c r="B3" s="2">
        <v>20000</v>
      </c>
      <c r="C3" s="2">
        <v>10000</v>
      </c>
      <c r="D3" s="2">
        <f>C3*$I$2</f>
        <v>0.30136986301369867</v>
      </c>
      <c r="E3" s="2">
        <f t="shared" si="0"/>
        <v>20000.301369863013</v>
      </c>
      <c r="F3" s="2" t="s">
        <v>44</v>
      </c>
      <c r="M3" s="1">
        <v>43282</v>
      </c>
      <c r="N3" s="2">
        <v>20000</v>
      </c>
      <c r="O3" s="2">
        <f>N3*$I$2</f>
        <v>0.60273972602739734</v>
      </c>
      <c r="P3" s="2">
        <f t="shared" si="1"/>
        <v>20000.602739726026</v>
      </c>
      <c r="Q3" s="2" t="s">
        <v>44</v>
      </c>
    </row>
    <row r="4" spans="1:20" x14ac:dyDescent="0.2">
      <c r="A4" s="1">
        <v>43283</v>
      </c>
      <c r="B4" s="29">
        <f t="shared" ref="B4:B33" si="2">E3</f>
        <v>20000.301369863013</v>
      </c>
      <c r="C4" s="2">
        <v>10000</v>
      </c>
      <c r="D4" s="2">
        <f t="shared" ref="D4:D33" si="3">C4*$I$2</f>
        <v>0.30136986301369867</v>
      </c>
      <c r="E4" s="2">
        <f t="shared" si="0"/>
        <v>20000.602739726026</v>
      </c>
      <c r="F4" s="2" t="s">
        <v>44</v>
      </c>
      <c r="H4" s="4" t="s">
        <v>62</v>
      </c>
      <c r="I4">
        <f>2-0.9</f>
        <v>1.1000000000000001</v>
      </c>
      <c r="M4" s="1">
        <v>43283</v>
      </c>
      <c r="N4" s="29">
        <f t="shared" ref="N4:N33" si="4">P3</f>
        <v>20000.602739726026</v>
      </c>
      <c r="O4" s="2">
        <f t="shared" ref="O4:O33" si="5">N4*$I$2</f>
        <v>0.60275789078626385</v>
      </c>
      <c r="P4" s="2">
        <f t="shared" si="1"/>
        <v>20001.205497616811</v>
      </c>
      <c r="Q4" s="2" t="s">
        <v>44</v>
      </c>
    </row>
    <row r="5" spans="1:20" x14ac:dyDescent="0.2">
      <c r="A5" s="1">
        <v>43284</v>
      </c>
      <c r="B5" s="29">
        <f t="shared" si="2"/>
        <v>20000.602739726026</v>
      </c>
      <c r="C5" s="2">
        <v>10000</v>
      </c>
      <c r="D5" s="2">
        <f t="shared" si="3"/>
        <v>0.30136986301369867</v>
      </c>
      <c r="E5" s="2">
        <f t="shared" si="0"/>
        <v>20000.904109589039</v>
      </c>
      <c r="F5" s="2" t="s">
        <v>44</v>
      </c>
      <c r="M5" s="1">
        <v>43284</v>
      </c>
      <c r="N5" s="29">
        <f t="shared" si="4"/>
        <v>20001.205497616811</v>
      </c>
      <c r="O5" s="2">
        <f t="shared" si="5"/>
        <v>0.60277605609256146</v>
      </c>
      <c r="P5" s="2">
        <f t="shared" si="1"/>
        <v>20001.808273672905</v>
      </c>
      <c r="Q5" s="2" t="s">
        <v>44</v>
      </c>
    </row>
    <row r="6" spans="1:20" x14ac:dyDescent="0.2">
      <c r="A6" s="1">
        <v>43285</v>
      </c>
      <c r="B6" s="29">
        <f t="shared" si="2"/>
        <v>20000.904109589039</v>
      </c>
      <c r="C6" s="2">
        <v>10000</v>
      </c>
      <c r="D6" s="2">
        <f t="shared" si="3"/>
        <v>0.30136986301369867</v>
      </c>
      <c r="E6" s="2">
        <f t="shared" si="0"/>
        <v>20001.205479452052</v>
      </c>
      <c r="F6" s="2" t="s">
        <v>44</v>
      </c>
      <c r="M6" s="1">
        <v>43285</v>
      </c>
      <c r="N6" s="29">
        <f t="shared" si="4"/>
        <v>20001.808273672905</v>
      </c>
      <c r="O6" s="2">
        <f t="shared" si="5"/>
        <v>0.60279422194630672</v>
      </c>
      <c r="P6" s="2">
        <f t="shared" si="1"/>
        <v>20002.411067894853</v>
      </c>
      <c r="Q6" s="2" t="s">
        <v>44</v>
      </c>
    </row>
    <row r="7" spans="1:20" x14ac:dyDescent="0.2">
      <c r="A7" s="1">
        <v>43286</v>
      </c>
      <c r="B7" s="29">
        <f t="shared" si="2"/>
        <v>20001.205479452052</v>
      </c>
      <c r="C7" s="2">
        <v>10000</v>
      </c>
      <c r="D7" s="2">
        <f t="shared" si="3"/>
        <v>0.30136986301369867</v>
      </c>
      <c r="E7" s="2">
        <f t="shared" si="0"/>
        <v>20001.506849315065</v>
      </c>
      <c r="F7" s="2" t="s">
        <v>44</v>
      </c>
      <c r="H7" s="3" t="s">
        <v>63</v>
      </c>
      <c r="M7" s="1">
        <v>43286</v>
      </c>
      <c r="N7" s="29">
        <f t="shared" si="4"/>
        <v>20002.411067894853</v>
      </c>
      <c r="O7" s="2">
        <f t="shared" si="5"/>
        <v>0.60281238834751616</v>
      </c>
      <c r="P7" s="2">
        <f t="shared" si="1"/>
        <v>20003.013880283201</v>
      </c>
      <c r="Q7" s="2" t="s">
        <v>44</v>
      </c>
    </row>
    <row r="8" spans="1:20" x14ac:dyDescent="0.2">
      <c r="A8" s="1">
        <v>43287</v>
      </c>
      <c r="B8" s="29">
        <f t="shared" si="2"/>
        <v>20001.506849315065</v>
      </c>
      <c r="C8" s="2">
        <v>10000</v>
      </c>
      <c r="D8" s="2">
        <f t="shared" si="3"/>
        <v>0.30136986301369867</v>
      </c>
      <c r="E8" s="2">
        <f t="shared" si="0"/>
        <v>20001.808219178078</v>
      </c>
      <c r="F8" s="2" t="s">
        <v>44</v>
      </c>
      <c r="H8" t="s">
        <v>64</v>
      </c>
      <c r="M8" s="1">
        <v>43287</v>
      </c>
      <c r="N8" s="29">
        <f t="shared" si="4"/>
        <v>20003.013880283201</v>
      </c>
      <c r="O8" s="2">
        <f t="shared" si="5"/>
        <v>0.60283055529620611</v>
      </c>
      <c r="P8" s="2">
        <f t="shared" si="1"/>
        <v>20003.616710838498</v>
      </c>
      <c r="Q8" s="2" t="s">
        <v>44</v>
      </c>
    </row>
    <row r="9" spans="1:20" x14ac:dyDescent="0.2">
      <c r="A9" s="1">
        <v>43288</v>
      </c>
      <c r="B9" s="29">
        <f t="shared" si="2"/>
        <v>20001.808219178078</v>
      </c>
      <c r="C9" s="2">
        <v>10000</v>
      </c>
      <c r="D9" s="2">
        <f t="shared" si="3"/>
        <v>0.30136986301369867</v>
      </c>
      <c r="E9" s="2">
        <f t="shared" si="0"/>
        <v>20002.109589041091</v>
      </c>
      <c r="F9" s="2" t="s">
        <v>44</v>
      </c>
      <c r="M9" s="1">
        <v>43288</v>
      </c>
      <c r="N9" s="29">
        <f t="shared" si="4"/>
        <v>20003.616710838498</v>
      </c>
      <c r="O9" s="2">
        <f t="shared" si="5"/>
        <v>0.6028487227923931</v>
      </c>
      <c r="P9" s="2">
        <f t="shared" si="1"/>
        <v>20004.21955956129</v>
      </c>
      <c r="Q9" s="2" t="s">
        <v>44</v>
      </c>
    </row>
    <row r="10" spans="1:20" x14ac:dyDescent="0.2">
      <c r="A10" s="1">
        <v>43289</v>
      </c>
      <c r="B10" s="29">
        <f t="shared" si="2"/>
        <v>20002.109589041091</v>
      </c>
      <c r="C10" s="2">
        <v>10000</v>
      </c>
      <c r="D10" s="2">
        <f t="shared" si="3"/>
        <v>0.30136986301369867</v>
      </c>
      <c r="E10" s="2">
        <f t="shared" si="0"/>
        <v>20002.410958904104</v>
      </c>
      <c r="F10" s="2" t="s">
        <v>44</v>
      </c>
      <c r="H10" s="3" t="s">
        <v>66</v>
      </c>
      <c r="I10" s="3">
        <f>3-0.9</f>
        <v>2.1</v>
      </c>
      <c r="M10" s="1">
        <v>43289</v>
      </c>
      <c r="N10" s="29">
        <f t="shared" si="4"/>
        <v>20004.21955956129</v>
      </c>
      <c r="O10" s="2">
        <f t="shared" si="5"/>
        <v>0.60286689083609368</v>
      </c>
      <c r="P10" s="2">
        <f t="shared" si="1"/>
        <v>20004.822426452127</v>
      </c>
      <c r="Q10" s="2" t="s">
        <v>44</v>
      </c>
    </row>
    <row r="11" spans="1:20" x14ac:dyDescent="0.2">
      <c r="A11" s="1">
        <v>43290</v>
      </c>
      <c r="B11" s="29">
        <f t="shared" si="2"/>
        <v>20002.410958904104</v>
      </c>
      <c r="C11" s="2">
        <v>10000</v>
      </c>
      <c r="D11" s="2">
        <f t="shared" si="3"/>
        <v>0.30136986301369867</v>
      </c>
      <c r="E11" s="2">
        <f t="shared" si="0"/>
        <v>20002.712328767117</v>
      </c>
      <c r="F11" s="2" t="s">
        <v>44</v>
      </c>
      <c r="H11" s="3"/>
      <c r="I11" s="3">
        <f>I10/100/365</f>
        <v>5.7534246575342469E-5</v>
      </c>
      <c r="M11" s="1">
        <v>43290</v>
      </c>
      <c r="N11" s="29">
        <f t="shared" si="4"/>
        <v>20004.822426452127</v>
      </c>
      <c r="O11" s="2">
        <f t="shared" si="5"/>
        <v>0.6028850594273244</v>
      </c>
      <c r="P11" s="2">
        <f t="shared" si="1"/>
        <v>20005.425311511553</v>
      </c>
      <c r="Q11" s="2" t="s">
        <v>44</v>
      </c>
    </row>
    <row r="12" spans="1:20" x14ac:dyDescent="0.2">
      <c r="A12" s="1">
        <v>43291</v>
      </c>
      <c r="B12" s="29">
        <f t="shared" si="2"/>
        <v>20002.712328767117</v>
      </c>
      <c r="C12" s="2">
        <v>10000</v>
      </c>
      <c r="D12" s="2">
        <f t="shared" si="3"/>
        <v>0.30136986301369867</v>
      </c>
      <c r="E12" s="2">
        <f t="shared" si="0"/>
        <v>20003.01369863013</v>
      </c>
      <c r="F12" s="2" t="s">
        <v>44</v>
      </c>
      <c r="M12" s="1">
        <v>43291</v>
      </c>
      <c r="N12" s="29">
        <f t="shared" si="4"/>
        <v>20005.425311511553</v>
      </c>
      <c r="O12" s="2">
        <f t="shared" si="5"/>
        <v>0.60290322856610168</v>
      </c>
      <c r="P12" s="2">
        <f t="shared" si="1"/>
        <v>20006.028214740119</v>
      </c>
      <c r="Q12" s="2" t="s">
        <v>44</v>
      </c>
    </row>
    <row r="13" spans="1:20" x14ac:dyDescent="0.2">
      <c r="A13" s="1">
        <v>43292</v>
      </c>
      <c r="B13" s="29">
        <f t="shared" si="2"/>
        <v>20003.01369863013</v>
      </c>
      <c r="C13" s="2">
        <v>10000</v>
      </c>
      <c r="D13" s="2">
        <f t="shared" si="3"/>
        <v>0.30136986301369867</v>
      </c>
      <c r="E13" s="2">
        <f t="shared" si="0"/>
        <v>20003.315068493142</v>
      </c>
      <c r="F13" s="2" t="s">
        <v>44</v>
      </c>
      <c r="M13" s="1">
        <v>43292</v>
      </c>
      <c r="N13" s="29">
        <f t="shared" si="4"/>
        <v>20006.028214740119</v>
      </c>
      <c r="O13" s="2">
        <f t="shared" si="5"/>
        <v>0.60292139825244195</v>
      </c>
      <c r="P13" s="2">
        <f t="shared" si="1"/>
        <v>20006.63113613837</v>
      </c>
      <c r="Q13" s="2" t="s">
        <v>44</v>
      </c>
    </row>
    <row r="14" spans="1:20" x14ac:dyDescent="0.2">
      <c r="A14" s="1">
        <v>43293</v>
      </c>
      <c r="B14" s="29">
        <f t="shared" si="2"/>
        <v>20003.315068493142</v>
      </c>
      <c r="C14" s="2">
        <v>10000</v>
      </c>
      <c r="D14" s="2">
        <f t="shared" si="3"/>
        <v>0.30136986301369867</v>
      </c>
      <c r="E14" s="2">
        <f t="shared" si="0"/>
        <v>20003.616438356155</v>
      </c>
      <c r="F14" s="2" t="s">
        <v>44</v>
      </c>
      <c r="M14" s="1">
        <v>43293</v>
      </c>
      <c r="N14" s="29">
        <f t="shared" si="4"/>
        <v>20006.63113613837</v>
      </c>
      <c r="O14" s="2">
        <f t="shared" si="5"/>
        <v>0.60293956848636188</v>
      </c>
      <c r="P14" s="2">
        <f t="shared" si="1"/>
        <v>20007.234075706856</v>
      </c>
      <c r="Q14" s="2" t="s">
        <v>44</v>
      </c>
    </row>
    <row r="15" spans="1:20" x14ac:dyDescent="0.2">
      <c r="A15" s="1">
        <v>43294</v>
      </c>
      <c r="B15" s="29">
        <f t="shared" si="2"/>
        <v>20003.616438356155</v>
      </c>
      <c r="C15" s="2">
        <v>10000</v>
      </c>
      <c r="D15" s="2">
        <f t="shared" si="3"/>
        <v>0.30136986301369867</v>
      </c>
      <c r="E15" s="2">
        <f t="shared" si="0"/>
        <v>20003.917808219168</v>
      </c>
      <c r="F15" s="2" t="s">
        <v>44</v>
      </c>
      <c r="H15" t="s">
        <v>67</v>
      </c>
      <c r="M15" s="1">
        <v>43294</v>
      </c>
      <c r="N15" s="29">
        <f t="shared" si="4"/>
        <v>20007.234075706856</v>
      </c>
      <c r="O15" s="2">
        <f t="shared" si="5"/>
        <v>0.60295773926787788</v>
      </c>
      <c r="P15" s="2">
        <f t="shared" si="1"/>
        <v>20007.837033446125</v>
      </c>
      <c r="Q15" s="2" t="s">
        <v>44</v>
      </c>
    </row>
    <row r="16" spans="1:20" x14ac:dyDescent="0.2">
      <c r="A16" s="1">
        <v>43295</v>
      </c>
      <c r="B16" s="29">
        <f t="shared" si="2"/>
        <v>20003.917808219168</v>
      </c>
      <c r="C16" s="2">
        <v>10000</v>
      </c>
      <c r="D16" s="2">
        <f t="shared" si="3"/>
        <v>0.30136986301369867</v>
      </c>
      <c r="E16" s="2">
        <f t="shared" si="0"/>
        <v>20004.219178082181</v>
      </c>
      <c r="F16" s="2" t="s">
        <v>44</v>
      </c>
      <c r="H16" s="3" t="s">
        <v>68</v>
      </c>
      <c r="M16" s="1">
        <v>43295</v>
      </c>
      <c r="N16" s="29">
        <f t="shared" si="4"/>
        <v>20007.837033446125</v>
      </c>
      <c r="O16" s="2">
        <f t="shared" si="5"/>
        <v>0.6029759105970065</v>
      </c>
      <c r="P16" s="2">
        <f t="shared" si="1"/>
        <v>20008.440009356724</v>
      </c>
      <c r="Q16" s="2" t="s">
        <v>44</v>
      </c>
    </row>
    <row r="17" spans="1:17" x14ac:dyDescent="0.2">
      <c r="A17" s="1">
        <v>43296</v>
      </c>
      <c r="B17" s="29">
        <f t="shared" si="2"/>
        <v>20004.219178082181</v>
      </c>
      <c r="C17" s="2">
        <v>10000</v>
      </c>
      <c r="D17" s="2">
        <f t="shared" si="3"/>
        <v>0.30136986301369867</v>
      </c>
      <c r="E17" s="2">
        <f t="shared" si="0"/>
        <v>20004.520547945194</v>
      </c>
      <c r="F17" s="2" t="s">
        <v>44</v>
      </c>
      <c r="M17" s="1">
        <v>43296</v>
      </c>
      <c r="N17" s="29">
        <f t="shared" si="4"/>
        <v>20008.440009356724</v>
      </c>
      <c r="O17" s="2">
        <f t="shared" si="5"/>
        <v>0.60299408247376429</v>
      </c>
      <c r="P17" s="2">
        <f t="shared" si="1"/>
        <v>20009.043003439197</v>
      </c>
      <c r="Q17" s="2" t="s">
        <v>44</v>
      </c>
    </row>
    <row r="18" spans="1:17" x14ac:dyDescent="0.2">
      <c r="A18" s="1">
        <v>43297</v>
      </c>
      <c r="B18" s="29">
        <f t="shared" si="2"/>
        <v>20004.520547945194</v>
      </c>
      <c r="C18" s="2">
        <v>10000</v>
      </c>
      <c r="D18" s="2">
        <f t="shared" si="3"/>
        <v>0.30136986301369867</v>
      </c>
      <c r="E18" s="2">
        <f t="shared" si="0"/>
        <v>20004.821917808207</v>
      </c>
      <c r="F18" s="2" t="s">
        <v>44</v>
      </c>
      <c r="M18" s="1">
        <v>43297</v>
      </c>
      <c r="N18" s="29">
        <f t="shared" si="4"/>
        <v>20009.043003439197</v>
      </c>
      <c r="O18" s="2">
        <f t="shared" si="5"/>
        <v>0.60301225489816768</v>
      </c>
      <c r="P18" s="2">
        <f t="shared" si="1"/>
        <v>20009.646015694096</v>
      </c>
      <c r="Q18" s="2" t="s">
        <v>44</v>
      </c>
    </row>
    <row r="19" spans="1:17" x14ac:dyDescent="0.2">
      <c r="A19" s="1">
        <v>43298</v>
      </c>
      <c r="B19" s="29">
        <f t="shared" si="2"/>
        <v>20004.821917808207</v>
      </c>
      <c r="C19" s="2">
        <v>10000</v>
      </c>
      <c r="D19" s="2">
        <f t="shared" si="3"/>
        <v>0.30136986301369867</v>
      </c>
      <c r="E19" s="2">
        <f t="shared" si="0"/>
        <v>20005.12328767122</v>
      </c>
      <c r="F19" s="2" t="s">
        <v>44</v>
      </c>
      <c r="M19" s="1">
        <v>43298</v>
      </c>
      <c r="N19" s="29">
        <f t="shared" si="4"/>
        <v>20009.646015694096</v>
      </c>
      <c r="O19" s="2">
        <f t="shared" si="5"/>
        <v>0.60303042787023309</v>
      </c>
      <c r="P19" s="2">
        <f t="shared" si="1"/>
        <v>20010.249046121968</v>
      </c>
      <c r="Q19" s="2" t="s">
        <v>44</v>
      </c>
    </row>
    <row r="20" spans="1:17" x14ac:dyDescent="0.2">
      <c r="A20" s="1">
        <v>43299</v>
      </c>
      <c r="B20" s="29">
        <f t="shared" si="2"/>
        <v>20005.12328767122</v>
      </c>
      <c r="C20" s="2">
        <v>10000</v>
      </c>
      <c r="D20" s="2">
        <f t="shared" si="3"/>
        <v>0.30136986301369867</v>
      </c>
      <c r="E20" s="2">
        <f t="shared" si="0"/>
        <v>20005.424657534233</v>
      </c>
      <c r="F20" s="2" t="s">
        <v>44</v>
      </c>
      <c r="M20" s="1">
        <v>43299</v>
      </c>
      <c r="N20" s="29">
        <f t="shared" si="4"/>
        <v>20010.249046121968</v>
      </c>
      <c r="O20" s="2">
        <f t="shared" si="5"/>
        <v>0.60304860138997718</v>
      </c>
      <c r="P20" s="2">
        <f t="shared" si="1"/>
        <v>20010.852094723359</v>
      </c>
      <c r="Q20" s="2" t="s">
        <v>44</v>
      </c>
    </row>
    <row r="21" spans="1:17" x14ac:dyDescent="0.2">
      <c r="A21" s="1">
        <v>43300</v>
      </c>
      <c r="B21" s="29">
        <f t="shared" si="2"/>
        <v>20005.424657534233</v>
      </c>
      <c r="C21" s="2">
        <v>10000</v>
      </c>
      <c r="D21" s="2">
        <f t="shared" si="3"/>
        <v>0.30136986301369867</v>
      </c>
      <c r="E21" s="2">
        <f t="shared" si="0"/>
        <v>20005.726027397246</v>
      </c>
      <c r="F21" s="2" t="s">
        <v>44</v>
      </c>
      <c r="M21" s="1">
        <v>43300</v>
      </c>
      <c r="N21" s="29">
        <f t="shared" si="4"/>
        <v>20010.852094723359</v>
      </c>
      <c r="O21" s="2">
        <f t="shared" si="5"/>
        <v>0.60306677545741638</v>
      </c>
      <c r="P21" s="2">
        <f t="shared" si="1"/>
        <v>20011.455161498816</v>
      </c>
      <c r="Q21" s="2" t="s">
        <v>44</v>
      </c>
    </row>
    <row r="22" spans="1:17" x14ac:dyDescent="0.2">
      <c r="A22" s="1">
        <v>43301</v>
      </c>
      <c r="B22" s="29">
        <f t="shared" si="2"/>
        <v>20005.726027397246</v>
      </c>
      <c r="C22" s="2">
        <v>10000</v>
      </c>
      <c r="D22" s="2">
        <f t="shared" si="3"/>
        <v>0.30136986301369867</v>
      </c>
      <c r="E22" s="2">
        <f t="shared" si="0"/>
        <v>20006.027397260259</v>
      </c>
      <c r="F22" s="2" t="s">
        <v>44</v>
      </c>
      <c r="M22" s="1">
        <v>43301</v>
      </c>
      <c r="N22" s="29">
        <f t="shared" si="4"/>
        <v>20011.455161498816</v>
      </c>
      <c r="O22" s="2">
        <f t="shared" si="5"/>
        <v>0.60308495007256713</v>
      </c>
      <c r="P22" s="2">
        <f t="shared" si="1"/>
        <v>20012.058246448887</v>
      </c>
      <c r="Q22" s="2" t="s">
        <v>44</v>
      </c>
    </row>
    <row r="23" spans="1:17" x14ac:dyDescent="0.2">
      <c r="A23" s="1">
        <v>43302</v>
      </c>
      <c r="B23" s="29">
        <f t="shared" si="2"/>
        <v>20006.027397260259</v>
      </c>
      <c r="C23" s="2">
        <v>10000</v>
      </c>
      <c r="D23" s="2">
        <f t="shared" si="3"/>
        <v>0.30136986301369867</v>
      </c>
      <c r="E23" s="2">
        <f t="shared" si="0"/>
        <v>20006.328767123272</v>
      </c>
      <c r="F23" s="2" t="s">
        <v>44</v>
      </c>
      <c r="M23" s="1">
        <v>43302</v>
      </c>
      <c r="N23" s="29">
        <f t="shared" si="4"/>
        <v>20012.058246448887</v>
      </c>
      <c r="O23" s="2">
        <f t="shared" si="5"/>
        <v>0.60310312523544596</v>
      </c>
      <c r="P23" s="2">
        <f t="shared" si="1"/>
        <v>20012.661349574122</v>
      </c>
      <c r="Q23" s="2" t="s">
        <v>44</v>
      </c>
    </row>
    <row r="24" spans="1:17" x14ac:dyDescent="0.2">
      <c r="A24" s="1">
        <v>43303</v>
      </c>
      <c r="B24" s="29">
        <f t="shared" si="2"/>
        <v>20006.328767123272</v>
      </c>
      <c r="C24" s="2">
        <v>10000</v>
      </c>
      <c r="D24" s="2">
        <f t="shared" si="3"/>
        <v>0.30136986301369867</v>
      </c>
      <c r="E24" s="2">
        <f t="shared" si="0"/>
        <v>20006.630136986285</v>
      </c>
      <c r="F24" s="2" t="s">
        <v>44</v>
      </c>
      <c r="M24" s="1">
        <v>43303</v>
      </c>
      <c r="N24" s="29">
        <f t="shared" si="4"/>
        <v>20012.661349574122</v>
      </c>
      <c r="O24" s="2">
        <f t="shared" si="5"/>
        <v>0.60312130094606953</v>
      </c>
      <c r="P24" s="2">
        <f t="shared" si="1"/>
        <v>20013.264470875067</v>
      </c>
      <c r="Q24" s="2" t="s">
        <v>44</v>
      </c>
    </row>
    <row r="25" spans="1:17" x14ac:dyDescent="0.2">
      <c r="A25" s="1">
        <v>43304</v>
      </c>
      <c r="B25" s="29">
        <f t="shared" si="2"/>
        <v>20006.630136986285</v>
      </c>
      <c r="C25" s="2">
        <v>10000</v>
      </c>
      <c r="D25" s="2">
        <f t="shared" si="3"/>
        <v>0.30136986301369867</v>
      </c>
      <c r="E25" s="2">
        <f t="shared" si="0"/>
        <v>20006.931506849298</v>
      </c>
      <c r="F25" s="2" t="s">
        <v>44</v>
      </c>
      <c r="M25" s="1">
        <v>43304</v>
      </c>
      <c r="N25" s="29">
        <f t="shared" si="4"/>
        <v>20013.264470875067</v>
      </c>
      <c r="O25" s="2">
        <f t="shared" si="5"/>
        <v>0.60313947720445416</v>
      </c>
      <c r="P25" s="2">
        <f t="shared" si="1"/>
        <v>20013.86761035227</v>
      </c>
      <c r="Q25" s="2" t="s">
        <v>44</v>
      </c>
    </row>
    <row r="26" spans="1:17" x14ac:dyDescent="0.2">
      <c r="A26" s="1">
        <v>43305</v>
      </c>
      <c r="B26" s="29">
        <f t="shared" si="2"/>
        <v>20006.931506849298</v>
      </c>
      <c r="C26" s="2">
        <v>10000</v>
      </c>
      <c r="D26" s="2">
        <f t="shared" si="3"/>
        <v>0.30136986301369867</v>
      </c>
      <c r="E26" s="2">
        <f t="shared" si="0"/>
        <v>20007.232876712311</v>
      </c>
      <c r="F26" s="2" t="s">
        <v>44</v>
      </c>
      <c r="M26" s="1">
        <v>43305</v>
      </c>
      <c r="N26" s="29">
        <f t="shared" si="4"/>
        <v>20013.86761035227</v>
      </c>
      <c r="O26" s="2">
        <f t="shared" si="5"/>
        <v>0.60315765401061638</v>
      </c>
      <c r="P26" s="2">
        <f t="shared" si="1"/>
        <v>20014.470768006282</v>
      </c>
      <c r="Q26" s="2" t="s">
        <v>44</v>
      </c>
    </row>
    <row r="27" spans="1:17" x14ac:dyDescent="0.2">
      <c r="A27" s="1">
        <v>43306</v>
      </c>
      <c r="B27" s="29">
        <f t="shared" si="2"/>
        <v>20007.232876712311</v>
      </c>
      <c r="C27" s="2">
        <v>10000</v>
      </c>
      <c r="D27" s="2">
        <f t="shared" si="3"/>
        <v>0.30136986301369867</v>
      </c>
      <c r="E27" s="2">
        <f t="shared" si="0"/>
        <v>20007.534246575324</v>
      </c>
      <c r="F27" s="2" t="s">
        <v>44</v>
      </c>
      <c r="M27" s="1">
        <v>43306</v>
      </c>
      <c r="N27" s="29">
        <f t="shared" si="4"/>
        <v>20014.470768006282</v>
      </c>
      <c r="O27" s="2">
        <f t="shared" si="5"/>
        <v>0.60317583136457298</v>
      </c>
      <c r="P27" s="2">
        <f t="shared" si="1"/>
        <v>20015.073943837648</v>
      </c>
      <c r="Q27" s="2" t="s">
        <v>44</v>
      </c>
    </row>
    <row r="28" spans="1:17" x14ac:dyDescent="0.2">
      <c r="A28" s="1">
        <v>43307</v>
      </c>
      <c r="B28" s="29">
        <f t="shared" si="2"/>
        <v>20007.534246575324</v>
      </c>
      <c r="C28" s="2">
        <v>10000</v>
      </c>
      <c r="D28" s="2">
        <f t="shared" si="3"/>
        <v>0.30136986301369867</v>
      </c>
      <c r="E28" s="2">
        <f t="shared" si="0"/>
        <v>20007.835616438337</v>
      </c>
      <c r="F28" s="2" t="s">
        <v>44</v>
      </c>
      <c r="M28" s="1">
        <v>43307</v>
      </c>
      <c r="N28" s="29">
        <f t="shared" si="4"/>
        <v>20015.073943837648</v>
      </c>
      <c r="O28" s="2">
        <f t="shared" si="5"/>
        <v>0.60319400926634015</v>
      </c>
      <c r="P28" s="2">
        <f t="shared" si="1"/>
        <v>20015.677137846913</v>
      </c>
      <c r="Q28" s="2" t="s">
        <v>44</v>
      </c>
    </row>
    <row r="29" spans="1:17" x14ac:dyDescent="0.2">
      <c r="A29" s="1">
        <v>43308</v>
      </c>
      <c r="B29" s="29">
        <f t="shared" si="2"/>
        <v>20007.835616438337</v>
      </c>
      <c r="C29" s="2">
        <v>10000</v>
      </c>
      <c r="D29" s="2">
        <f t="shared" si="3"/>
        <v>0.30136986301369867</v>
      </c>
      <c r="E29" s="2">
        <f t="shared" si="0"/>
        <v>20008.13698630135</v>
      </c>
      <c r="F29" s="2" t="s">
        <v>44</v>
      </c>
      <c r="M29" s="1">
        <v>43308</v>
      </c>
      <c r="N29" s="29">
        <f t="shared" si="4"/>
        <v>20015.677137846913</v>
      </c>
      <c r="O29" s="2">
        <f t="shared" si="5"/>
        <v>0.60321218771593443</v>
      </c>
      <c r="P29" s="2">
        <f t="shared" si="1"/>
        <v>20016.280350034627</v>
      </c>
      <c r="Q29" s="2" t="s">
        <v>44</v>
      </c>
    </row>
    <row r="30" spans="1:17" x14ac:dyDescent="0.2">
      <c r="A30" s="1">
        <v>43309</v>
      </c>
      <c r="B30" s="29">
        <f t="shared" si="2"/>
        <v>20008.13698630135</v>
      </c>
      <c r="C30" s="2">
        <v>10000</v>
      </c>
      <c r="D30" s="2">
        <f t="shared" si="3"/>
        <v>0.30136986301369867</v>
      </c>
      <c r="E30" s="2">
        <f t="shared" si="0"/>
        <v>20008.438356164363</v>
      </c>
      <c r="F30" s="2" t="s">
        <v>44</v>
      </c>
      <c r="M30" s="1">
        <v>43309</v>
      </c>
      <c r="N30" s="29">
        <f t="shared" si="4"/>
        <v>20016.280350034627</v>
      </c>
      <c r="O30" s="2">
        <f t="shared" si="5"/>
        <v>0.60323036671337238</v>
      </c>
      <c r="P30" s="2">
        <f t="shared" si="1"/>
        <v>20016.88358040134</v>
      </c>
      <c r="Q30" s="2" t="s">
        <v>44</v>
      </c>
    </row>
    <row r="31" spans="1:17" x14ac:dyDescent="0.2">
      <c r="A31" s="1">
        <v>43310</v>
      </c>
      <c r="B31" s="29">
        <f t="shared" si="2"/>
        <v>20008.438356164363</v>
      </c>
      <c r="C31" s="2">
        <v>10000</v>
      </c>
      <c r="D31" s="2">
        <f t="shared" si="3"/>
        <v>0.30136986301369867</v>
      </c>
      <c r="E31" s="2">
        <f t="shared" si="0"/>
        <v>20008.739726027376</v>
      </c>
      <c r="F31" s="2" t="s">
        <v>44</v>
      </c>
      <c r="M31" s="1">
        <v>43310</v>
      </c>
      <c r="N31" s="29">
        <f t="shared" si="4"/>
        <v>20016.88358040134</v>
      </c>
      <c r="O31" s="2">
        <f t="shared" si="5"/>
        <v>0.60324854625867053</v>
      </c>
      <c r="P31" s="2">
        <f t="shared" si="1"/>
        <v>20017.4868289476</v>
      </c>
      <c r="Q31" s="2" t="s">
        <v>44</v>
      </c>
    </row>
    <row r="32" spans="1:17" x14ac:dyDescent="0.2">
      <c r="A32" s="1">
        <v>43311</v>
      </c>
      <c r="B32" s="29">
        <f t="shared" si="2"/>
        <v>20008.739726027376</v>
      </c>
      <c r="C32" s="2">
        <v>10000</v>
      </c>
      <c r="D32" s="2">
        <f t="shared" si="3"/>
        <v>0.30136986301369867</v>
      </c>
      <c r="E32" s="2">
        <f t="shared" si="0"/>
        <v>20009.041095890389</v>
      </c>
      <c r="F32" s="2" t="s">
        <v>44</v>
      </c>
      <c r="M32" s="1">
        <v>43311</v>
      </c>
      <c r="N32" s="29">
        <f t="shared" si="4"/>
        <v>20017.4868289476</v>
      </c>
      <c r="O32" s="2">
        <f t="shared" si="5"/>
        <v>0.60326672635184553</v>
      </c>
      <c r="P32" s="2">
        <f t="shared" si="1"/>
        <v>20018.090095673953</v>
      </c>
      <c r="Q32" s="2" t="s">
        <v>44</v>
      </c>
    </row>
    <row r="33" spans="1:17" x14ac:dyDescent="0.2">
      <c r="A33" s="1">
        <v>43312</v>
      </c>
      <c r="B33" s="29">
        <f t="shared" si="2"/>
        <v>20009.041095890389</v>
      </c>
      <c r="C33" s="2">
        <v>10000</v>
      </c>
      <c r="D33" s="2">
        <f t="shared" si="3"/>
        <v>0.30136986301369867</v>
      </c>
      <c r="E33" s="2">
        <f t="shared" si="0"/>
        <v>20009.342465753401</v>
      </c>
      <c r="F33" s="2" t="s">
        <v>44</v>
      </c>
      <c r="M33" s="1">
        <v>43312</v>
      </c>
      <c r="N33" s="29">
        <f t="shared" si="4"/>
        <v>20018.090095673953</v>
      </c>
      <c r="O33" s="2">
        <f t="shared" si="5"/>
        <v>0.60328490699291371</v>
      </c>
      <c r="P33" s="2">
        <f t="shared" si="1"/>
        <v>20018.693380580946</v>
      </c>
      <c r="Q33" s="2" t="s">
        <v>44</v>
      </c>
    </row>
    <row r="34" spans="1:17" x14ac:dyDescent="0.2">
      <c r="A34" t="s">
        <v>60</v>
      </c>
      <c r="D34" s="2">
        <f>SUM(D3:D33)</f>
        <v>9.342465753424662</v>
      </c>
    </row>
  </sheetData>
  <conditionalFormatting sqref="B3:C3 C4:C33">
    <cfRule type="cellIs" dxfId="3" priority="4" operator="lessThan">
      <formula>0</formula>
    </cfRule>
  </conditionalFormatting>
  <conditionalFormatting sqref="B2:C2">
    <cfRule type="cellIs" dxfId="2" priority="3" operator="lessThan">
      <formula>0</formula>
    </cfRule>
  </conditionalFormatting>
  <conditionalFormatting sqref="N3">
    <cfRule type="cellIs" dxfId="1" priority="2" operator="lessThan">
      <formula>0</formula>
    </cfRule>
  </conditionalFormatting>
  <conditionalFormatting sqref="N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47" workbookViewId="0">
      <selection activeCell="E47" sqref="E47"/>
    </sheetView>
  </sheetViews>
  <sheetFormatPr defaultRowHeight="12.75" x14ac:dyDescent="0.2"/>
  <cols>
    <col min="1" max="1" width="10.5703125" bestFit="1" customWidth="1"/>
    <col min="2" max="2" width="12" bestFit="1" customWidth="1"/>
    <col min="4" max="4" width="20.85546875" bestFit="1" customWidth="1"/>
  </cols>
  <sheetData>
    <row r="1" spans="2:3" x14ac:dyDescent="0.2">
      <c r="B1" t="s">
        <v>23</v>
      </c>
      <c r="C1" s="5">
        <v>-40</v>
      </c>
    </row>
    <row r="6" spans="2:3" x14ac:dyDescent="0.2">
      <c r="B6" s="9">
        <f>$C$1</f>
        <v>-40</v>
      </c>
    </row>
    <row r="7" spans="2:3" x14ac:dyDescent="0.2">
      <c r="C7" s="7"/>
    </row>
    <row r="14" spans="2:3" x14ac:dyDescent="0.2">
      <c r="B14" s="9">
        <f>$C$1</f>
        <v>-40</v>
      </c>
    </row>
    <row r="15" spans="2:3" x14ac:dyDescent="0.2">
      <c r="C15" s="7"/>
    </row>
    <row r="18" spans="2:10" x14ac:dyDescent="0.2">
      <c r="F18" t="s">
        <v>27</v>
      </c>
      <c r="J18" t="s">
        <v>27</v>
      </c>
    </row>
    <row r="21" spans="2:10" x14ac:dyDescent="0.2">
      <c r="E21" s="5"/>
      <c r="I21" s="5"/>
    </row>
    <row r="22" spans="2:10" x14ac:dyDescent="0.2">
      <c r="E22" s="5"/>
      <c r="I22" s="5"/>
    </row>
    <row r="23" spans="2:10" x14ac:dyDescent="0.2">
      <c r="B23" s="9">
        <f>$C$1</f>
        <v>-40</v>
      </c>
      <c r="E23" s="5"/>
      <c r="I23" s="5"/>
    </row>
    <row r="24" spans="2:10" x14ac:dyDescent="0.2">
      <c r="C24" s="7"/>
      <c r="F24" s="7"/>
      <c r="J24" s="7"/>
    </row>
    <row r="25" spans="2:10" x14ac:dyDescent="0.2">
      <c r="E25" s="5"/>
      <c r="I25" s="5"/>
    </row>
    <row r="26" spans="2:10" x14ac:dyDescent="0.2">
      <c r="E26" s="5"/>
      <c r="I26" s="5"/>
    </row>
    <row r="27" spans="2:10" x14ac:dyDescent="0.2">
      <c r="E27" s="5"/>
      <c r="I27" s="5"/>
    </row>
    <row r="28" spans="2:10" x14ac:dyDescent="0.2">
      <c r="E28" s="5"/>
      <c r="I28" s="5"/>
    </row>
    <row r="29" spans="2:10" x14ac:dyDescent="0.2">
      <c r="E29" s="5"/>
      <c r="I29" s="5"/>
    </row>
    <row r="30" spans="2:10" x14ac:dyDescent="0.2">
      <c r="B30">
        <v>-1000</v>
      </c>
      <c r="E30" s="5"/>
      <c r="I30" s="5">
        <f>I29*I$18</f>
        <v>0</v>
      </c>
    </row>
    <row r="31" spans="2:10" x14ac:dyDescent="0.2">
      <c r="E31" s="5"/>
      <c r="I31" s="5"/>
    </row>
    <row r="32" spans="2:10" x14ac:dyDescent="0.2">
      <c r="E32" s="5"/>
      <c r="I32" s="5"/>
    </row>
    <row r="33" spans="1:10" x14ac:dyDescent="0.2">
      <c r="B33">
        <v>-1000</v>
      </c>
      <c r="E33" s="5"/>
      <c r="I33" s="5"/>
    </row>
    <row r="34" spans="1:10" x14ac:dyDescent="0.2">
      <c r="B34" s="9">
        <f>$C$1</f>
        <v>-40</v>
      </c>
      <c r="E34" s="5"/>
      <c r="I34" s="5"/>
    </row>
    <row r="35" spans="1:10" x14ac:dyDescent="0.2">
      <c r="C35" s="7"/>
      <c r="E35" s="5">
        <f>SUM(E29:E34)</f>
        <v>0</v>
      </c>
      <c r="F35" s="7"/>
      <c r="I35" s="5">
        <f>SUM(I29:I34)</f>
        <v>0</v>
      </c>
      <c r="J35" s="7"/>
    </row>
    <row r="36" spans="1:10" x14ac:dyDescent="0.2">
      <c r="A36" t="s">
        <v>17</v>
      </c>
      <c r="E36" s="5"/>
      <c r="I36" s="5"/>
    </row>
    <row r="37" spans="1:10" x14ac:dyDescent="0.2">
      <c r="E37" s="5"/>
      <c r="I37" s="5"/>
    </row>
    <row r="38" spans="1:10" x14ac:dyDescent="0.2">
      <c r="A38" s="8">
        <v>43344</v>
      </c>
      <c r="B38">
        <f>B35</f>
        <v>0</v>
      </c>
      <c r="E38" s="5"/>
      <c r="I38" s="5"/>
    </row>
    <row r="39" spans="1:10" x14ac:dyDescent="0.2">
      <c r="A39" s="8">
        <v>43344</v>
      </c>
      <c r="D39" s="8">
        <v>43344</v>
      </c>
      <c r="E39" s="5">
        <f>E35</f>
        <v>0</v>
      </c>
      <c r="H39" s="8">
        <v>43344</v>
      </c>
      <c r="I39" s="5">
        <f>I35</f>
        <v>0</v>
      </c>
    </row>
    <row r="40" spans="1:10" x14ac:dyDescent="0.2">
      <c r="A40" s="8">
        <v>43344</v>
      </c>
      <c r="B40">
        <v>-1000</v>
      </c>
      <c r="D40" s="8">
        <v>43344</v>
      </c>
      <c r="E40" s="5">
        <f>E39*E$18</f>
        <v>0</v>
      </c>
      <c r="H40" s="8">
        <v>43344</v>
      </c>
      <c r="I40" s="5">
        <f>(I31+I32)*$I$18</f>
        <v>0</v>
      </c>
    </row>
    <row r="41" spans="1:10" x14ac:dyDescent="0.2">
      <c r="A41" s="8">
        <v>43344</v>
      </c>
      <c r="D41" s="8">
        <v>43344</v>
      </c>
      <c r="E41" s="5"/>
      <c r="H41" s="8">
        <v>43344</v>
      </c>
      <c r="I41" s="5"/>
    </row>
    <row r="42" spans="1:10" x14ac:dyDescent="0.2">
      <c r="A42" s="8">
        <v>43358</v>
      </c>
      <c r="D42" s="8">
        <v>43358</v>
      </c>
      <c r="E42" s="5"/>
      <c r="H42" s="8">
        <v>43358</v>
      </c>
      <c r="I42" s="5"/>
    </row>
    <row r="43" spans="1:10" x14ac:dyDescent="0.2">
      <c r="A43" s="8">
        <v>43358</v>
      </c>
      <c r="B43">
        <v>-1000</v>
      </c>
      <c r="E43" s="5"/>
      <c r="I43" s="5"/>
    </row>
    <row r="44" spans="1:10" x14ac:dyDescent="0.2">
      <c r="A44" s="8">
        <v>43373</v>
      </c>
      <c r="B44" s="9">
        <f>$C$1</f>
        <v>-40</v>
      </c>
      <c r="E44" s="5"/>
      <c r="I44" s="5"/>
    </row>
    <row r="45" spans="1:10" x14ac:dyDescent="0.2">
      <c r="A45" s="8">
        <v>43373</v>
      </c>
      <c r="B45">
        <f>SUM(B38:B44)</f>
        <v>-2040</v>
      </c>
      <c r="C45" s="7"/>
      <c r="D45" s="8">
        <v>43373</v>
      </c>
      <c r="E45" s="5">
        <f>SUM(E39:E44)</f>
        <v>0</v>
      </c>
      <c r="F45" s="7"/>
      <c r="H45" s="8">
        <v>43373</v>
      </c>
      <c r="I45" s="5">
        <f>SUM(I39:I44)</f>
        <v>0</v>
      </c>
      <c r="J45" s="7"/>
    </row>
    <row r="46" spans="1:10" x14ac:dyDescent="0.2">
      <c r="A46" t="s">
        <v>18</v>
      </c>
      <c r="E46" s="5"/>
      <c r="I46" s="5"/>
    </row>
    <row r="47" spans="1:10" x14ac:dyDescent="0.2">
      <c r="E47" s="5"/>
      <c r="I47" s="5"/>
    </row>
    <row r="48" spans="1:10" x14ac:dyDescent="0.2">
      <c r="A48" s="8">
        <v>43374</v>
      </c>
      <c r="B48">
        <f>B45</f>
        <v>-2040</v>
      </c>
      <c r="E48" s="5"/>
      <c r="I48" s="5"/>
    </row>
    <row r="49" spans="1:10" x14ac:dyDescent="0.2">
      <c r="A49" s="8">
        <v>43374</v>
      </c>
      <c r="D49" s="8">
        <v>43374</v>
      </c>
      <c r="E49" s="5">
        <f>E45</f>
        <v>0</v>
      </c>
      <c r="H49" s="8">
        <v>43374</v>
      </c>
      <c r="I49" s="5">
        <f>I45</f>
        <v>0</v>
      </c>
    </row>
    <row r="50" spans="1:10" x14ac:dyDescent="0.2">
      <c r="A50" s="8">
        <v>43374</v>
      </c>
      <c r="B50">
        <v>-1000</v>
      </c>
      <c r="D50" s="8">
        <v>43374</v>
      </c>
      <c r="E50" s="5">
        <f>E49*E$18</f>
        <v>0</v>
      </c>
      <c r="H50" s="8">
        <v>43374</v>
      </c>
      <c r="I50" s="5">
        <f>(I41+I42)*$I$18</f>
        <v>0</v>
      </c>
    </row>
    <row r="51" spans="1:10" x14ac:dyDescent="0.2">
      <c r="A51" s="8">
        <v>43374</v>
      </c>
      <c r="D51" s="8">
        <v>43374</v>
      </c>
      <c r="E51" s="5"/>
      <c r="H51" s="8">
        <v>43374</v>
      </c>
      <c r="I51" s="5"/>
    </row>
    <row r="52" spans="1:10" x14ac:dyDescent="0.2">
      <c r="A52" s="8">
        <v>43388</v>
      </c>
      <c r="D52" s="8">
        <v>43388</v>
      </c>
      <c r="E52" s="5"/>
      <c r="H52" s="8">
        <v>43388</v>
      </c>
      <c r="I52" s="5"/>
    </row>
    <row r="53" spans="1:10" x14ac:dyDescent="0.2">
      <c r="A53" s="8">
        <v>43388</v>
      </c>
      <c r="B53">
        <v>-1000</v>
      </c>
      <c r="E53" s="5"/>
      <c r="I53" s="5"/>
    </row>
    <row r="54" spans="1:10" x14ac:dyDescent="0.2">
      <c r="A54" s="8">
        <v>43403</v>
      </c>
      <c r="B54" s="9">
        <f>$C$1</f>
        <v>-40</v>
      </c>
      <c r="E54" s="5"/>
      <c r="I54" s="5"/>
    </row>
    <row r="55" spans="1:10" x14ac:dyDescent="0.2">
      <c r="A55" s="8">
        <v>43403</v>
      </c>
      <c r="B55">
        <f>SUM(B48:B54)</f>
        <v>-4080</v>
      </c>
      <c r="C55" s="7"/>
      <c r="D55" s="8">
        <v>43403</v>
      </c>
      <c r="E55" s="5">
        <f>SUM(E49:E54)</f>
        <v>0</v>
      </c>
      <c r="F55" s="7"/>
      <c r="H55" s="8">
        <v>43403</v>
      </c>
      <c r="I55" s="5">
        <f>SUM(I49:I54)</f>
        <v>0</v>
      </c>
      <c r="J55" s="7"/>
    </row>
    <row r="56" spans="1:10" x14ac:dyDescent="0.2">
      <c r="A56" t="s">
        <v>19</v>
      </c>
      <c r="E56" s="5"/>
      <c r="I56" s="5"/>
    </row>
    <row r="57" spans="1:10" x14ac:dyDescent="0.2">
      <c r="E57" s="5"/>
      <c r="I57" s="5"/>
    </row>
    <row r="58" spans="1:10" x14ac:dyDescent="0.2">
      <c r="A58" s="8">
        <v>43405</v>
      </c>
      <c r="B58">
        <f>B55</f>
        <v>-4080</v>
      </c>
      <c r="E58" s="5"/>
      <c r="I58" s="5"/>
    </row>
    <row r="59" spans="1:10" x14ac:dyDescent="0.2">
      <c r="A59" s="8">
        <v>43405</v>
      </c>
      <c r="D59" s="8">
        <v>43405</v>
      </c>
      <c r="E59" s="5">
        <f>E55</f>
        <v>0</v>
      </c>
      <c r="H59" s="8">
        <v>43405</v>
      </c>
      <c r="I59" s="5">
        <f>I55</f>
        <v>0</v>
      </c>
    </row>
    <row r="60" spans="1:10" x14ac:dyDescent="0.2">
      <c r="A60" s="8">
        <v>43405</v>
      </c>
      <c r="B60">
        <v>-1000</v>
      </c>
      <c r="D60" s="8">
        <v>43405</v>
      </c>
      <c r="E60" s="5">
        <f>E59*E$18</f>
        <v>0</v>
      </c>
      <c r="H60" s="8">
        <v>43405</v>
      </c>
      <c r="I60" s="5">
        <f>(I51+I52)*$I$18</f>
        <v>0</v>
      </c>
    </row>
    <row r="61" spans="1:10" x14ac:dyDescent="0.2">
      <c r="A61" s="8">
        <v>43405</v>
      </c>
      <c r="D61" s="8">
        <v>43405</v>
      </c>
      <c r="E61" s="5"/>
      <c r="H61" s="8">
        <v>43405</v>
      </c>
      <c r="I61" s="5"/>
    </row>
    <row r="62" spans="1:10" x14ac:dyDescent="0.2">
      <c r="A62" s="8">
        <v>43419</v>
      </c>
      <c r="D62" s="8">
        <v>43419</v>
      </c>
      <c r="E62" s="5"/>
      <c r="H62" s="8">
        <v>43419</v>
      </c>
      <c r="I62" s="5"/>
    </row>
    <row r="63" spans="1:10" x14ac:dyDescent="0.2">
      <c r="A63" s="8">
        <v>43419</v>
      </c>
      <c r="B63">
        <v>-1000</v>
      </c>
      <c r="E63" s="5"/>
      <c r="I63" s="5"/>
    </row>
    <row r="64" spans="1:10" x14ac:dyDescent="0.2">
      <c r="A64" s="8">
        <v>43434</v>
      </c>
      <c r="B64" s="9">
        <f>$C$1</f>
        <v>-40</v>
      </c>
      <c r="E64" s="5"/>
      <c r="I64" s="5"/>
    </row>
    <row r="65" spans="1:10" x14ac:dyDescent="0.2">
      <c r="A65" s="8">
        <v>43434</v>
      </c>
      <c r="B65">
        <f>SUM(B58:B64)</f>
        <v>-6120</v>
      </c>
      <c r="C65" s="7"/>
      <c r="D65" s="8">
        <v>43434</v>
      </c>
      <c r="E65" s="5">
        <f>SUM(E59:E64)</f>
        <v>0</v>
      </c>
      <c r="F65" s="7"/>
      <c r="H65" s="8">
        <v>43434</v>
      </c>
      <c r="I65" s="5">
        <f>SUM(I59:I64)</f>
        <v>0</v>
      </c>
      <c r="J65" s="7"/>
    </row>
    <row r="66" spans="1:10" x14ac:dyDescent="0.2">
      <c r="A66" t="s">
        <v>20</v>
      </c>
      <c r="E66" s="5"/>
      <c r="I66" s="5"/>
    </row>
    <row r="67" spans="1:10" x14ac:dyDescent="0.2">
      <c r="E67" s="5"/>
      <c r="I67" s="5"/>
    </row>
    <row r="68" spans="1:10" x14ac:dyDescent="0.2">
      <c r="A68" s="8">
        <v>43435</v>
      </c>
      <c r="B68">
        <f>B65</f>
        <v>-6120</v>
      </c>
      <c r="E68" s="5"/>
      <c r="I68" s="5"/>
    </row>
    <row r="69" spans="1:10" x14ac:dyDescent="0.2">
      <c r="A69" s="8">
        <v>43435</v>
      </c>
      <c r="D69" s="8">
        <v>43435</v>
      </c>
      <c r="E69" s="5">
        <f>E65</f>
        <v>0</v>
      </c>
      <c r="H69" s="8">
        <v>43435</v>
      </c>
      <c r="I69" s="5">
        <f>I65</f>
        <v>0</v>
      </c>
    </row>
    <row r="70" spans="1:10" x14ac:dyDescent="0.2">
      <c r="A70" s="8">
        <v>43435</v>
      </c>
      <c r="B70">
        <v>-1000</v>
      </c>
      <c r="D70" s="8">
        <v>43435</v>
      </c>
      <c r="E70" s="5">
        <f>E69*E$18</f>
        <v>0</v>
      </c>
      <c r="H70" s="8">
        <v>43435</v>
      </c>
      <c r="I70" s="5">
        <f>(I61+I62)*$I$18</f>
        <v>0</v>
      </c>
    </row>
    <row r="71" spans="1:10" x14ac:dyDescent="0.2">
      <c r="A71" s="8">
        <v>43435</v>
      </c>
      <c r="D71" s="8">
        <v>43435</v>
      </c>
      <c r="E71" s="5"/>
      <c r="H71" s="8">
        <v>43435</v>
      </c>
      <c r="I71" s="5"/>
    </row>
    <row r="72" spans="1:10" x14ac:dyDescent="0.2">
      <c r="A72" s="8">
        <v>43449</v>
      </c>
      <c r="D72" s="8">
        <v>43449</v>
      </c>
      <c r="E72" s="5"/>
      <c r="H72" s="8">
        <v>43449</v>
      </c>
      <c r="I72" s="5"/>
    </row>
    <row r="73" spans="1:10" x14ac:dyDescent="0.2">
      <c r="A73" s="8">
        <v>43449</v>
      </c>
      <c r="B73">
        <v>-1000</v>
      </c>
      <c r="E73" s="5"/>
      <c r="I73" s="5"/>
    </row>
    <row r="74" spans="1:10" x14ac:dyDescent="0.2">
      <c r="A74" s="8">
        <v>43464</v>
      </c>
      <c r="B74" s="9">
        <f>$C$1</f>
        <v>-40</v>
      </c>
      <c r="E74" s="5"/>
      <c r="I74" s="5"/>
    </row>
    <row r="75" spans="1:10" x14ac:dyDescent="0.2">
      <c r="A75" s="8">
        <v>43464</v>
      </c>
      <c r="B75">
        <f>SUM(B68:B74)</f>
        <v>-8160</v>
      </c>
      <c r="C75" s="7"/>
      <c r="D75" s="8">
        <v>43464</v>
      </c>
      <c r="E75" s="5">
        <f>SUM(E69:E74)</f>
        <v>0</v>
      </c>
      <c r="F75" s="7"/>
      <c r="H75" s="8">
        <v>43464</v>
      </c>
      <c r="I75" s="5">
        <f>SUM(I69:I74)</f>
        <v>0</v>
      </c>
      <c r="J75" s="7"/>
    </row>
    <row r="76" spans="1:10" ht="13.5" thickBot="1" x14ac:dyDescent="0.25">
      <c r="E76" s="5"/>
      <c r="I76" s="5"/>
    </row>
    <row r="77" spans="1:10" x14ac:dyDescent="0.2">
      <c r="A77" s="25" t="s">
        <v>21</v>
      </c>
      <c r="B77" s="12"/>
      <c r="C77" s="26"/>
      <c r="D77" s="12"/>
      <c r="E77" s="13"/>
      <c r="F77" s="12"/>
      <c r="G77" s="12"/>
      <c r="H77" s="12"/>
      <c r="I77" s="14"/>
    </row>
    <row r="78" spans="1:10" x14ac:dyDescent="0.2">
      <c r="A78" s="15" t="s">
        <v>22</v>
      </c>
      <c r="B78" s="17">
        <f>(C1*6)*-1</f>
        <v>240</v>
      </c>
      <c r="C78" s="27" t="s">
        <v>24</v>
      </c>
      <c r="D78" s="17" t="s">
        <v>25</v>
      </c>
      <c r="E78" s="18">
        <f>E24+(2000*5)</f>
        <v>10000</v>
      </c>
      <c r="F78" s="17"/>
      <c r="G78" s="17"/>
      <c r="H78" s="17" t="s">
        <v>25</v>
      </c>
      <c r="I78" s="19">
        <f>I24+(2000*5)</f>
        <v>10000</v>
      </c>
    </row>
    <row r="79" spans="1:10" ht="13.5" thickBot="1" x14ac:dyDescent="0.25">
      <c r="A79" s="20"/>
      <c r="B79" s="22"/>
      <c r="C79" s="28"/>
      <c r="D79" s="22" t="s">
        <v>26</v>
      </c>
      <c r="E79" s="23">
        <f>E30+E40+E50+E60+E70</f>
        <v>0</v>
      </c>
      <c r="F79" s="22"/>
      <c r="G79" s="22"/>
      <c r="H79" s="22" t="s">
        <v>26</v>
      </c>
      <c r="I79" s="24">
        <f>I30+I40+I50+I60+I70</f>
        <v>0</v>
      </c>
    </row>
    <row r="80" spans="1:10" x14ac:dyDescent="0.2">
      <c r="E80" s="5"/>
      <c r="I80" s="5"/>
    </row>
    <row r="81" spans="5:9" x14ac:dyDescent="0.2">
      <c r="E81" s="5"/>
      <c r="I81" s="5"/>
    </row>
    <row r="82" spans="5:9" x14ac:dyDescent="0.2">
      <c r="E82" s="5"/>
      <c r="I82" s="5"/>
    </row>
    <row r="83" spans="5:9" x14ac:dyDescent="0.2">
      <c r="E83" s="5"/>
      <c r="I83" s="5"/>
    </row>
    <row r="84" spans="5:9" x14ac:dyDescent="0.2">
      <c r="E84" s="5"/>
      <c r="I84" s="5"/>
    </row>
    <row r="85" spans="5:9" x14ac:dyDescent="0.2">
      <c r="E85" s="5"/>
      <c r="I85" s="5"/>
    </row>
    <row r="86" spans="5:9" x14ac:dyDescent="0.2">
      <c r="E86" s="5"/>
      <c r="I86" s="5"/>
    </row>
    <row r="87" spans="5:9" x14ac:dyDescent="0.2">
      <c r="E87" s="5"/>
      <c r="I87" s="5"/>
    </row>
    <row r="88" spans="5:9" x14ac:dyDescent="0.2">
      <c r="E88" s="5"/>
      <c r="I88" s="5"/>
    </row>
    <row r="89" spans="5:9" x14ac:dyDescent="0.2">
      <c r="E89" s="5"/>
      <c r="I89" s="5"/>
    </row>
    <row r="90" spans="5:9" x14ac:dyDescent="0.2">
      <c r="E90" s="5"/>
      <c r="I90" s="5"/>
    </row>
    <row r="91" spans="5:9" x14ac:dyDescent="0.2">
      <c r="E91" s="5"/>
      <c r="I91" s="5"/>
    </row>
    <row r="92" spans="5:9" x14ac:dyDescent="0.2">
      <c r="E92" s="5"/>
      <c r="I92" s="5"/>
    </row>
    <row r="93" spans="5:9" x14ac:dyDescent="0.2">
      <c r="E93" s="5"/>
      <c r="I93" s="5"/>
    </row>
    <row r="94" spans="5:9" x14ac:dyDescent="0.2">
      <c r="E94" s="5"/>
      <c r="I94" s="5"/>
    </row>
    <row r="95" spans="5:9" x14ac:dyDescent="0.2">
      <c r="E95" s="5"/>
      <c r="I95" s="5"/>
    </row>
    <row r="96" spans="5:9" x14ac:dyDescent="0.2">
      <c r="E96" s="5"/>
      <c r="I96" s="5"/>
    </row>
    <row r="97" spans="5:9" x14ac:dyDescent="0.2">
      <c r="E97" s="5"/>
      <c r="I97" s="5"/>
    </row>
    <row r="98" spans="5:9" x14ac:dyDescent="0.2">
      <c r="E98" s="5"/>
      <c r="I98" s="5"/>
    </row>
    <row r="99" spans="5:9" x14ac:dyDescent="0.2">
      <c r="E99" s="5"/>
      <c r="I99" s="5"/>
    </row>
    <row r="100" spans="5:9" x14ac:dyDescent="0.2">
      <c r="E100" s="5"/>
      <c r="I100" s="5"/>
    </row>
    <row r="101" spans="5:9" x14ac:dyDescent="0.2">
      <c r="E101" s="5"/>
      <c r="I101" s="5"/>
    </row>
    <row r="102" spans="5:9" x14ac:dyDescent="0.2">
      <c r="E102" s="5"/>
      <c r="I102" s="5"/>
    </row>
    <row r="103" spans="5:9" x14ac:dyDescent="0.2">
      <c r="E103" s="5"/>
      <c r="I103" s="5"/>
    </row>
    <row r="104" spans="5:9" x14ac:dyDescent="0.2">
      <c r="E104" s="5"/>
      <c r="I104" s="5"/>
    </row>
    <row r="105" spans="5:9" x14ac:dyDescent="0.2">
      <c r="E105" s="5"/>
      <c r="I105" s="5"/>
    </row>
    <row r="106" spans="5:9" x14ac:dyDescent="0.2">
      <c r="E106" s="5"/>
      <c r="I106" s="5"/>
    </row>
    <row r="107" spans="5:9" x14ac:dyDescent="0.2">
      <c r="E107" s="5"/>
      <c r="I107" s="5"/>
    </row>
    <row r="108" spans="5:9" x14ac:dyDescent="0.2">
      <c r="E108" s="5"/>
      <c r="I108" s="5"/>
    </row>
    <row r="109" spans="5:9" x14ac:dyDescent="0.2">
      <c r="E109" s="5"/>
      <c r="I109" s="5"/>
    </row>
    <row r="110" spans="5:9" x14ac:dyDescent="0.2">
      <c r="E110" s="5"/>
      <c r="I110" s="5"/>
    </row>
    <row r="111" spans="5:9" x14ac:dyDescent="0.2">
      <c r="E111" s="5"/>
      <c r="I111" s="5"/>
    </row>
    <row r="112" spans="5:9" x14ac:dyDescent="0.2">
      <c r="E112" s="5"/>
      <c r="I112" s="5"/>
    </row>
    <row r="113" spans="5:9" x14ac:dyDescent="0.2">
      <c r="E113" s="5"/>
      <c r="I113" s="5"/>
    </row>
    <row r="114" spans="5:9" x14ac:dyDescent="0.2">
      <c r="E114" s="5"/>
      <c r="I114" s="5"/>
    </row>
    <row r="115" spans="5:9" x14ac:dyDescent="0.2">
      <c r="E115" s="5"/>
      <c r="I115" s="5"/>
    </row>
    <row r="116" spans="5:9" x14ac:dyDescent="0.2">
      <c r="E116" s="5"/>
      <c r="I116" s="5"/>
    </row>
    <row r="117" spans="5:9" x14ac:dyDescent="0.2">
      <c r="E117" s="5"/>
      <c r="I117" s="5"/>
    </row>
    <row r="118" spans="5:9" x14ac:dyDescent="0.2">
      <c r="E118" s="5"/>
      <c r="I118" s="5"/>
    </row>
    <row r="119" spans="5:9" x14ac:dyDescent="0.2">
      <c r="E119" s="5"/>
      <c r="I119" s="5"/>
    </row>
    <row r="120" spans="5:9" x14ac:dyDescent="0.2">
      <c r="E120" s="5"/>
      <c r="I120" s="5"/>
    </row>
    <row r="121" spans="5:9" x14ac:dyDescent="0.2">
      <c r="E121" s="5"/>
      <c r="I121" s="5"/>
    </row>
    <row r="122" spans="5:9" x14ac:dyDescent="0.2">
      <c r="E122" s="5"/>
      <c r="I122" s="5"/>
    </row>
    <row r="123" spans="5:9" x14ac:dyDescent="0.2">
      <c r="E123" s="5"/>
      <c r="I123" s="5"/>
    </row>
    <row r="124" spans="5:9" x14ac:dyDescent="0.2">
      <c r="E124" s="5"/>
      <c r="I124" s="5"/>
    </row>
    <row r="125" spans="5:9" x14ac:dyDescent="0.2">
      <c r="E125" s="5"/>
      <c r="I125" s="5"/>
    </row>
    <row r="126" spans="5:9" x14ac:dyDescent="0.2">
      <c r="E126" s="5"/>
      <c r="I126" s="5"/>
    </row>
    <row r="127" spans="5:9" x14ac:dyDescent="0.2">
      <c r="E127" s="5"/>
      <c r="I127" s="5"/>
    </row>
    <row r="128" spans="5:9" x14ac:dyDescent="0.2">
      <c r="E128" s="5"/>
      <c r="I128" s="5"/>
    </row>
    <row r="129" spans="5:9" x14ac:dyDescent="0.2">
      <c r="E129" s="5"/>
      <c r="I129" s="5"/>
    </row>
    <row r="130" spans="5:9" x14ac:dyDescent="0.2">
      <c r="E130" s="5"/>
      <c r="I130" s="5"/>
    </row>
    <row r="131" spans="5:9" x14ac:dyDescent="0.2">
      <c r="E131" s="5"/>
      <c r="I131" s="5"/>
    </row>
    <row r="132" spans="5:9" x14ac:dyDescent="0.2">
      <c r="E132" s="5"/>
      <c r="I132" s="5"/>
    </row>
    <row r="133" spans="5:9" x14ac:dyDescent="0.2">
      <c r="E133" s="5"/>
      <c r="I133" s="5"/>
    </row>
    <row r="134" spans="5:9" x14ac:dyDescent="0.2">
      <c r="E134" s="5"/>
      <c r="I134" s="5"/>
    </row>
    <row r="135" spans="5:9" x14ac:dyDescent="0.2">
      <c r="E135" s="5"/>
      <c r="I135" s="5"/>
    </row>
    <row r="136" spans="5:9" x14ac:dyDescent="0.2">
      <c r="E136" s="5"/>
      <c r="I136" s="5"/>
    </row>
    <row r="137" spans="5:9" x14ac:dyDescent="0.2">
      <c r="E137" s="5"/>
      <c r="I137" s="5"/>
    </row>
    <row r="138" spans="5:9" x14ac:dyDescent="0.2">
      <c r="E138" s="5"/>
      <c r="I138" s="5"/>
    </row>
    <row r="139" spans="5:9" x14ac:dyDescent="0.2">
      <c r="E139" s="5"/>
      <c r="I139" s="5"/>
    </row>
    <row r="140" spans="5:9" x14ac:dyDescent="0.2">
      <c r="E140" s="5"/>
      <c r="I140" s="5"/>
    </row>
    <row r="141" spans="5:9" x14ac:dyDescent="0.2">
      <c r="E141" s="5"/>
      <c r="I141" s="5"/>
    </row>
    <row r="142" spans="5:9" x14ac:dyDescent="0.2">
      <c r="E142" s="5"/>
      <c r="I142" s="5"/>
    </row>
    <row r="143" spans="5:9" x14ac:dyDescent="0.2">
      <c r="E143" s="5"/>
      <c r="I143" s="5"/>
    </row>
    <row r="144" spans="5:9" x14ac:dyDescent="0.2">
      <c r="E144" s="5"/>
      <c r="I144" s="5"/>
    </row>
    <row r="145" spans="5:9" x14ac:dyDescent="0.2">
      <c r="E145" s="5"/>
      <c r="I1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MPO</vt:lpstr>
      <vt:lpstr>MPO daily calc.</vt:lpstr>
      <vt:lpstr>NMO</vt:lpstr>
      <vt:lpstr>NMO Daily Calc</vt:lpstr>
      <vt:lpstr>NCO</vt:lpstr>
      <vt:lpstr>hide</vt:lpstr>
    </vt:vector>
  </TitlesOfParts>
  <Company>RBC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Traitses</dc:creator>
  <cp:keywords>Unclassified</cp:keywords>
  <cp:lastModifiedBy>Stephanie Traitses</cp:lastModifiedBy>
  <dcterms:created xsi:type="dcterms:W3CDTF">2018-06-12T14:19:51Z</dcterms:created>
  <dcterms:modified xsi:type="dcterms:W3CDTF">2018-06-13T15:51:34Z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8fc6ac8c-d223-4af5-9eef-fb34e87a7fbb</vt:lpwstr>
  </property>
  <property fmtid="{D5CDD505-2E9C-101B-9397-08002B2CF9AE}" pid="3" name="Classification">
    <vt:lpwstr>Null</vt:lpwstr>
  </property>
</Properties>
</file>