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yykyves\Desktop\FTW Day 11\"/>
    </mc:Choice>
  </mc:AlternateContent>
  <xr:revisionPtr revIDLastSave="0" documentId="13_ncr:1_{2DAD4A99-F8C4-4E89-98FD-BD3A140B265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Normalized" sheetId="1" r:id="rId1"/>
    <sheet name="Scaled Back (Age in Years)" sheetId="2" r:id="rId2"/>
    <sheet name="Scaled Back (Age in Centuries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V72sni5w3qOG+ogRErRLiKZgPJg=="/>
    </ext>
  </extLst>
</workbook>
</file>

<file path=xl/calcChain.xml><?xml version="1.0" encoding="utf-8"?>
<calcChain xmlns="http://schemas.openxmlformats.org/spreadsheetml/2006/main">
  <c r="G50" i="3" l="1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E9" i="3"/>
  <c r="D9" i="3"/>
  <c r="D8" i="3"/>
  <c r="C2" i="3"/>
  <c r="B2" i="3"/>
  <c r="D16" i="3" s="1"/>
  <c r="C1" i="3"/>
  <c r="B1" i="3"/>
  <c r="D21" i="3" s="1"/>
  <c r="B26" i="2"/>
  <c r="H1" i="2" s="1"/>
  <c r="D21" i="2"/>
  <c r="D20" i="2"/>
  <c r="E13" i="2"/>
  <c r="D13" i="2"/>
  <c r="D12" i="2"/>
  <c r="E5" i="2"/>
  <c r="D5" i="2"/>
  <c r="D4" i="2"/>
  <c r="C2" i="2"/>
  <c r="B2" i="2"/>
  <c r="B24" i="2" s="1"/>
  <c r="F1" i="2"/>
  <c r="C1" i="2"/>
  <c r="E14" i="2" s="1"/>
  <c r="B1" i="2"/>
  <c r="D23" i="2" s="1"/>
  <c r="D19" i="1"/>
  <c r="D18" i="1"/>
  <c r="D17" i="1"/>
  <c r="D11" i="1"/>
  <c r="D10" i="1"/>
  <c r="D9" i="1"/>
  <c r="B2" i="1"/>
  <c r="B25" i="1" s="1"/>
  <c r="A2" i="1"/>
  <c r="B1" i="1"/>
  <c r="B26" i="1" s="1"/>
  <c r="A1" i="1"/>
  <c r="C19" i="1" l="1"/>
  <c r="C11" i="1"/>
  <c r="C20" i="1"/>
  <c r="C12" i="1"/>
  <c r="C4" i="1"/>
  <c r="C7" i="1"/>
  <c r="C21" i="1"/>
  <c r="C13" i="1"/>
  <c r="C5" i="1"/>
  <c r="C23" i="1"/>
  <c r="C15" i="1"/>
  <c r="C22" i="1"/>
  <c r="C14" i="1"/>
  <c r="C6" i="1"/>
  <c r="C18" i="1"/>
  <c r="C10" i="1"/>
  <c r="C26" i="3"/>
  <c r="H2" i="3" s="1"/>
  <c r="E20" i="3"/>
  <c r="E12" i="3"/>
  <c r="E4" i="3"/>
  <c r="E21" i="3"/>
  <c r="E13" i="3"/>
  <c r="E5" i="3"/>
  <c r="C25" i="3"/>
  <c r="G2" i="3" s="1"/>
  <c r="E8" i="3"/>
  <c r="C24" i="3"/>
  <c r="F2" i="3" s="1"/>
  <c r="E16" i="3"/>
  <c r="E19" i="3"/>
  <c r="E11" i="3"/>
  <c r="E17" i="3"/>
  <c r="A24" i="1"/>
  <c r="E18" i="3"/>
  <c r="C24" i="2"/>
  <c r="F2" i="2" s="1"/>
  <c r="E16" i="2"/>
  <c r="E8" i="2"/>
  <c r="E17" i="2"/>
  <c r="E9" i="2"/>
  <c r="C26" i="2"/>
  <c r="H2" i="2" s="1"/>
  <c r="H15" i="2" s="1"/>
  <c r="E20" i="2"/>
  <c r="E18" i="2"/>
  <c r="E10" i="2"/>
  <c r="E12" i="2"/>
  <c r="E4" i="2"/>
  <c r="E19" i="2"/>
  <c r="E11" i="2"/>
  <c r="E23" i="2"/>
  <c r="E15" i="2"/>
  <c r="E7" i="2"/>
  <c r="E10" i="3"/>
  <c r="C9" i="1"/>
  <c r="F17" i="2"/>
  <c r="F9" i="2"/>
  <c r="F18" i="2"/>
  <c r="F10" i="2"/>
  <c r="F19" i="2"/>
  <c r="F11" i="2"/>
  <c r="F20" i="2"/>
  <c r="F12" i="2"/>
  <c r="F4" i="2"/>
  <c r="F21" i="2"/>
  <c r="F13" i="2"/>
  <c r="F5" i="2"/>
  <c r="F16" i="2"/>
  <c r="F8" i="2"/>
  <c r="F6" i="2"/>
  <c r="H4" i="2"/>
  <c r="H23" i="2"/>
  <c r="C16" i="1"/>
  <c r="F7" i="2"/>
  <c r="C8" i="1"/>
  <c r="C25" i="2"/>
  <c r="G2" i="2" s="1"/>
  <c r="H16" i="2"/>
  <c r="E21" i="2"/>
  <c r="E22" i="3"/>
  <c r="A26" i="1"/>
  <c r="C17" i="1"/>
  <c r="E6" i="2"/>
  <c r="E22" i="2"/>
  <c r="D19" i="3"/>
  <c r="D11" i="3"/>
  <c r="B26" i="3"/>
  <c r="H1" i="3" s="1"/>
  <c r="D20" i="3"/>
  <c r="D12" i="3"/>
  <c r="D4" i="3"/>
  <c r="D15" i="3"/>
  <c r="D7" i="3"/>
  <c r="D13" i="3"/>
  <c r="D5" i="3"/>
  <c r="B24" i="3"/>
  <c r="F1" i="3" s="1"/>
  <c r="B25" i="3"/>
  <c r="G1" i="3" s="1"/>
  <c r="D23" i="3"/>
  <c r="D18" i="3"/>
  <c r="D10" i="3"/>
  <c r="D17" i="3"/>
  <c r="D6" i="2"/>
  <c r="D14" i="2"/>
  <c r="D22" i="2"/>
  <c r="B25" i="2"/>
  <c r="G1" i="2" s="1"/>
  <c r="D8" i="1"/>
  <c r="B24" i="1"/>
  <c r="D7" i="1"/>
  <c r="D15" i="1"/>
  <c r="D23" i="1"/>
  <c r="A25" i="1"/>
  <c r="D10" i="2"/>
  <c r="D18" i="2"/>
  <c r="D6" i="3"/>
  <c r="E7" i="3"/>
  <c r="D14" i="3"/>
  <c r="E15" i="3"/>
  <c r="D22" i="3"/>
  <c r="E23" i="3"/>
  <c r="D19" i="2"/>
  <c r="D6" i="1"/>
  <c r="D14" i="1"/>
  <c r="D22" i="1"/>
  <c r="D9" i="2"/>
  <c r="D17" i="2"/>
  <c r="E6" i="3"/>
  <c r="E14" i="3"/>
  <c r="D16" i="1"/>
  <c r="D11" i="2"/>
  <c r="D5" i="1"/>
  <c r="D13" i="1"/>
  <c r="D21" i="1"/>
  <c r="D8" i="2"/>
  <c r="D16" i="2"/>
  <c r="D4" i="1"/>
  <c r="D12" i="1"/>
  <c r="D20" i="1"/>
  <c r="D7" i="2"/>
  <c r="D15" i="2"/>
  <c r="F21" i="3" l="1"/>
  <c r="F13" i="3"/>
  <c r="F5" i="3"/>
  <c r="F22" i="3"/>
  <c r="F14" i="3"/>
  <c r="F6" i="3"/>
  <c r="F23" i="3"/>
  <c r="F15" i="3"/>
  <c r="F7" i="3"/>
  <c r="F17" i="3"/>
  <c r="F16" i="3"/>
  <c r="F8" i="3"/>
  <c r="F9" i="3"/>
  <c r="F20" i="3"/>
  <c r="F12" i="3"/>
  <c r="F4" i="3"/>
  <c r="F11" i="3"/>
  <c r="F10" i="3"/>
  <c r="F19" i="3"/>
  <c r="F18" i="3"/>
  <c r="H23" i="3"/>
  <c r="H15" i="3"/>
  <c r="H7" i="3"/>
  <c r="H16" i="3"/>
  <c r="H8" i="3"/>
  <c r="H17" i="3"/>
  <c r="H9" i="3"/>
  <c r="H18" i="3"/>
  <c r="H10" i="3"/>
  <c r="H19" i="3"/>
  <c r="H11" i="3"/>
  <c r="H20" i="3"/>
  <c r="H22" i="3"/>
  <c r="H14" i="3"/>
  <c r="H6" i="3"/>
  <c r="H21" i="3"/>
  <c r="H5" i="3"/>
  <c r="H4" i="3"/>
  <c r="H13" i="3"/>
  <c r="H12" i="3"/>
  <c r="H18" i="2"/>
  <c r="H21" i="2"/>
  <c r="G10" i="1"/>
  <c r="F10" i="1"/>
  <c r="E10" i="1"/>
  <c r="E13" i="1"/>
  <c r="F13" i="1"/>
  <c r="G13" i="1"/>
  <c r="H7" i="2"/>
  <c r="I7" i="2" s="1"/>
  <c r="J7" i="2" s="1"/>
  <c r="I19" i="2"/>
  <c r="J19" i="2" s="1"/>
  <c r="F18" i="1"/>
  <c r="G18" i="1"/>
  <c r="E18" i="1"/>
  <c r="E21" i="1"/>
  <c r="F21" i="1"/>
  <c r="G21" i="1"/>
  <c r="H9" i="2"/>
  <c r="H8" i="2"/>
  <c r="G7" i="1"/>
  <c r="F7" i="1"/>
  <c r="E7" i="1"/>
  <c r="H12" i="2"/>
  <c r="I12" i="2" s="1"/>
  <c r="J12" i="2" s="1"/>
  <c r="F14" i="1"/>
  <c r="E14" i="1"/>
  <c r="G14" i="1"/>
  <c r="E4" i="1"/>
  <c r="G4" i="1"/>
  <c r="F4" i="1"/>
  <c r="H17" i="2"/>
  <c r="G8" i="1"/>
  <c r="F8" i="1"/>
  <c r="E8" i="1"/>
  <c r="H14" i="2"/>
  <c r="H20" i="2"/>
  <c r="I21" i="2"/>
  <c r="J21" i="2" s="1"/>
  <c r="F22" i="1"/>
  <c r="E22" i="1"/>
  <c r="G22" i="1"/>
  <c r="E12" i="1"/>
  <c r="F12" i="1"/>
  <c r="G12" i="1"/>
  <c r="H22" i="2"/>
  <c r="H11" i="2"/>
  <c r="I11" i="2" s="1"/>
  <c r="J11" i="2" s="1"/>
  <c r="I4" i="2"/>
  <c r="J4" i="2" s="1"/>
  <c r="G15" i="1"/>
  <c r="F15" i="1"/>
  <c r="E15" i="1"/>
  <c r="E20" i="1"/>
  <c r="G20" i="1"/>
  <c r="F20" i="1"/>
  <c r="I10" i="2"/>
  <c r="J10" i="2" s="1"/>
  <c r="G17" i="1"/>
  <c r="F17" i="1"/>
  <c r="E17" i="1"/>
  <c r="G16" i="1"/>
  <c r="F16" i="1"/>
  <c r="E16" i="1"/>
  <c r="H5" i="2"/>
  <c r="H19" i="2"/>
  <c r="G9" i="1"/>
  <c r="E9" i="1"/>
  <c r="F9" i="1"/>
  <c r="G23" i="1"/>
  <c r="F23" i="1"/>
  <c r="E23" i="1"/>
  <c r="G11" i="1"/>
  <c r="F11" i="1"/>
  <c r="E11" i="1"/>
  <c r="F6" i="1"/>
  <c r="E6" i="1"/>
  <c r="G6" i="1"/>
  <c r="H6" i="2"/>
  <c r="G18" i="2"/>
  <c r="I18" i="2" s="1"/>
  <c r="J18" i="2" s="1"/>
  <c r="G10" i="2"/>
  <c r="G19" i="2"/>
  <c r="G11" i="2"/>
  <c r="G6" i="2"/>
  <c r="I6" i="2" s="1"/>
  <c r="J6" i="2" s="1"/>
  <c r="G20" i="2"/>
  <c r="I20" i="2" s="1"/>
  <c r="J20" i="2" s="1"/>
  <c r="G12" i="2"/>
  <c r="G4" i="2"/>
  <c r="G22" i="2"/>
  <c r="G14" i="2"/>
  <c r="G21" i="2"/>
  <c r="G13" i="2"/>
  <c r="I13" i="2" s="1"/>
  <c r="J13" i="2" s="1"/>
  <c r="G5" i="2"/>
  <c r="I5" i="2" s="1"/>
  <c r="J5" i="2" s="1"/>
  <c r="G17" i="2"/>
  <c r="I17" i="2" s="1"/>
  <c r="J17" i="2" s="1"/>
  <c r="G9" i="2"/>
  <c r="I9" i="2" s="1"/>
  <c r="J9" i="2" s="1"/>
  <c r="G8" i="2"/>
  <c r="I8" i="2" s="1"/>
  <c r="J8" i="2" s="1"/>
  <c r="G7" i="2"/>
  <c r="G16" i="2"/>
  <c r="I16" i="2" s="1"/>
  <c r="J16" i="2" s="1"/>
  <c r="G15" i="2"/>
  <c r="G23" i="2"/>
  <c r="G22" i="3"/>
  <c r="G14" i="3"/>
  <c r="G6" i="3"/>
  <c r="G23" i="3"/>
  <c r="G15" i="3"/>
  <c r="G7" i="3"/>
  <c r="G10" i="3"/>
  <c r="G16" i="3"/>
  <c r="G8" i="3"/>
  <c r="G19" i="3"/>
  <c r="G17" i="3"/>
  <c r="G9" i="3"/>
  <c r="G18" i="3"/>
  <c r="G21" i="3"/>
  <c r="G13" i="3"/>
  <c r="G5" i="3"/>
  <c r="G12" i="3"/>
  <c r="G11" i="3"/>
  <c r="G20" i="3"/>
  <c r="G4" i="3"/>
  <c r="H10" i="2"/>
  <c r="H13" i="2"/>
  <c r="F14" i="2"/>
  <c r="F15" i="2"/>
  <c r="F23" i="2"/>
  <c r="F22" i="2"/>
  <c r="E5" i="1"/>
  <c r="F5" i="1"/>
  <c r="G5" i="1"/>
  <c r="G19" i="1"/>
  <c r="F19" i="1"/>
  <c r="E19" i="1"/>
  <c r="H6" i="1" l="1"/>
  <c r="I6" i="1" s="1"/>
  <c r="I6" i="3"/>
  <c r="J6" i="3" s="1"/>
  <c r="H19" i="1"/>
  <c r="I19" i="1" s="1"/>
  <c r="I15" i="2"/>
  <c r="J15" i="2" s="1"/>
  <c r="I4" i="3"/>
  <c r="J4" i="3" s="1"/>
  <c r="I15" i="3"/>
  <c r="J15" i="3" s="1"/>
  <c r="I14" i="2"/>
  <c r="J14" i="2" s="1"/>
  <c r="H16" i="1"/>
  <c r="I16" i="1" s="1"/>
  <c r="I12" i="3"/>
  <c r="J12" i="3"/>
  <c r="I23" i="3"/>
  <c r="J23" i="3" s="1"/>
  <c r="I20" i="3"/>
  <c r="J20" i="3" s="1"/>
  <c r="I9" i="1"/>
  <c r="H9" i="1"/>
  <c r="H20" i="1"/>
  <c r="I20" i="1"/>
  <c r="J9" i="3"/>
  <c r="I9" i="3"/>
  <c r="H11" i="1"/>
  <c r="I11" i="1" s="1"/>
  <c r="H15" i="1"/>
  <c r="I15" i="1" s="1"/>
  <c r="H7" i="1"/>
  <c r="I7" i="1"/>
  <c r="I18" i="1"/>
  <c r="H18" i="1"/>
  <c r="I18" i="3"/>
  <c r="J18" i="3" s="1"/>
  <c r="I8" i="3"/>
  <c r="J8" i="3" s="1"/>
  <c r="I22" i="3"/>
  <c r="J22" i="3" s="1"/>
  <c r="J14" i="3"/>
  <c r="I14" i="3"/>
  <c r="H17" i="1"/>
  <c r="I17" i="1" s="1"/>
  <c r="I5" i="1"/>
  <c r="H5" i="1"/>
  <c r="H12" i="1"/>
  <c r="I12" i="1"/>
  <c r="I4" i="1"/>
  <c r="H4" i="1"/>
  <c r="I19" i="3"/>
  <c r="J19" i="3" s="1"/>
  <c r="I16" i="3"/>
  <c r="J16" i="3" s="1"/>
  <c r="I5" i="3"/>
  <c r="J5" i="3" s="1"/>
  <c r="I21" i="1"/>
  <c r="H21" i="1"/>
  <c r="I13" i="3"/>
  <c r="J13" i="3" s="1"/>
  <c r="J22" i="2"/>
  <c r="I22" i="2"/>
  <c r="H13" i="1"/>
  <c r="I13" i="1" s="1"/>
  <c r="J10" i="3"/>
  <c r="I10" i="3"/>
  <c r="I17" i="3"/>
  <c r="J17" i="3" s="1"/>
  <c r="J23" i="2"/>
  <c r="I23" i="2"/>
  <c r="H23" i="1"/>
  <c r="I23" i="1"/>
  <c r="I22" i="1"/>
  <c r="H22" i="1"/>
  <c r="H8" i="1"/>
  <c r="I8" i="1"/>
  <c r="H14" i="1"/>
  <c r="I14" i="1" s="1"/>
  <c r="H10" i="1"/>
  <c r="I10" i="1" s="1"/>
  <c r="J11" i="3"/>
  <c r="I11" i="3"/>
  <c r="I7" i="3"/>
  <c r="J7" i="3"/>
  <c r="I21" i="3"/>
  <c r="J21" i="3" s="1"/>
</calcChain>
</file>

<file path=xl/sharedStrings.xml><?xml version="1.0" encoding="utf-8"?>
<sst xmlns="http://schemas.openxmlformats.org/spreadsheetml/2006/main" count="37" uniqueCount="19">
  <si>
    <t>Age</t>
  </si>
  <si>
    <t>Spend</t>
  </si>
  <si>
    <t>Age Rescaled</t>
  </si>
  <si>
    <t>Spend Rescaled</t>
  </si>
  <si>
    <t>Centroid 1</t>
  </si>
  <si>
    <t>Centroid 2</t>
  </si>
  <si>
    <t>Centroid 3</t>
  </si>
  <si>
    <t>Min Distance</t>
  </si>
  <si>
    <t>Closest Centroid</t>
  </si>
  <si>
    <t>Age (Years)</t>
  </si>
  <si>
    <t>Spend (in Thousands)</t>
  </si>
  <si>
    <t>Age_Rescaled</t>
  </si>
  <si>
    <t>Spend_Rescaled</t>
  </si>
  <si>
    <t>Distance from Centroid 1</t>
  </si>
  <si>
    <t>Distance from Centroid 2</t>
  </si>
  <si>
    <t>Distance from Centroid 3</t>
  </si>
  <si>
    <t>Age 
(in Years)</t>
  </si>
  <si>
    <t>Age 
(in Centuries)</t>
  </si>
  <si>
    <t xml:space="preserve">Spend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</si>
</sst>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00"/>
  </numFmts>
  <fonts count="5" x14ac:knownFonts="1">
    <font>
      <sz val="10"/>
      <color rgb="FF000000"/>
      <name val="Arial"/>
    </font>
    <font>
      <sz val="10"/>
      <color theme="1"/>
      <name val="Calibri"/>
    </font>
    <font>
      <sz val="10"/>
      <color rgb="FFFFFFFF"/>
      <name val="Calibri"/>
    </font>
    <font>
      <sz val="10"/>
      <color rgb="FF000000"/>
      <name val="Calibri"/>
    </font>
    <font>
      <sz val="10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/>
    <xf numFmtId="165" fontId="1" fillId="3" borderId="0" xfId="0" applyNumberFormat="1" applyFont="1" applyFill="1"/>
    <xf numFmtId="165" fontId="1" fillId="0" borderId="0" xfId="0" applyNumberFormat="1" applyFont="1" applyAlignment="1">
      <alignment horizontal="center"/>
    </xf>
    <xf numFmtId="1" fontId="2" fillId="2" borderId="0" xfId="0" applyNumberFormat="1" applyFont="1" applyFill="1"/>
    <xf numFmtId="165" fontId="1" fillId="4" borderId="0" xfId="0" applyNumberFormat="1" applyFont="1" applyFill="1"/>
    <xf numFmtId="0" fontId="3" fillId="0" borderId="0" xfId="0" applyFont="1"/>
    <xf numFmtId="166" fontId="1" fillId="4" borderId="0" xfId="0" applyNumberFormat="1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" fontId="1" fillId="4" borderId="0" xfId="0" applyNumberFormat="1" applyFont="1" applyFill="1"/>
    <xf numFmtId="2" fontId="1" fillId="4" borderId="0" xfId="0" applyNumberFormat="1" applyFont="1" applyFill="1"/>
    <xf numFmtId="0" fontId="1" fillId="4" borderId="0" xfId="0" applyFont="1" applyFill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Normalized!$D$3</c:f>
              <c:strCache>
                <c:ptCount val="1"/>
                <c:pt idx="0">
                  <c:v>Spend Rescaled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Normalized!$C$4:$C$26</c:f>
              <c:numCache>
                <c:formatCode>0.0000</c:formatCode>
                <c:ptCount val="23"/>
                <c:pt idx="0">
                  <c:v>-1.6135264365733994</c:v>
                </c:pt>
                <c:pt idx="1">
                  <c:v>-1.3369219045893881</c:v>
                </c:pt>
                <c:pt idx="2">
                  <c:v>-1.2447203939280511</c:v>
                </c:pt>
                <c:pt idx="3">
                  <c:v>-1.060317372605377</c:v>
                </c:pt>
                <c:pt idx="4">
                  <c:v>-0.87591435128270256</c:v>
                </c:pt>
                <c:pt idx="5">
                  <c:v>-0.87591435128270256</c:v>
                </c:pt>
                <c:pt idx="6">
                  <c:v>-0.78371284062136548</c:v>
                </c:pt>
                <c:pt idx="7">
                  <c:v>-0.50710830863735412</c:v>
                </c:pt>
                <c:pt idx="8">
                  <c:v>-0.41490679797601704</c:v>
                </c:pt>
                <c:pt idx="9">
                  <c:v>-4.6100755330668555E-2</c:v>
                </c:pt>
                <c:pt idx="10">
                  <c:v>0.3227052873146799</c:v>
                </c:pt>
                <c:pt idx="11">
                  <c:v>0.41490679797601704</c:v>
                </c:pt>
                <c:pt idx="12">
                  <c:v>0.50710830863735412</c:v>
                </c:pt>
                <c:pt idx="13">
                  <c:v>0.5993098192986912</c:v>
                </c:pt>
                <c:pt idx="14">
                  <c:v>0.78371284062136548</c:v>
                </c:pt>
                <c:pt idx="15">
                  <c:v>0.96811586194403976</c:v>
                </c:pt>
                <c:pt idx="16">
                  <c:v>1.060317372605377</c:v>
                </c:pt>
                <c:pt idx="17">
                  <c:v>1.1525188832667139</c:v>
                </c:pt>
                <c:pt idx="18">
                  <c:v>1.2447203939280511</c:v>
                </c:pt>
                <c:pt idx="19">
                  <c:v>1.7057279472347366</c:v>
                </c:pt>
                <c:pt idx="20">
                  <c:v>0.93738200000000005</c:v>
                </c:pt>
                <c:pt idx="21">
                  <c:v>-0.16135260000000001</c:v>
                </c:pt>
                <c:pt idx="22">
                  <c:v>-1.1130040000000001</c:v>
                </c:pt>
              </c:numCache>
            </c:numRef>
          </c:xVal>
          <c:yVal>
            <c:numRef>
              <c:f>Normalized!$D$4:$D$26</c:f>
              <c:numCache>
                <c:formatCode>0.0000</c:formatCode>
                <c:ptCount val="23"/>
                <c:pt idx="0">
                  <c:v>-1.4337810247045546</c:v>
                </c:pt>
                <c:pt idx="1">
                  <c:v>-1.3324537438067061</c:v>
                </c:pt>
                <c:pt idx="2">
                  <c:v>-0.2178536539303739</c:v>
                </c:pt>
                <c:pt idx="3">
                  <c:v>-0.92714462021531263</c:v>
                </c:pt>
                <c:pt idx="4">
                  <c:v>-1.2311264629088579</c:v>
                </c:pt>
                <c:pt idx="5">
                  <c:v>-1.1297991820110094</c:v>
                </c:pt>
                <c:pt idx="6">
                  <c:v>-1.0284719011131611</c:v>
                </c:pt>
                <c:pt idx="7">
                  <c:v>0.89674643594595838</c:v>
                </c:pt>
                <c:pt idx="8">
                  <c:v>1.5047101213330487</c:v>
                </c:pt>
                <c:pt idx="9">
                  <c:v>1.302055559537352</c:v>
                </c:pt>
                <c:pt idx="10">
                  <c:v>2.0113465258222907</c:v>
                </c:pt>
                <c:pt idx="11">
                  <c:v>0.28878275055886804</c:v>
                </c:pt>
                <c:pt idx="12">
                  <c:v>0.49143731235456484</c:v>
                </c:pt>
                <c:pt idx="13">
                  <c:v>-0.42050821572607067</c:v>
                </c:pt>
                <c:pt idx="14">
                  <c:v>0.39011003145671647</c:v>
                </c:pt>
                <c:pt idx="15">
                  <c:v>-0.3191809348282223</c:v>
                </c:pt>
                <c:pt idx="16">
                  <c:v>0.59276459325241326</c:v>
                </c:pt>
                <c:pt idx="17">
                  <c:v>0.69409187415026163</c:v>
                </c:pt>
                <c:pt idx="18">
                  <c:v>-0.11652637303252551</c:v>
                </c:pt>
                <c:pt idx="19">
                  <c:v>-1.5199092134677114E-2</c:v>
                </c:pt>
                <c:pt idx="20">
                  <c:v>0.17619689999999999</c:v>
                </c:pt>
                <c:pt idx="21">
                  <c:v>1.4287147</c:v>
                </c:pt>
                <c:pt idx="22">
                  <c:v>-1.0429472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D-481E-8FEF-96E82869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41712"/>
        <c:axId val="782745976"/>
      </c:scatterChart>
      <c:valAx>
        <c:axId val="7827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45976"/>
        <c:crosses val="autoZero"/>
        <c:crossBetween val="midCat"/>
      </c:valAx>
      <c:valAx>
        <c:axId val="7827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'Scaled Back (Age in Years)'!$C$3</c:f>
              <c:strCache>
                <c:ptCount val="1"/>
                <c:pt idx="0">
                  <c:v>Spend (in Thousands)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FAF-4D08-B065-C22FACBFEEC5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FAF-4D08-B065-C22FACBFEEC5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FAF-4D08-B065-C22FACBFEEC5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FAF-4D08-B065-C22FACBFEEC5}"/>
              </c:ext>
            </c:extLst>
          </c:dPt>
          <c:xVal>
            <c:numRef>
              <c:f>'Scaled Back (Age in Years)'!$B$4:$B$27</c:f>
              <c:numCache>
                <c:formatCode>General</c:formatCode>
                <c:ptCount val="24"/>
                <c:pt idx="0">
                  <c:v>18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30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54</c:v>
                </c:pt>
                <c:pt idx="20" formatCode="0.00">
                  <c:v>45.666666394904013</c:v>
                </c:pt>
                <c:pt idx="21" formatCode="0.00">
                  <c:v>33.750000473499185</c:v>
                </c:pt>
                <c:pt idx="22" formatCode="0.00">
                  <c:v>23.428570887649066</c:v>
                </c:pt>
              </c:numCache>
            </c:numRef>
          </c:xVal>
          <c:yVal>
            <c:numRef>
              <c:f>'Scaled Back (Age in Years)'!$C$4:$C$27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33</c:v>
                </c:pt>
                <c:pt idx="8">
                  <c:v>39</c:v>
                </c:pt>
                <c:pt idx="9">
                  <c:v>37</c:v>
                </c:pt>
                <c:pt idx="10">
                  <c:v>44</c:v>
                </c:pt>
                <c:pt idx="11">
                  <c:v>27</c:v>
                </c:pt>
                <c:pt idx="12">
                  <c:v>29</c:v>
                </c:pt>
                <c:pt idx="13">
                  <c:v>20</c:v>
                </c:pt>
                <c:pt idx="14">
                  <c:v>28</c:v>
                </c:pt>
                <c:pt idx="15">
                  <c:v>21</c:v>
                </c:pt>
                <c:pt idx="16">
                  <c:v>30</c:v>
                </c:pt>
                <c:pt idx="17">
                  <c:v>31</c:v>
                </c:pt>
                <c:pt idx="18">
                  <c:v>23</c:v>
                </c:pt>
                <c:pt idx="19">
                  <c:v>24</c:v>
                </c:pt>
                <c:pt idx="20" formatCode="0.00">
                  <c:v>25.88888905770234</c:v>
                </c:pt>
                <c:pt idx="21" formatCode="0.00">
                  <c:v>38.250000388250207</c:v>
                </c:pt>
                <c:pt idx="22" formatCode="0.00">
                  <c:v>13.857143123169051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AF-4D08-B065-C22FACBF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64175"/>
        <c:axId val="567912889"/>
      </c:scatterChart>
      <c:valAx>
        <c:axId val="485164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912889"/>
        <c:crosses val="autoZero"/>
        <c:crossBetween val="midCat"/>
      </c:valAx>
      <c:valAx>
        <c:axId val="56791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1641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'Scaled Back (Age in Centuries)'!$C$3</c:f>
              <c:strCache>
                <c:ptCount val="1"/>
                <c:pt idx="0">
                  <c:v>Spend (in Thousands)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044-41EE-B18C-949D4022124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044-41EE-B18C-949D4022124F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044-41EE-B18C-949D4022124F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044-41EE-B18C-949D4022124F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044-41EE-B18C-949D4022124F}"/>
              </c:ext>
            </c:extLst>
          </c:dPt>
          <c:xVal>
            <c:numRef>
              <c:f>'Scaled Back (Age in Centuries)'!$B$4:$B$27</c:f>
              <c:numCache>
                <c:formatCode>General</c:formatCode>
                <c:ptCount val="24"/>
                <c:pt idx="0">
                  <c:v>0.18</c:v>
                </c:pt>
                <c:pt idx="1">
                  <c:v>0.21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0.3</c:v>
                </c:pt>
                <c:pt idx="8">
                  <c:v>0.31</c:v>
                </c:pt>
                <c:pt idx="9">
                  <c:v>0.35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0.54</c:v>
                </c:pt>
                <c:pt idx="20" formatCode="0.0000">
                  <c:v>0.45666666394903987</c:v>
                </c:pt>
                <c:pt idx="21" formatCode="0.0000">
                  <c:v>0.33750000473499192</c:v>
                </c:pt>
                <c:pt idx="22" formatCode="0.0000">
                  <c:v>0.23428570887649103</c:v>
                </c:pt>
              </c:numCache>
            </c:numRef>
          </c:xVal>
          <c:yVal>
            <c:numRef>
              <c:f>'Scaled Back (Age in Centuries)'!$C$4:$C$27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33</c:v>
                </c:pt>
                <c:pt idx="8">
                  <c:v>39</c:v>
                </c:pt>
                <c:pt idx="9">
                  <c:v>37</c:v>
                </c:pt>
                <c:pt idx="10">
                  <c:v>44</c:v>
                </c:pt>
                <c:pt idx="11">
                  <c:v>27</c:v>
                </c:pt>
                <c:pt idx="12">
                  <c:v>29</c:v>
                </c:pt>
                <c:pt idx="13">
                  <c:v>20</c:v>
                </c:pt>
                <c:pt idx="14">
                  <c:v>28</c:v>
                </c:pt>
                <c:pt idx="15">
                  <c:v>21</c:v>
                </c:pt>
                <c:pt idx="16">
                  <c:v>30</c:v>
                </c:pt>
                <c:pt idx="17">
                  <c:v>31</c:v>
                </c:pt>
                <c:pt idx="18">
                  <c:v>23</c:v>
                </c:pt>
                <c:pt idx="19">
                  <c:v>24</c:v>
                </c:pt>
                <c:pt idx="20" formatCode="0.0000">
                  <c:v>25.88888905770234</c:v>
                </c:pt>
                <c:pt idx="21" formatCode="0.0000">
                  <c:v>38.250000388250207</c:v>
                </c:pt>
                <c:pt idx="22" formatCode="0.0000">
                  <c:v>13.857143123169051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44-41EE-B18C-949D4022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615715"/>
        <c:axId val="1568145435"/>
      </c:scatterChart>
      <c:valAx>
        <c:axId val="1263615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145435"/>
        <c:crosses val="autoZero"/>
        <c:crossBetween val="midCat"/>
      </c:valAx>
      <c:valAx>
        <c:axId val="1568145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36157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'Scaled Back (Age in Centuries)'!$C$3</c:f>
              <c:strCache>
                <c:ptCount val="1"/>
                <c:pt idx="0">
                  <c:v>Spend (in Thousands)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D2D-4CF6-9E65-8C25956BD9C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D2D-4CF6-9E65-8C25956BD9C3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D2D-4CF6-9E65-8C25956BD9C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D2D-4CF6-9E65-8C25956BD9C3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D2D-4CF6-9E65-8C25956BD9C3}"/>
              </c:ext>
            </c:extLst>
          </c:dPt>
          <c:xVal>
            <c:numRef>
              <c:f>'Scaled Back (Age in Centuries)'!$B$4:$B$27</c:f>
              <c:numCache>
                <c:formatCode>General</c:formatCode>
                <c:ptCount val="24"/>
                <c:pt idx="0">
                  <c:v>0.18</c:v>
                </c:pt>
                <c:pt idx="1">
                  <c:v>0.21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0.3</c:v>
                </c:pt>
                <c:pt idx="8">
                  <c:v>0.31</c:v>
                </c:pt>
                <c:pt idx="9">
                  <c:v>0.35</c:v>
                </c:pt>
                <c:pt idx="10">
                  <c:v>0.39</c:v>
                </c:pt>
                <c:pt idx="11">
                  <c:v>0.4</c:v>
                </c:pt>
                <c:pt idx="12">
                  <c:v>0.41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0.47</c:v>
                </c:pt>
                <c:pt idx="17">
                  <c:v>0.48</c:v>
                </c:pt>
                <c:pt idx="18">
                  <c:v>0.49</c:v>
                </c:pt>
                <c:pt idx="19">
                  <c:v>0.54</c:v>
                </c:pt>
                <c:pt idx="20" formatCode="0.0000">
                  <c:v>0.45666666394903987</c:v>
                </c:pt>
                <c:pt idx="21" formatCode="0.0000">
                  <c:v>0.33750000473499192</c:v>
                </c:pt>
                <c:pt idx="22" formatCode="0.0000">
                  <c:v>0.23428570887649103</c:v>
                </c:pt>
              </c:numCache>
            </c:numRef>
          </c:xVal>
          <c:yVal>
            <c:numRef>
              <c:f>'Scaled Back (Age in Centuries)'!$C$4:$C$27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33</c:v>
                </c:pt>
                <c:pt idx="8">
                  <c:v>39</c:v>
                </c:pt>
                <c:pt idx="9">
                  <c:v>37</c:v>
                </c:pt>
                <c:pt idx="10">
                  <c:v>44</c:v>
                </c:pt>
                <c:pt idx="11">
                  <c:v>27</c:v>
                </c:pt>
                <c:pt idx="12">
                  <c:v>29</c:v>
                </c:pt>
                <c:pt idx="13">
                  <c:v>20</c:v>
                </c:pt>
                <c:pt idx="14">
                  <c:v>28</c:v>
                </c:pt>
                <c:pt idx="15">
                  <c:v>21</c:v>
                </c:pt>
                <c:pt idx="16">
                  <c:v>30</c:v>
                </c:pt>
                <c:pt idx="17">
                  <c:v>31</c:v>
                </c:pt>
                <c:pt idx="18">
                  <c:v>23</c:v>
                </c:pt>
                <c:pt idx="19">
                  <c:v>24</c:v>
                </c:pt>
                <c:pt idx="20" formatCode="0.0000">
                  <c:v>25.88888905770234</c:v>
                </c:pt>
                <c:pt idx="21" formatCode="0.0000">
                  <c:v>38.250000388250207</c:v>
                </c:pt>
                <c:pt idx="22" formatCode="0.0000">
                  <c:v>13.857143123169051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2D-4CF6-9E65-8C25956B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083773"/>
        <c:axId val="475726392"/>
      </c:scatterChart>
      <c:valAx>
        <c:axId val="10960837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5726392"/>
        <c:crosses val="autoZero"/>
        <c:crossBetween val="midCat"/>
      </c:valAx>
      <c:valAx>
        <c:axId val="47572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0837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95249</xdr:rowOff>
    </xdr:from>
    <xdr:to>
      <xdr:col>14</xdr:col>
      <xdr:colOff>600075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E8307-4FA2-29DF-14DC-F4D7F3DFB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200025</xdr:colOff>
      <xdr:row>2</xdr:row>
      <xdr:rowOff>95250</xdr:rowOff>
    </xdr:from>
    <xdr:ext cx="5715000" cy="3533775"/>
    <xdr:graphicFrame macro="">
      <xdr:nvGraphicFramePr>
        <xdr:cNvPr id="1813477783" name="Chart 2" title="Chart">
          <a:extLst>
            <a:ext uri="{FF2B5EF4-FFF2-40B4-BE49-F238E27FC236}">
              <a16:creationId xmlns:a16="http://schemas.microsoft.com/office/drawing/2014/main" id="{00000000-0008-0000-0100-00009779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609600</xdr:colOff>
      <xdr:row>3</xdr:row>
      <xdr:rowOff>142875</xdr:rowOff>
    </xdr:from>
    <xdr:ext cx="5715000" cy="3533775"/>
    <xdr:graphicFrame macro="">
      <xdr:nvGraphicFramePr>
        <xdr:cNvPr id="1493283834" name="Chart 3" title="Chart">
          <a:extLst>
            <a:ext uri="{FF2B5EF4-FFF2-40B4-BE49-F238E27FC236}">
              <a16:creationId xmlns:a16="http://schemas.microsoft.com/office/drawing/2014/main" id="{00000000-0008-0000-0200-0000FAB3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476250</xdr:colOff>
      <xdr:row>3</xdr:row>
      <xdr:rowOff>66675</xdr:rowOff>
    </xdr:from>
    <xdr:ext cx="628650" cy="3533775"/>
    <xdr:graphicFrame macro="">
      <xdr:nvGraphicFramePr>
        <xdr:cNvPr id="65768001" name="Chart 4" title="Chart">
          <a:extLst>
            <a:ext uri="{FF2B5EF4-FFF2-40B4-BE49-F238E27FC236}">
              <a16:creationId xmlns:a16="http://schemas.microsoft.com/office/drawing/2014/main" id="{00000000-0008-0000-0200-0000418AE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923925</xdr:colOff>
      <xdr:row>11</xdr:row>
      <xdr:rowOff>66675</xdr:rowOff>
    </xdr:from>
    <xdr:ext cx="25717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31700" y="3670463"/>
          <a:ext cx="228600" cy="219075"/>
        </a:xfrm>
        <a:prstGeom prst="rect">
          <a:avLst/>
        </a:prstGeom>
        <a:noFill/>
        <a:ln w="2857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N23" sqref="N23"/>
    </sheetView>
  </sheetViews>
  <sheetFormatPr defaultColWidth="14.42578125" defaultRowHeight="15" customHeight="1" x14ac:dyDescent="0.2"/>
  <cols>
    <col min="1" max="9" width="10.85546875" customWidth="1"/>
  </cols>
  <sheetData>
    <row r="1" spans="1:9" ht="15.75" customHeight="1" x14ac:dyDescent="0.2">
      <c r="A1" s="1">
        <f t="shared" ref="A1:B1" si="0">AVERAGE(A4:A23)</f>
        <v>35.5</v>
      </c>
      <c r="B1" s="1">
        <f t="shared" si="0"/>
        <v>24.15</v>
      </c>
      <c r="C1" s="2"/>
      <c r="D1" s="2"/>
      <c r="E1" s="3">
        <v>0.93738200000000005</v>
      </c>
      <c r="F1" s="3">
        <v>-0.16135260000000001</v>
      </c>
      <c r="G1" s="3">
        <v>-1.1130040000000001</v>
      </c>
      <c r="H1" s="2"/>
    </row>
    <row r="2" spans="1:9" ht="15.75" customHeight="1" x14ac:dyDescent="0.2">
      <c r="A2" s="1">
        <f t="shared" ref="A2:B2" si="1">STDEV(A4:A23)</f>
        <v>10.845809280425708</v>
      </c>
      <c r="B2" s="1">
        <f t="shared" si="1"/>
        <v>9.8690105087112254</v>
      </c>
      <c r="C2" s="2"/>
      <c r="D2" s="2"/>
      <c r="E2" s="3">
        <v>0.17619689999999999</v>
      </c>
      <c r="F2" s="3">
        <v>1.4287147</v>
      </c>
      <c r="G2" s="3">
        <v>-1.0429472</v>
      </c>
      <c r="H2" s="2"/>
    </row>
    <row r="3" spans="1:9" ht="15.75" customHeigh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ht="15.75" customHeight="1" x14ac:dyDescent="0.2">
      <c r="A4" s="2">
        <v>18</v>
      </c>
      <c r="B4" s="2">
        <v>10</v>
      </c>
      <c r="C4" s="5">
        <f t="shared" ref="C4:D4" si="2">(A4-A$1)/A$2</f>
        <v>-1.6135264365733994</v>
      </c>
      <c r="D4" s="5">
        <f t="shared" si="2"/>
        <v>-1.4337810247045546</v>
      </c>
      <c r="E4" s="5">
        <f t="shared" ref="E4:G4" si="3">(($C4-E$1)^2+($D4-E$2)^2)^(1/2)</f>
        <v>3.0164818530561939</v>
      </c>
      <c r="F4" s="5">
        <f t="shared" si="3"/>
        <v>3.2097804637669785</v>
      </c>
      <c r="G4" s="6">
        <f t="shared" si="3"/>
        <v>0.63503841462274002</v>
      </c>
      <c r="H4" s="5">
        <f t="shared" ref="H4:H23" si="4">MIN(E4:G4)</f>
        <v>0.63503841462274002</v>
      </c>
      <c r="I4" s="7" t="str">
        <f t="shared" ref="I4:I23" si="5">IF(E4=H4,E$3,IF(F4=H4,F$3,IF(G4=H4,G$3,"No Cluster")))</f>
        <v>Centroid 3</v>
      </c>
    </row>
    <row r="5" spans="1:9" ht="15.75" customHeight="1" x14ac:dyDescent="0.2">
      <c r="A5" s="2">
        <v>21</v>
      </c>
      <c r="B5" s="2">
        <v>11</v>
      </c>
      <c r="C5" s="5">
        <f t="shared" ref="C5:D5" si="6">(A5-A$1)/A$2</f>
        <v>-1.3369219045893881</v>
      </c>
      <c r="D5" s="5">
        <f t="shared" si="6"/>
        <v>-1.3324537438067061</v>
      </c>
      <c r="E5" s="5">
        <f t="shared" ref="E5:G5" si="7">(($C5-E$1)^2+($D5-E$2)^2)^(1/2)</f>
        <v>2.7291912749913529</v>
      </c>
      <c r="F5" s="5">
        <f t="shared" si="7"/>
        <v>3.001002226751377</v>
      </c>
      <c r="G5" s="6">
        <f t="shared" si="7"/>
        <v>0.3659962662413464</v>
      </c>
      <c r="H5" s="5">
        <f t="shared" si="4"/>
        <v>0.3659962662413464</v>
      </c>
      <c r="I5" s="7" t="str">
        <f t="shared" si="5"/>
        <v>Centroid 3</v>
      </c>
    </row>
    <row r="6" spans="1:9" ht="15.75" customHeight="1" x14ac:dyDescent="0.2">
      <c r="A6" s="2">
        <v>22</v>
      </c>
      <c r="B6" s="2">
        <v>22</v>
      </c>
      <c r="C6" s="5">
        <f t="shared" ref="C6:D6" si="8">(A6-A$1)/A$2</f>
        <v>-1.2447203939280511</v>
      </c>
      <c r="D6" s="5">
        <f t="shared" si="8"/>
        <v>-0.2178536539303739</v>
      </c>
      <c r="E6" s="5">
        <f t="shared" ref="E6:G6" si="9">(($C6-E$1)^2+($D6-E$2)^2)^(1/2)</f>
        <v>2.2173963778809069</v>
      </c>
      <c r="F6" s="5">
        <f t="shared" si="9"/>
        <v>1.9710081484066759</v>
      </c>
      <c r="G6" s="6">
        <f t="shared" si="9"/>
        <v>0.83554088361681</v>
      </c>
      <c r="H6" s="5">
        <f t="shared" si="4"/>
        <v>0.83554088361681</v>
      </c>
      <c r="I6" s="7" t="str">
        <f t="shared" si="5"/>
        <v>Centroid 3</v>
      </c>
    </row>
    <row r="7" spans="1:9" ht="15.75" customHeight="1" x14ac:dyDescent="0.2">
      <c r="A7" s="2">
        <v>24</v>
      </c>
      <c r="B7" s="2">
        <v>15</v>
      </c>
      <c r="C7" s="5">
        <f t="shared" ref="C7:D7" si="10">(A7-A$1)/A$2</f>
        <v>-1.060317372605377</v>
      </c>
      <c r="D7" s="5">
        <f t="shared" si="10"/>
        <v>-0.92714462021531263</v>
      </c>
      <c r="E7" s="5">
        <f t="shared" ref="E7:G7" si="11">(($C7-E$1)^2+($D7-E$2)^2)^(1/2)</f>
        <v>2.2821405069668592</v>
      </c>
      <c r="F7" s="5">
        <f t="shared" si="11"/>
        <v>2.521549285465345</v>
      </c>
      <c r="G7" s="6">
        <f t="shared" si="11"/>
        <v>0.12722467603027618</v>
      </c>
      <c r="H7" s="5">
        <f t="shared" si="4"/>
        <v>0.12722467603027618</v>
      </c>
      <c r="I7" s="7" t="str">
        <f t="shared" si="5"/>
        <v>Centroid 3</v>
      </c>
    </row>
    <row r="8" spans="1:9" ht="15.75" customHeight="1" x14ac:dyDescent="0.2">
      <c r="A8" s="2">
        <v>26</v>
      </c>
      <c r="B8" s="2">
        <v>12</v>
      </c>
      <c r="C8" s="5">
        <f t="shared" ref="C8:D8" si="12">(A8-A$1)/A$2</f>
        <v>-0.87591435128270256</v>
      </c>
      <c r="D8" s="5">
        <f t="shared" si="12"/>
        <v>-1.2311264629088579</v>
      </c>
      <c r="E8" s="5">
        <f t="shared" ref="E8:G8" si="13">(($C8-E$1)^2+($D8-E$2)^2)^(1/2)</f>
        <v>2.2953437009224262</v>
      </c>
      <c r="F8" s="5">
        <f t="shared" si="13"/>
        <v>2.7541520488710405</v>
      </c>
      <c r="G8" s="6">
        <f t="shared" si="13"/>
        <v>0.30269280883068994</v>
      </c>
      <c r="H8" s="5">
        <f t="shared" si="4"/>
        <v>0.30269280883068994</v>
      </c>
      <c r="I8" s="7" t="str">
        <f t="shared" si="5"/>
        <v>Centroid 3</v>
      </c>
    </row>
    <row r="9" spans="1:9" ht="15.75" customHeight="1" x14ac:dyDescent="0.2">
      <c r="A9" s="2">
        <v>26</v>
      </c>
      <c r="B9" s="2">
        <v>13</v>
      </c>
      <c r="C9" s="5">
        <f t="shared" ref="C9:D9" si="14">(A9-A$1)/A$2</f>
        <v>-0.87591435128270256</v>
      </c>
      <c r="D9" s="5">
        <f t="shared" si="14"/>
        <v>-1.1297991820110094</v>
      </c>
      <c r="E9" s="5">
        <f t="shared" ref="E9:G9" si="15">(($C9-E$1)^2+($D9-E$2)^2)^(1/2)</f>
        <v>2.2346519692791693</v>
      </c>
      <c r="F9" s="5">
        <f t="shared" si="15"/>
        <v>2.6564246235945128</v>
      </c>
      <c r="G9" s="6">
        <f t="shared" si="15"/>
        <v>0.25249706593965054</v>
      </c>
      <c r="H9" s="5">
        <f t="shared" si="4"/>
        <v>0.25249706593965054</v>
      </c>
      <c r="I9" s="7" t="str">
        <f t="shared" si="5"/>
        <v>Centroid 3</v>
      </c>
    </row>
    <row r="10" spans="1:9" ht="15.75" customHeight="1" x14ac:dyDescent="0.2">
      <c r="A10" s="2">
        <v>27</v>
      </c>
      <c r="B10" s="2">
        <v>14</v>
      </c>
      <c r="C10" s="5">
        <f t="shared" ref="C10:D10" si="16">(A10-A$1)/A$2</f>
        <v>-0.78371284062136548</v>
      </c>
      <c r="D10" s="5">
        <f t="shared" si="16"/>
        <v>-1.0284719011131611</v>
      </c>
      <c r="E10" s="5">
        <f t="shared" ref="E10:G10" si="17">(($C10-E$1)^2+($D10-E$2)^2)^(1/2)</f>
        <v>2.1008080280665591</v>
      </c>
      <c r="F10" s="5">
        <f t="shared" si="17"/>
        <v>2.5347777539256442</v>
      </c>
      <c r="G10" s="6">
        <f t="shared" si="17"/>
        <v>0.32960916541077656</v>
      </c>
      <c r="H10" s="5">
        <f t="shared" si="4"/>
        <v>0.32960916541077656</v>
      </c>
      <c r="I10" s="7" t="str">
        <f t="shared" si="5"/>
        <v>Centroid 3</v>
      </c>
    </row>
    <row r="11" spans="1:9" ht="15.75" customHeight="1" x14ac:dyDescent="0.2">
      <c r="A11" s="2">
        <v>30</v>
      </c>
      <c r="B11" s="2">
        <v>33</v>
      </c>
      <c r="C11" s="5">
        <f t="shared" ref="C11:D11" si="18">(A11-A$1)/A$2</f>
        <v>-0.50710830863735412</v>
      </c>
      <c r="D11" s="5">
        <f t="shared" si="18"/>
        <v>0.89674643594595838</v>
      </c>
      <c r="E11" s="5">
        <f t="shared" ref="E11:G11" si="19">(($C11-E$1)^2+($D11-E$2)^2)^(1/2)</f>
        <v>1.614231670330865</v>
      </c>
      <c r="F11" s="6">
        <f t="shared" si="19"/>
        <v>0.63445822874007196</v>
      </c>
      <c r="G11" s="5">
        <f t="shared" si="19"/>
        <v>2.0321222872015037</v>
      </c>
      <c r="H11" s="5">
        <f t="shared" si="4"/>
        <v>0.63445822874007196</v>
      </c>
      <c r="I11" s="7" t="str">
        <f t="shared" si="5"/>
        <v>Centroid 2</v>
      </c>
    </row>
    <row r="12" spans="1:9" ht="15.75" customHeight="1" x14ac:dyDescent="0.2">
      <c r="A12" s="2">
        <v>31</v>
      </c>
      <c r="B12" s="2">
        <v>39</v>
      </c>
      <c r="C12" s="5">
        <f t="shared" ref="C12:D12" si="20">(A12-A$1)/A$2</f>
        <v>-0.41490679797601704</v>
      </c>
      <c r="D12" s="5">
        <f t="shared" si="20"/>
        <v>1.5047101213330487</v>
      </c>
      <c r="E12" s="5">
        <f t="shared" ref="E12:G12" si="21">(($C12-E$1)^2+($D12-E$2)^2)^(1/2)</f>
        <v>1.8956878362188578</v>
      </c>
      <c r="F12" s="6">
        <f t="shared" si="21"/>
        <v>0.2646980078785045</v>
      </c>
      <c r="G12" s="5">
        <f t="shared" si="21"/>
        <v>2.6415710345201013</v>
      </c>
      <c r="H12" s="5">
        <f t="shared" si="4"/>
        <v>0.2646980078785045</v>
      </c>
      <c r="I12" s="7" t="str">
        <f t="shared" si="5"/>
        <v>Centroid 2</v>
      </c>
    </row>
    <row r="13" spans="1:9" ht="15.75" customHeight="1" x14ac:dyDescent="0.2">
      <c r="A13" s="2">
        <v>35</v>
      </c>
      <c r="B13" s="2">
        <v>37</v>
      </c>
      <c r="C13" s="5">
        <f t="shared" ref="C13:D13" si="22">(A13-A$1)/A$2</f>
        <v>-4.6100755330668555E-2</v>
      </c>
      <c r="D13" s="5">
        <f t="shared" si="22"/>
        <v>1.302055559537352</v>
      </c>
      <c r="E13" s="5">
        <f t="shared" ref="E13:G13" si="23">(($C13-E$1)^2+($D13-E$2)^2)^(1/2)</f>
        <v>1.4949234265633964</v>
      </c>
      <c r="F13" s="6">
        <f t="shared" si="23"/>
        <v>0.17124697241826062</v>
      </c>
      <c r="G13" s="5">
        <f t="shared" si="23"/>
        <v>2.5762997643371675</v>
      </c>
      <c r="H13" s="5">
        <f t="shared" si="4"/>
        <v>0.17124697241826062</v>
      </c>
      <c r="I13" s="7" t="str">
        <f t="shared" si="5"/>
        <v>Centroid 2</v>
      </c>
    </row>
    <row r="14" spans="1:9" ht="15.75" customHeight="1" x14ac:dyDescent="0.2">
      <c r="A14" s="2">
        <v>39</v>
      </c>
      <c r="B14" s="2">
        <v>44</v>
      </c>
      <c r="C14" s="5">
        <f t="shared" ref="C14:D14" si="24">(A14-A$1)/A$2</f>
        <v>0.3227052873146799</v>
      </c>
      <c r="D14" s="5">
        <f t="shared" si="24"/>
        <v>2.0113465258222907</v>
      </c>
      <c r="E14" s="5">
        <f t="shared" ref="E14:G14" si="25">(($C14-E$1)^2+($D14-E$2)^2)^(1/2)</f>
        <v>1.935355680559345</v>
      </c>
      <c r="F14" s="6">
        <f t="shared" si="25"/>
        <v>0.75747731499535176</v>
      </c>
      <c r="G14" s="5">
        <f t="shared" si="25"/>
        <v>3.374903157318597</v>
      </c>
      <c r="H14" s="5">
        <f t="shared" si="4"/>
        <v>0.75747731499535176</v>
      </c>
      <c r="I14" s="7" t="str">
        <f t="shared" si="5"/>
        <v>Centroid 2</v>
      </c>
    </row>
    <row r="15" spans="1:9" ht="15.75" customHeight="1" x14ac:dyDescent="0.2">
      <c r="A15" s="2">
        <v>40</v>
      </c>
      <c r="B15" s="2">
        <v>27</v>
      </c>
      <c r="C15" s="5">
        <f t="shared" ref="C15:D15" si="26">(A15-A$1)/A$2</f>
        <v>0.41490679797601704</v>
      </c>
      <c r="D15" s="5">
        <f t="shared" si="26"/>
        <v>0.28878275055886804</v>
      </c>
      <c r="E15" s="6">
        <f t="shared" ref="E15:G15" si="27">(($C15-E$1)^2+($D15-E$2)^2)^(1/2)</f>
        <v>0.53446787600010692</v>
      </c>
      <c r="F15" s="5">
        <f t="shared" si="27"/>
        <v>1.2773095721524759</v>
      </c>
      <c r="G15" s="5">
        <f t="shared" si="27"/>
        <v>2.0268241334134629</v>
      </c>
      <c r="H15" s="5">
        <f t="shared" si="4"/>
        <v>0.53446787600010692</v>
      </c>
      <c r="I15" s="7" t="str">
        <f t="shared" si="5"/>
        <v>Centroid 1</v>
      </c>
    </row>
    <row r="16" spans="1:9" ht="15.75" customHeight="1" x14ac:dyDescent="0.2">
      <c r="A16" s="2">
        <v>41</v>
      </c>
      <c r="B16" s="2">
        <v>29</v>
      </c>
      <c r="C16" s="5">
        <f t="shared" ref="C16:D16" si="28">(A16-A$1)/A$2</f>
        <v>0.50710830863735412</v>
      </c>
      <c r="D16" s="5">
        <f t="shared" si="28"/>
        <v>0.49143731235456484</v>
      </c>
      <c r="E16" s="6">
        <f t="shared" ref="E16:G16" si="29">(($C16-E$1)^2+($D16-E$2)^2)^(1/2)</f>
        <v>0.53339663202940601</v>
      </c>
      <c r="F16" s="5">
        <f t="shared" si="29"/>
        <v>1.1512292941754603</v>
      </c>
      <c r="G16" s="5">
        <f t="shared" si="29"/>
        <v>2.2313896397428694</v>
      </c>
      <c r="H16" s="5">
        <f t="shared" si="4"/>
        <v>0.53339663202940601</v>
      </c>
      <c r="I16" s="7" t="str">
        <f t="shared" si="5"/>
        <v>Centroid 1</v>
      </c>
    </row>
    <row r="17" spans="1:9" ht="15.75" customHeight="1" x14ac:dyDescent="0.2">
      <c r="A17" s="2">
        <v>42</v>
      </c>
      <c r="B17" s="2">
        <v>20</v>
      </c>
      <c r="C17" s="5">
        <f t="shared" ref="C17:D17" si="30">(A17-A$1)/A$2</f>
        <v>0.5993098192986912</v>
      </c>
      <c r="D17" s="5">
        <f t="shared" si="30"/>
        <v>-0.42050821572607067</v>
      </c>
      <c r="E17" s="6">
        <f t="shared" ref="E17:G17" si="31">(($C17-E$1)^2+($D17-E$2)^2)^(1/2)</f>
        <v>0.68582052644828428</v>
      </c>
      <c r="F17" s="5">
        <f t="shared" si="31"/>
        <v>1.9995581282322774</v>
      </c>
      <c r="G17" s="5">
        <f t="shared" si="31"/>
        <v>1.8219354831895755</v>
      </c>
      <c r="H17" s="5">
        <f t="shared" si="4"/>
        <v>0.68582052644828428</v>
      </c>
      <c r="I17" s="7" t="str">
        <f t="shared" si="5"/>
        <v>Centroid 1</v>
      </c>
    </row>
    <row r="18" spans="1:9" ht="15.75" customHeight="1" x14ac:dyDescent="0.2">
      <c r="A18" s="2">
        <v>44</v>
      </c>
      <c r="B18" s="2">
        <v>28</v>
      </c>
      <c r="C18" s="5">
        <f t="shared" ref="C18:D18" si="32">(A18-A$1)/A$2</f>
        <v>0.78371284062136548</v>
      </c>
      <c r="D18" s="5">
        <f t="shared" si="32"/>
        <v>0.39011003145671647</v>
      </c>
      <c r="E18" s="6">
        <f t="shared" ref="E18:G18" si="33">(($C18-E$1)^2+($D18-E$2)^2)^(1/2)</f>
        <v>0.26338761997055721</v>
      </c>
      <c r="F18" s="5">
        <f t="shared" si="33"/>
        <v>1.4042251758805491</v>
      </c>
      <c r="G18" s="5">
        <f t="shared" si="33"/>
        <v>2.3772227077257786</v>
      </c>
      <c r="H18" s="5">
        <f t="shared" si="4"/>
        <v>0.26338761997055721</v>
      </c>
      <c r="I18" s="7" t="str">
        <f t="shared" si="5"/>
        <v>Centroid 1</v>
      </c>
    </row>
    <row r="19" spans="1:9" ht="15.75" customHeight="1" x14ac:dyDescent="0.2">
      <c r="A19" s="2">
        <v>46</v>
      </c>
      <c r="B19" s="2">
        <v>21</v>
      </c>
      <c r="C19" s="5">
        <f t="shared" ref="C19:D19" si="34">(A19-A$1)/A$2</f>
        <v>0.96811586194403976</v>
      </c>
      <c r="D19" s="5">
        <f t="shared" si="34"/>
        <v>-0.3191809348282223</v>
      </c>
      <c r="E19" s="6">
        <f t="shared" ref="E19:G19" si="35">(($C19-E$1)^2+($D19-E$2)^2)^(1/2)</f>
        <v>0.49633030283178636</v>
      </c>
      <c r="F19" s="5">
        <f t="shared" si="35"/>
        <v>2.0810665911444999</v>
      </c>
      <c r="G19" s="5">
        <f t="shared" si="35"/>
        <v>2.2033831909993964</v>
      </c>
      <c r="H19" s="5">
        <f t="shared" si="4"/>
        <v>0.49633030283178636</v>
      </c>
      <c r="I19" s="7" t="str">
        <f t="shared" si="5"/>
        <v>Centroid 1</v>
      </c>
    </row>
    <row r="20" spans="1:9" ht="15.75" customHeight="1" x14ac:dyDescent="0.2">
      <c r="A20" s="2">
        <v>47</v>
      </c>
      <c r="B20" s="2">
        <v>30</v>
      </c>
      <c r="C20" s="5">
        <f t="shared" ref="C20:D20" si="36">(A20-A$1)/A$2</f>
        <v>1.060317372605377</v>
      </c>
      <c r="D20" s="5">
        <f t="shared" si="36"/>
        <v>0.59276459325241326</v>
      </c>
      <c r="E20" s="6">
        <f t="shared" ref="E20:G20" si="37">(($C20-E$1)^2+($D20-E$2)^2)^(1/2)</f>
        <v>0.43432907903945311</v>
      </c>
      <c r="F20" s="5">
        <f t="shared" si="37"/>
        <v>1.4803006799082827</v>
      </c>
      <c r="G20" s="5">
        <f t="shared" si="37"/>
        <v>2.7200880241654581</v>
      </c>
      <c r="H20" s="5">
        <f t="shared" si="4"/>
        <v>0.43432907903945311</v>
      </c>
      <c r="I20" s="7" t="str">
        <f t="shared" si="5"/>
        <v>Centroid 1</v>
      </c>
    </row>
    <row r="21" spans="1:9" ht="15.75" customHeight="1" x14ac:dyDescent="0.2">
      <c r="A21" s="2">
        <v>48</v>
      </c>
      <c r="B21" s="2">
        <v>31</v>
      </c>
      <c r="C21" s="5">
        <f t="shared" ref="C21:D21" si="38">(A21-A$1)/A$2</f>
        <v>1.1525188832667139</v>
      </c>
      <c r="D21" s="5">
        <f t="shared" si="38"/>
        <v>0.69409187415026163</v>
      </c>
      <c r="E21" s="6">
        <f t="shared" ref="E21:G21" si="39">(($C21-E$1)^2+($D21-E$2)^2)^(1/2)</f>
        <v>0.56080217794853104</v>
      </c>
      <c r="F21" s="5">
        <f t="shared" si="39"/>
        <v>1.5053002925665464</v>
      </c>
      <c r="G21" s="5">
        <f t="shared" si="39"/>
        <v>2.8548027391975652</v>
      </c>
      <c r="H21" s="5">
        <f t="shared" si="4"/>
        <v>0.56080217794853104</v>
      </c>
      <c r="I21" s="7" t="str">
        <f t="shared" si="5"/>
        <v>Centroid 1</v>
      </c>
    </row>
    <row r="22" spans="1:9" ht="15.75" customHeight="1" x14ac:dyDescent="0.2">
      <c r="A22" s="2">
        <v>49</v>
      </c>
      <c r="B22" s="2">
        <v>23</v>
      </c>
      <c r="C22" s="5">
        <f t="shared" ref="C22:D22" si="40">(A22-A$1)/A$2</f>
        <v>1.2447203939280511</v>
      </c>
      <c r="D22" s="5">
        <f t="shared" si="40"/>
        <v>-0.11652637303252551</v>
      </c>
      <c r="E22" s="6">
        <f t="shared" ref="E22:G22" si="41">(($C22-E$1)^2+($D22-E$2)^2)^(1/2)</f>
        <v>0.42443350828739757</v>
      </c>
      <c r="F22" s="5">
        <f t="shared" si="41"/>
        <v>2.0892130666929365</v>
      </c>
      <c r="G22" s="5">
        <f t="shared" si="41"/>
        <v>2.5332034790680544</v>
      </c>
      <c r="H22" s="5">
        <f t="shared" si="4"/>
        <v>0.42443350828739757</v>
      </c>
      <c r="I22" s="7" t="str">
        <f t="shared" si="5"/>
        <v>Centroid 1</v>
      </c>
    </row>
    <row r="23" spans="1:9" ht="15.75" customHeight="1" x14ac:dyDescent="0.2">
      <c r="A23" s="2">
        <v>54</v>
      </c>
      <c r="B23" s="2">
        <v>24</v>
      </c>
      <c r="C23" s="5">
        <f t="shared" ref="C23:D23" si="42">(A23-A$1)/A$2</f>
        <v>1.7057279472347366</v>
      </c>
      <c r="D23" s="5">
        <f t="shared" si="42"/>
        <v>-1.5199092134677114E-2</v>
      </c>
      <c r="E23" s="6">
        <f t="shared" ref="E23:G23" si="43">(($C23-E$1)^2+($D23-E$2)^2)^(1/2)</f>
        <v>0.79182568816454924</v>
      </c>
      <c r="F23" s="5">
        <f t="shared" si="43"/>
        <v>2.3602704948753455</v>
      </c>
      <c r="G23" s="5">
        <f t="shared" si="43"/>
        <v>3.000252649958413</v>
      </c>
      <c r="H23" s="5">
        <f t="shared" si="4"/>
        <v>0.79182568816454924</v>
      </c>
      <c r="I23" s="7" t="str">
        <f t="shared" si="5"/>
        <v>Centroid 1</v>
      </c>
    </row>
    <row r="24" spans="1:9" ht="15.75" customHeight="1" x14ac:dyDescent="0.2">
      <c r="A24" s="8">
        <f t="shared" ref="A24:B24" si="44">C24*A$2+A$1</f>
        <v>45.666666394904013</v>
      </c>
      <c r="B24" s="8">
        <f t="shared" si="44"/>
        <v>25.88888905770234</v>
      </c>
      <c r="C24" s="9">
        <v>0.93738200000000005</v>
      </c>
      <c r="D24" s="9">
        <v>0.17619689999999999</v>
      </c>
      <c r="E24" s="5"/>
      <c r="F24" s="5"/>
      <c r="G24" s="5"/>
      <c r="H24" s="5"/>
      <c r="I24" s="5"/>
    </row>
    <row r="25" spans="1:9" ht="15.75" customHeight="1" x14ac:dyDescent="0.2">
      <c r="A25" s="8">
        <f t="shared" ref="A25:B25" si="45">C25*A$2+A$1</f>
        <v>33.750000473499185</v>
      </c>
      <c r="B25" s="8">
        <f t="shared" si="45"/>
        <v>38.250000388250207</v>
      </c>
      <c r="C25" s="9">
        <v>-0.16135260000000001</v>
      </c>
      <c r="D25" s="9">
        <v>1.4287147</v>
      </c>
      <c r="E25" s="5"/>
      <c r="F25" s="5"/>
      <c r="G25" s="5"/>
      <c r="H25" s="5"/>
      <c r="I25" s="5"/>
    </row>
    <row r="26" spans="1:9" ht="15.75" customHeight="1" x14ac:dyDescent="0.2">
      <c r="A26" s="8">
        <f t="shared" ref="A26:B26" si="46">C26*A$2+A$1</f>
        <v>23.428570887649066</v>
      </c>
      <c r="B26" s="8">
        <f t="shared" si="46"/>
        <v>13.857143123169051</v>
      </c>
      <c r="C26" s="9">
        <v>-1.1130040000000001</v>
      </c>
      <c r="D26" s="9">
        <v>-1.0429472</v>
      </c>
      <c r="E26" s="5"/>
      <c r="F26" s="5"/>
      <c r="G26" s="5"/>
      <c r="H26" s="5"/>
      <c r="I26" s="5"/>
    </row>
    <row r="27" spans="1:9" ht="15.75" customHeight="1" x14ac:dyDescent="0.2">
      <c r="C27" s="5"/>
      <c r="D27" s="5"/>
      <c r="E27" s="5"/>
      <c r="F27" s="5"/>
      <c r="G27" s="5"/>
      <c r="H27" s="5"/>
      <c r="I27" s="5"/>
    </row>
    <row r="28" spans="1:9" ht="15.75" customHeight="1" x14ac:dyDescent="0.2">
      <c r="C28" s="5"/>
      <c r="D28" s="5"/>
      <c r="E28" s="5"/>
      <c r="F28" s="5"/>
      <c r="G28" s="5"/>
      <c r="H28" s="5"/>
      <c r="I28" s="5"/>
    </row>
    <row r="29" spans="1:9" ht="15.75" customHeight="1" x14ac:dyDescent="0.2">
      <c r="C29" s="5"/>
      <c r="D29" s="5"/>
      <c r="E29" s="5"/>
      <c r="F29" s="5"/>
      <c r="G29" s="5"/>
      <c r="H29" s="5"/>
      <c r="I29" s="5"/>
    </row>
    <row r="30" spans="1:9" ht="15.75" customHeight="1" x14ac:dyDescent="0.2">
      <c r="C30" s="5"/>
      <c r="D30" s="5"/>
      <c r="E30" s="5"/>
      <c r="F30" s="5"/>
      <c r="G30" s="5"/>
      <c r="H30" s="5"/>
      <c r="I30" s="5"/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A3" workbookViewId="0">
      <selection activeCell="L22" sqref="L22"/>
    </sheetView>
  </sheetViews>
  <sheetFormatPr defaultColWidth="14.42578125" defaultRowHeight="15" customHeight="1" x14ac:dyDescent="0.2"/>
  <cols>
    <col min="4" max="9" width="14.42578125" hidden="1"/>
  </cols>
  <sheetData>
    <row r="1" spans="1:10" ht="15.75" hidden="1" customHeight="1" x14ac:dyDescent="0.2">
      <c r="A1" s="10"/>
      <c r="B1" s="10">
        <f t="shared" ref="B1:C1" si="0">AVERAGE(B4:B23)</f>
        <v>35.5</v>
      </c>
      <c r="C1" s="10">
        <f t="shared" si="0"/>
        <v>24.15</v>
      </c>
      <c r="D1" s="2"/>
      <c r="E1" s="2"/>
      <c r="F1" s="11">
        <f>B24</f>
        <v>45.666666394904013</v>
      </c>
      <c r="G1" s="11">
        <f>B25</f>
        <v>33.750000473499185</v>
      </c>
      <c r="H1" s="11">
        <f>B26</f>
        <v>23.428570887649066</v>
      </c>
      <c r="I1" s="2"/>
    </row>
    <row r="2" spans="1:10" ht="15.75" hidden="1" customHeight="1" x14ac:dyDescent="0.2">
      <c r="A2" s="10"/>
      <c r="B2" s="10">
        <f t="shared" ref="B2:C2" si="1">STDEV(B4:B23)</f>
        <v>10.845809280425708</v>
      </c>
      <c r="C2" s="10">
        <f t="shared" si="1"/>
        <v>9.8690105087112254</v>
      </c>
      <c r="D2" s="2"/>
      <c r="E2" s="2"/>
      <c r="F2" s="11">
        <f>C24</f>
        <v>25.88888905770234</v>
      </c>
      <c r="G2" s="11">
        <f>C25</f>
        <v>38.250000388250207</v>
      </c>
      <c r="H2" s="11">
        <f>C26</f>
        <v>13.857143123169051</v>
      </c>
      <c r="I2" s="2"/>
    </row>
    <row r="3" spans="1:10" ht="15.75" customHeight="1" x14ac:dyDescent="0.2">
      <c r="A3" s="2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7</v>
      </c>
      <c r="J3" s="4" t="s">
        <v>8</v>
      </c>
    </row>
    <row r="4" spans="1:10" ht="15.75" customHeight="1" x14ac:dyDescent="0.2">
      <c r="A4" s="2"/>
      <c r="B4" s="2">
        <v>18</v>
      </c>
      <c r="C4" s="2">
        <v>10</v>
      </c>
      <c r="D4" s="2">
        <f t="shared" ref="D4:E4" si="2">(B4-B$1)/B$2</f>
        <v>-1.6135264365733994</v>
      </c>
      <c r="E4" s="2">
        <f t="shared" si="2"/>
        <v>-1.4337810247045546</v>
      </c>
      <c r="F4" s="2">
        <f t="shared" ref="F4:H4" si="3">(($B4-F$1)^2+($C4-F$2)^2)^(1/2)</f>
        <v>31.904564326987515</v>
      </c>
      <c r="G4" s="2">
        <f t="shared" si="3"/>
        <v>32.343856245836882</v>
      </c>
      <c r="H4" s="12">
        <f t="shared" si="3"/>
        <v>6.6593494393102146</v>
      </c>
      <c r="I4" s="2">
        <f t="shared" ref="I4:I23" si="4">MIN(F4:H4)</f>
        <v>6.6593494393102146</v>
      </c>
      <c r="J4" s="13" t="str">
        <f t="shared" ref="J4:J23" si="5">MID(IF(F4=I4,F$3,IF(G4=I4,G$3,IF(H4=I4,H$3,"No Cluster"))),15,10)</f>
        <v>Centroid 3</v>
      </c>
    </row>
    <row r="5" spans="1:10" ht="15.75" customHeight="1" x14ac:dyDescent="0.2">
      <c r="A5" s="2"/>
      <c r="B5" s="2">
        <v>21</v>
      </c>
      <c r="C5" s="2">
        <v>11</v>
      </c>
      <c r="D5" s="2">
        <f t="shared" ref="D5:E5" si="6">(B5-B$1)/B$2</f>
        <v>-1.3369219045893881</v>
      </c>
      <c r="E5" s="2">
        <f t="shared" si="6"/>
        <v>-1.3324537438067061</v>
      </c>
      <c r="F5" s="2">
        <f t="shared" ref="F5:H5" si="7">(($B5-F$1)^2+($C5-F$2)^2)^(1/2)</f>
        <v>28.811862980551176</v>
      </c>
      <c r="G5" s="2">
        <f t="shared" si="7"/>
        <v>30.085295963873545</v>
      </c>
      <c r="H5" s="12">
        <f t="shared" si="7"/>
        <v>3.7498297804845446</v>
      </c>
      <c r="I5" s="2">
        <f t="shared" si="4"/>
        <v>3.7498297804845446</v>
      </c>
      <c r="J5" s="13" t="str">
        <f t="shared" si="5"/>
        <v>Centroid 3</v>
      </c>
    </row>
    <row r="6" spans="1:10" ht="15.75" customHeight="1" x14ac:dyDescent="0.2">
      <c r="A6" s="2"/>
      <c r="B6" s="2">
        <v>22</v>
      </c>
      <c r="C6" s="2">
        <v>22</v>
      </c>
      <c r="D6" s="2">
        <f t="shared" ref="D6:E6" si="8">(B6-B$1)/B$2</f>
        <v>-1.2447203939280511</v>
      </c>
      <c r="E6" s="2">
        <f t="shared" si="8"/>
        <v>-0.2178536539303739</v>
      </c>
      <c r="F6" s="2">
        <f t="shared" ref="F6:H6" si="9">(($B6-F$1)^2+($C6-F$2)^2)^(1/2)</f>
        <v>23.984047955897601</v>
      </c>
      <c r="G6" s="2">
        <f t="shared" si="9"/>
        <v>20.053055222218955</v>
      </c>
      <c r="H6" s="12">
        <f t="shared" si="9"/>
        <v>8.2672203852075654</v>
      </c>
      <c r="I6" s="2">
        <f t="shared" si="4"/>
        <v>8.2672203852075654</v>
      </c>
      <c r="J6" s="13" t="str">
        <f t="shared" si="5"/>
        <v>Centroid 3</v>
      </c>
    </row>
    <row r="7" spans="1:10" ht="15.75" customHeight="1" x14ac:dyDescent="0.2">
      <c r="A7" s="2"/>
      <c r="B7" s="2">
        <v>24</v>
      </c>
      <c r="C7" s="2">
        <v>15</v>
      </c>
      <c r="D7" s="2">
        <f t="shared" ref="D7:E7" si="10">(B7-B$1)/B$2</f>
        <v>-1.060317372605377</v>
      </c>
      <c r="E7" s="2">
        <f t="shared" si="10"/>
        <v>-0.92714462021531263</v>
      </c>
      <c r="F7" s="2">
        <f t="shared" ref="F7:H7" si="11">(($B7-F$1)^2+($C7-F$2)^2)^(1/2)</f>
        <v>24.248965701221415</v>
      </c>
      <c r="G7" s="2">
        <f t="shared" si="11"/>
        <v>25.211605012114344</v>
      </c>
      <c r="H7" s="12">
        <f t="shared" si="11"/>
        <v>1.2777531339667956</v>
      </c>
      <c r="I7" s="2">
        <f t="shared" si="4"/>
        <v>1.2777531339667956</v>
      </c>
      <c r="J7" s="13" t="str">
        <f t="shared" si="5"/>
        <v>Centroid 3</v>
      </c>
    </row>
    <row r="8" spans="1:10" ht="15.75" customHeight="1" x14ac:dyDescent="0.2">
      <c r="A8" s="2"/>
      <c r="B8" s="2">
        <v>26</v>
      </c>
      <c r="C8" s="2">
        <v>12</v>
      </c>
      <c r="D8" s="2">
        <f t="shared" ref="D8:E8" si="12">(B8-B$1)/B$2</f>
        <v>-0.87591435128270256</v>
      </c>
      <c r="E8" s="2">
        <f t="shared" si="12"/>
        <v>-1.2311264629088579</v>
      </c>
      <c r="F8" s="2">
        <f t="shared" ref="F8:H8" si="13">(($B8-F$1)^2+($C8-F$2)^2)^(1/2)</f>
        <v>24.076523967250974</v>
      </c>
      <c r="G8" s="2">
        <f t="shared" si="13"/>
        <v>27.370148478266859</v>
      </c>
      <c r="H8" s="12">
        <f t="shared" si="13"/>
        <v>3.1719439244381369</v>
      </c>
      <c r="I8" s="2">
        <f t="shared" si="4"/>
        <v>3.1719439244381369</v>
      </c>
      <c r="J8" s="13" t="str">
        <f t="shared" si="5"/>
        <v>Centroid 3</v>
      </c>
    </row>
    <row r="9" spans="1:10" ht="15.75" customHeight="1" x14ac:dyDescent="0.2">
      <c r="A9" s="2"/>
      <c r="B9" s="2">
        <v>26</v>
      </c>
      <c r="C9" s="2">
        <v>13</v>
      </c>
      <c r="D9" s="2">
        <f t="shared" ref="D9:E9" si="14">(B9-B$1)/B$2</f>
        <v>-0.87591435128270256</v>
      </c>
      <c r="E9" s="2">
        <f t="shared" si="14"/>
        <v>-1.1297991820110094</v>
      </c>
      <c r="F9" s="2">
        <f t="shared" ref="F9:H9" si="15">(($B9-F$1)^2+($C9-F$2)^2)^(1/2)</f>
        <v>23.513851837378876</v>
      </c>
      <c r="G9" s="2">
        <f t="shared" si="15"/>
        <v>26.412592204209592</v>
      </c>
      <c r="H9" s="12">
        <f t="shared" si="15"/>
        <v>2.7105243060046349</v>
      </c>
      <c r="I9" s="2">
        <f t="shared" si="4"/>
        <v>2.7105243060046349</v>
      </c>
      <c r="J9" s="13" t="str">
        <f t="shared" si="5"/>
        <v>Centroid 3</v>
      </c>
    </row>
    <row r="10" spans="1:10" ht="15.75" customHeight="1" x14ac:dyDescent="0.2">
      <c r="A10" s="2"/>
      <c r="B10" s="2">
        <v>27</v>
      </c>
      <c r="C10" s="2">
        <v>14</v>
      </c>
      <c r="D10" s="2">
        <f t="shared" ref="D10:E10" si="16">(B10-B$1)/B$2</f>
        <v>-0.78371284062136548</v>
      </c>
      <c r="E10" s="2">
        <f t="shared" si="16"/>
        <v>-1.0284719011131611</v>
      </c>
      <c r="F10" s="2">
        <f t="shared" ref="F10:H10" si="17">(($B10-F$1)^2+($C10-F$2)^2)^(1/2)</f>
        <v>22.131202347025642</v>
      </c>
      <c r="G10" s="2">
        <f t="shared" si="17"/>
        <v>25.171909447286165</v>
      </c>
      <c r="H10" s="12">
        <f t="shared" si="17"/>
        <v>3.5742851021995539</v>
      </c>
      <c r="I10" s="2">
        <f t="shared" si="4"/>
        <v>3.5742851021995539</v>
      </c>
      <c r="J10" s="13" t="str">
        <f t="shared" si="5"/>
        <v>Centroid 3</v>
      </c>
    </row>
    <row r="11" spans="1:10" ht="15.75" customHeight="1" x14ac:dyDescent="0.2">
      <c r="A11" s="2"/>
      <c r="B11" s="2">
        <v>30</v>
      </c>
      <c r="C11" s="2">
        <v>33</v>
      </c>
      <c r="D11" s="2">
        <f t="shared" ref="D11:E11" si="18">(B11-B$1)/B$2</f>
        <v>-0.50710830863735412</v>
      </c>
      <c r="E11" s="2">
        <f t="shared" si="18"/>
        <v>0.89674643594595838</v>
      </c>
      <c r="F11" s="2">
        <f t="shared" ref="F11:H11" si="19">(($B11-F$1)^2+($C11-F$2)^2)^(1/2)</f>
        <v>17.205009002115641</v>
      </c>
      <c r="G11" s="2">
        <f t="shared" si="19"/>
        <v>6.4517445414299717</v>
      </c>
      <c r="H11" s="12">
        <f t="shared" si="19"/>
        <v>20.239383636501564</v>
      </c>
      <c r="I11" s="2">
        <f t="shared" si="4"/>
        <v>6.4517445414299717</v>
      </c>
      <c r="J11" s="13" t="str">
        <f t="shared" si="5"/>
        <v>Centroid 2</v>
      </c>
    </row>
    <row r="12" spans="1:10" ht="15.75" customHeight="1" x14ac:dyDescent="0.2">
      <c r="A12" s="2"/>
      <c r="B12" s="2">
        <v>31</v>
      </c>
      <c r="C12" s="2">
        <v>39</v>
      </c>
      <c r="D12" s="2">
        <f t="shared" ref="D12:E12" si="20">(B12-B$1)/B$2</f>
        <v>-0.41490679797601704</v>
      </c>
      <c r="E12" s="2">
        <f t="shared" si="20"/>
        <v>1.5047101213330487</v>
      </c>
      <c r="F12" s="2">
        <f t="shared" ref="F12:H12" si="21">(($B12-F$1)^2+($C12-F$2)^2)^(1/2)</f>
        <v>19.672629038352859</v>
      </c>
      <c r="G12" s="2">
        <f t="shared" si="21"/>
        <v>2.8504389174073843</v>
      </c>
      <c r="H12" s="12">
        <f t="shared" si="21"/>
        <v>26.258137609742249</v>
      </c>
      <c r="I12" s="2">
        <f t="shared" si="4"/>
        <v>2.8504389174073843</v>
      </c>
      <c r="J12" s="13" t="str">
        <f t="shared" si="5"/>
        <v>Centroid 2</v>
      </c>
    </row>
    <row r="13" spans="1:10" ht="15.75" customHeight="1" x14ac:dyDescent="0.2">
      <c r="A13" s="2"/>
      <c r="B13" s="2">
        <v>35</v>
      </c>
      <c r="C13" s="2">
        <v>37</v>
      </c>
      <c r="D13" s="2">
        <f t="shared" ref="D13:E13" si="22">(B13-B$1)/B$2</f>
        <v>-4.6100755330668555E-2</v>
      </c>
      <c r="E13" s="2">
        <f t="shared" si="22"/>
        <v>1.302055559537352</v>
      </c>
      <c r="F13" s="2">
        <f t="shared" ref="F13:H13" si="23">(($B13-F$1)^2+($C13-F$2)^2)^(1/2)</f>
        <v>15.402420535494457</v>
      </c>
      <c r="G13" s="2">
        <f t="shared" si="23"/>
        <v>1.7677668926863437</v>
      </c>
      <c r="H13" s="12">
        <f t="shared" si="23"/>
        <v>25.874500886464347</v>
      </c>
      <c r="I13" s="2">
        <f t="shared" si="4"/>
        <v>1.7677668926863437</v>
      </c>
      <c r="J13" s="13" t="str">
        <f t="shared" si="5"/>
        <v>Centroid 2</v>
      </c>
    </row>
    <row r="14" spans="1:10" ht="15.75" customHeight="1" x14ac:dyDescent="0.2">
      <c r="A14" s="2"/>
      <c r="B14" s="2">
        <v>39</v>
      </c>
      <c r="C14" s="2">
        <v>44</v>
      </c>
      <c r="D14" s="2">
        <f t="shared" ref="D14:E14" si="24">(B14-B$1)/B$2</f>
        <v>0.3227052873146799</v>
      </c>
      <c r="E14" s="2">
        <f t="shared" si="24"/>
        <v>2.0113465258222907</v>
      </c>
      <c r="F14" s="2">
        <f t="shared" ref="F14:H14" si="25">(($B14-F$1)^2+($C14-F$2)^2)^(1/2)</f>
        <v>19.299139369027742</v>
      </c>
      <c r="G14" s="2">
        <f t="shared" si="25"/>
        <v>7.7862051452155789</v>
      </c>
      <c r="H14" s="12">
        <f t="shared" si="25"/>
        <v>33.927293220917065</v>
      </c>
      <c r="I14" s="2">
        <f t="shared" si="4"/>
        <v>7.7862051452155789</v>
      </c>
      <c r="J14" s="13" t="str">
        <f t="shared" si="5"/>
        <v>Centroid 2</v>
      </c>
    </row>
    <row r="15" spans="1:10" ht="15.75" customHeight="1" x14ac:dyDescent="0.2">
      <c r="A15" s="2"/>
      <c r="B15" s="2">
        <v>40</v>
      </c>
      <c r="C15" s="2">
        <v>27</v>
      </c>
      <c r="D15" s="2">
        <f t="shared" ref="D15:E15" si="26">(B15-B$1)/B$2</f>
        <v>0.41490679797601704</v>
      </c>
      <c r="E15" s="2">
        <f t="shared" si="26"/>
        <v>0.28878275055886804</v>
      </c>
      <c r="F15" s="2">
        <f t="shared" ref="F15:H15" si="27">(($B15-F$1)^2+($C15-F$2)^2)^(1/2)</f>
        <v>5.7745714609162153</v>
      </c>
      <c r="G15" s="2">
        <f t="shared" si="27"/>
        <v>12.869537785673977</v>
      </c>
      <c r="H15" s="12">
        <f t="shared" si="27"/>
        <v>21.150577999443293</v>
      </c>
      <c r="I15" s="2">
        <f t="shared" si="4"/>
        <v>5.7745714609162153</v>
      </c>
      <c r="J15" s="13" t="str">
        <f t="shared" si="5"/>
        <v>Centroid 1</v>
      </c>
    </row>
    <row r="16" spans="1:10" ht="15.75" customHeight="1" x14ac:dyDescent="0.2">
      <c r="A16" s="2"/>
      <c r="B16" s="2">
        <v>41</v>
      </c>
      <c r="C16" s="2">
        <v>29</v>
      </c>
      <c r="D16" s="2">
        <f t="shared" ref="D16:E16" si="28">(B16-B$1)/B$2</f>
        <v>0.50710830863735412</v>
      </c>
      <c r="E16" s="2">
        <f t="shared" si="28"/>
        <v>0.49143731235456484</v>
      </c>
      <c r="F16" s="2">
        <f t="shared" ref="F16:H16" si="29">(($B16-F$1)^2+($C16-F$2)^2)^(1/2)</f>
        <v>5.6086349976273775</v>
      </c>
      <c r="G16" s="2">
        <f t="shared" si="29"/>
        <v>11.752659287024832</v>
      </c>
      <c r="H16" s="12">
        <f t="shared" si="29"/>
        <v>23.196146995623224</v>
      </c>
      <c r="I16" s="2">
        <f t="shared" si="4"/>
        <v>5.6086349976273775</v>
      </c>
      <c r="J16" s="13" t="str">
        <f t="shared" si="5"/>
        <v>Centroid 1</v>
      </c>
    </row>
    <row r="17" spans="1:10" ht="15.75" customHeight="1" x14ac:dyDescent="0.2">
      <c r="A17" s="2"/>
      <c r="B17" s="2">
        <v>42</v>
      </c>
      <c r="C17" s="2">
        <v>20</v>
      </c>
      <c r="D17" s="2">
        <f t="shared" ref="D17:E17" si="30">(B17-B$1)/B$2</f>
        <v>0.5993098192986912</v>
      </c>
      <c r="E17" s="2">
        <f t="shared" si="30"/>
        <v>-0.42050821572607067</v>
      </c>
      <c r="F17" s="2">
        <f t="shared" ref="F17:H17" si="31">(($B17-F$1)^2+($C17-F$2)^2)^(1/2)</f>
        <v>6.9371072346796501</v>
      </c>
      <c r="G17" s="2">
        <f t="shared" si="31"/>
        <v>20.028105411106573</v>
      </c>
      <c r="H17" s="12">
        <f t="shared" si="31"/>
        <v>19.560998693428335</v>
      </c>
      <c r="I17" s="2">
        <f t="shared" si="4"/>
        <v>6.9371072346796501</v>
      </c>
      <c r="J17" s="13" t="str">
        <f t="shared" si="5"/>
        <v>Centroid 1</v>
      </c>
    </row>
    <row r="18" spans="1:10" ht="15.75" customHeight="1" x14ac:dyDescent="0.2">
      <c r="A18" s="2"/>
      <c r="B18" s="2">
        <v>44</v>
      </c>
      <c r="C18" s="2">
        <v>28</v>
      </c>
      <c r="D18" s="2">
        <f t="shared" ref="D18:E18" si="32">(B18-B$1)/B$2</f>
        <v>0.78371284062136548</v>
      </c>
      <c r="E18" s="2">
        <f t="shared" si="32"/>
        <v>0.39011003145671647</v>
      </c>
      <c r="F18" s="2">
        <f t="shared" ref="F18:H18" si="33">(($B18-F$1)^2+($C18-F$2)^2)^(1/2)</f>
        <v>2.6897149073073257</v>
      </c>
      <c r="G18" s="2">
        <f t="shared" si="33"/>
        <v>14.495688954044107</v>
      </c>
      <c r="H18" s="12">
        <f t="shared" si="33"/>
        <v>24.964056087963833</v>
      </c>
      <c r="I18" s="2">
        <f t="shared" si="4"/>
        <v>2.6897149073073257</v>
      </c>
      <c r="J18" s="13" t="str">
        <f t="shared" si="5"/>
        <v>Centroid 1</v>
      </c>
    </row>
    <row r="19" spans="1:10" ht="15.75" customHeight="1" x14ac:dyDescent="0.2">
      <c r="A19" s="2"/>
      <c r="B19" s="2">
        <v>46</v>
      </c>
      <c r="C19" s="2">
        <v>21</v>
      </c>
      <c r="D19" s="2">
        <f t="shared" ref="D19:E19" si="34">(B19-B$1)/B$2</f>
        <v>0.96811586194403976</v>
      </c>
      <c r="E19" s="2">
        <f t="shared" si="34"/>
        <v>-0.3191809348282223</v>
      </c>
      <c r="F19" s="2">
        <f t="shared" ref="F19:H19" si="35">(($B19-F$1)^2+($C19-F$2)^2)^(1/2)</f>
        <v>4.9002395360643298</v>
      </c>
      <c r="G19" s="2">
        <f t="shared" si="35"/>
        <v>21.157150134030399</v>
      </c>
      <c r="H19" s="12">
        <f t="shared" si="35"/>
        <v>23.674666133586225</v>
      </c>
      <c r="I19" s="2">
        <f t="shared" si="4"/>
        <v>4.9002395360643298</v>
      </c>
      <c r="J19" s="13" t="str">
        <f t="shared" si="5"/>
        <v>Centroid 1</v>
      </c>
    </row>
    <row r="20" spans="1:10" ht="15.75" customHeight="1" x14ac:dyDescent="0.2">
      <c r="A20" s="2"/>
      <c r="B20" s="2">
        <v>47</v>
      </c>
      <c r="C20" s="2">
        <v>30</v>
      </c>
      <c r="D20" s="2">
        <f t="shared" ref="D20:E20" si="36">(B20-B$1)/B$2</f>
        <v>1.060317372605377</v>
      </c>
      <c r="E20" s="2">
        <f t="shared" si="36"/>
        <v>0.59276459325241326</v>
      </c>
      <c r="F20" s="2">
        <f t="shared" ref="F20:H20" si="37">(($B20-F$1)^2+($C20-F$2)^2)^(1/2)</f>
        <v>4.3219222207667993</v>
      </c>
      <c r="G20" s="2">
        <f t="shared" si="37"/>
        <v>15.608491082048911</v>
      </c>
      <c r="H20" s="12">
        <f t="shared" si="37"/>
        <v>28.569285929900897</v>
      </c>
      <c r="I20" s="2">
        <f t="shared" si="4"/>
        <v>4.3219222207667993</v>
      </c>
      <c r="J20" s="13" t="str">
        <f t="shared" si="5"/>
        <v>Centroid 1</v>
      </c>
    </row>
    <row r="21" spans="1:10" ht="15.75" customHeight="1" x14ac:dyDescent="0.2">
      <c r="A21" s="2"/>
      <c r="B21" s="2">
        <v>48</v>
      </c>
      <c r="C21" s="2">
        <v>31</v>
      </c>
      <c r="D21" s="2">
        <f t="shared" ref="D21:E21" si="38">(B21-B$1)/B$2</f>
        <v>1.1525188832667139</v>
      </c>
      <c r="E21" s="2">
        <f t="shared" si="38"/>
        <v>0.69409187415026163</v>
      </c>
      <c r="F21" s="2">
        <f t="shared" ref="F21:H21" si="39">(($B21-F$1)^2+($C21-F$2)^2)^(1/2)</f>
        <v>5.6185319058580703</v>
      </c>
      <c r="G21" s="2">
        <f t="shared" si="39"/>
        <v>15.98827670935494</v>
      </c>
      <c r="H21" s="12">
        <f t="shared" si="39"/>
        <v>29.960518528937332</v>
      </c>
      <c r="I21" s="2">
        <f t="shared" si="4"/>
        <v>5.6185319058580703</v>
      </c>
      <c r="J21" s="13" t="str">
        <f t="shared" si="5"/>
        <v>Centroid 1</v>
      </c>
    </row>
    <row r="22" spans="1:10" ht="15.75" customHeight="1" x14ac:dyDescent="0.2">
      <c r="A22" s="2"/>
      <c r="B22" s="2">
        <v>49</v>
      </c>
      <c r="C22" s="2">
        <v>23</v>
      </c>
      <c r="D22" s="2">
        <f t="shared" ref="D22:E22" si="40">(B22-B$1)/B$2</f>
        <v>1.2447203939280511</v>
      </c>
      <c r="E22" s="2">
        <f t="shared" si="40"/>
        <v>-0.11652637303252551</v>
      </c>
      <c r="F22" s="2">
        <f t="shared" ref="F22:H22" si="41">(($B22-F$1)^2+($C22-F$2)^2)^(1/2)</f>
        <v>4.4109854806578674</v>
      </c>
      <c r="G22" s="2">
        <f t="shared" si="41"/>
        <v>21.566756765909577</v>
      </c>
      <c r="H22" s="12">
        <f t="shared" si="41"/>
        <v>27.1567637747616</v>
      </c>
      <c r="I22" s="2">
        <f t="shared" si="4"/>
        <v>4.4109854806578674</v>
      </c>
      <c r="J22" s="13" t="str">
        <f t="shared" si="5"/>
        <v>Centroid 1</v>
      </c>
    </row>
    <row r="23" spans="1:10" ht="15.75" customHeight="1" x14ac:dyDescent="0.2">
      <c r="A23" s="2"/>
      <c r="B23" s="2">
        <v>54</v>
      </c>
      <c r="C23" s="2">
        <v>24</v>
      </c>
      <c r="D23" s="2">
        <f t="shared" ref="D23:E23" si="42">(B23-B$1)/B$2</f>
        <v>1.7057279472347366</v>
      </c>
      <c r="E23" s="2">
        <f t="shared" si="42"/>
        <v>-1.5199092134677114E-2</v>
      </c>
      <c r="F23" s="2">
        <f t="shared" ref="F23:H23" si="43">(($B23-F$1)^2+($C23-F$2)^2)^(1/2)</f>
        <v>8.5447264933483797</v>
      </c>
      <c r="G23" s="2">
        <f t="shared" si="43"/>
        <v>24.761360865033534</v>
      </c>
      <c r="H23" s="12">
        <f t="shared" si="43"/>
        <v>32.210088847989461</v>
      </c>
      <c r="I23" s="2">
        <f t="shared" si="4"/>
        <v>8.5447264933483797</v>
      </c>
      <c r="J23" s="13" t="str">
        <f t="shared" si="5"/>
        <v>Centroid 1</v>
      </c>
    </row>
    <row r="24" spans="1:10" ht="15.75" customHeight="1" x14ac:dyDescent="0.2">
      <c r="A24" s="14" t="s">
        <v>4</v>
      </c>
      <c r="B24" s="15">
        <f t="shared" ref="B24:C24" si="44">D24*B$2+B$1</f>
        <v>45.666666394904013</v>
      </c>
      <c r="C24" s="15">
        <f t="shared" si="44"/>
        <v>25.88888905770234</v>
      </c>
      <c r="D24" s="16">
        <v>0.93738200000000005</v>
      </c>
      <c r="E24" s="16">
        <v>0.17619689999999999</v>
      </c>
    </row>
    <row r="25" spans="1:10" ht="15.75" customHeight="1" x14ac:dyDescent="0.2">
      <c r="A25" s="14" t="s">
        <v>5</v>
      </c>
      <c r="B25" s="15">
        <f t="shared" ref="B25:C25" si="45">D25*B$2+B$1</f>
        <v>33.750000473499185</v>
      </c>
      <c r="C25" s="15">
        <f t="shared" si="45"/>
        <v>38.250000388250207</v>
      </c>
      <c r="D25" s="16">
        <v>-0.16135260000000001</v>
      </c>
      <c r="E25" s="16">
        <v>1.4287147</v>
      </c>
    </row>
    <row r="26" spans="1:10" ht="15.75" customHeight="1" x14ac:dyDescent="0.2">
      <c r="A26" s="14" t="s">
        <v>6</v>
      </c>
      <c r="B26" s="15">
        <f t="shared" ref="B26:C26" si="46">D26*B$2+B$1</f>
        <v>23.428570887649066</v>
      </c>
      <c r="C26" s="15">
        <f t="shared" si="46"/>
        <v>13.857143123169051</v>
      </c>
      <c r="D26" s="16">
        <v>-1.1130040000000001</v>
      </c>
      <c r="E26" s="16">
        <v>-1.0429472</v>
      </c>
    </row>
    <row r="27" spans="1:10" ht="15.75" customHeight="1" x14ac:dyDescent="0.2"/>
    <row r="28" spans="1:10" ht="15.75" customHeight="1" x14ac:dyDescent="0.2"/>
    <row r="29" spans="1:10" ht="15.75" customHeight="1" x14ac:dyDescent="0.2">
      <c r="D29" s="2">
        <v>0.93738200000000005</v>
      </c>
      <c r="E29" s="2">
        <v>-0.16135260000000001</v>
      </c>
      <c r="F29" s="2"/>
    </row>
    <row r="30" spans="1:10" ht="15.75" customHeight="1" x14ac:dyDescent="0.2">
      <c r="D30" s="2">
        <v>0.17619689999999999</v>
      </c>
      <c r="E30" s="2">
        <v>1.4287147</v>
      </c>
      <c r="F30" s="2"/>
    </row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topLeftCell="A3" workbookViewId="0"/>
  </sheetViews>
  <sheetFormatPr defaultColWidth="14.42578125" defaultRowHeight="15" customHeight="1" x14ac:dyDescent="0.2"/>
  <cols>
    <col min="4" max="5" width="14.42578125" hidden="1"/>
  </cols>
  <sheetData>
    <row r="1" spans="1:10" ht="15.75" hidden="1" customHeight="1" x14ac:dyDescent="0.2">
      <c r="A1" s="10"/>
      <c r="B1" s="10">
        <f t="shared" ref="B1:C1" si="0">AVERAGE(B4:B23)</f>
        <v>0.35500000000000004</v>
      </c>
      <c r="C1" s="10">
        <f t="shared" si="0"/>
        <v>24.15</v>
      </c>
      <c r="D1" s="2"/>
      <c r="E1" s="2"/>
      <c r="F1" s="11">
        <f>B24</f>
        <v>0.45666666394903987</v>
      </c>
      <c r="G1" s="11">
        <f>B25</f>
        <v>0.33750000473499192</v>
      </c>
      <c r="H1" s="11">
        <f>B26</f>
        <v>0.23428570887649103</v>
      </c>
      <c r="I1" s="2"/>
    </row>
    <row r="2" spans="1:10" ht="15.75" hidden="1" customHeight="1" x14ac:dyDescent="0.2">
      <c r="A2" s="10"/>
      <c r="B2" s="10">
        <f t="shared" ref="B2:C2" si="1">STDEV(B4:B23)</f>
        <v>0.10845809280425676</v>
      </c>
      <c r="C2" s="10">
        <f t="shared" si="1"/>
        <v>9.8690105087112254</v>
      </c>
      <c r="D2" s="2"/>
      <c r="E2" s="2"/>
      <c r="F2" s="11">
        <f>C24</f>
        <v>25.88888905770234</v>
      </c>
      <c r="G2" s="11">
        <f>C25</f>
        <v>38.250000388250207</v>
      </c>
      <c r="H2" s="11">
        <f>C26</f>
        <v>13.857143123169051</v>
      </c>
      <c r="I2" s="2"/>
    </row>
    <row r="3" spans="1:10" ht="15.75" customHeight="1" x14ac:dyDescent="0.2">
      <c r="A3" s="2"/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7</v>
      </c>
      <c r="J3" s="4" t="s">
        <v>8</v>
      </c>
    </row>
    <row r="4" spans="1:10" ht="15.75" customHeight="1" x14ac:dyDescent="0.2">
      <c r="A4" s="2"/>
      <c r="B4" s="2">
        <v>0.18</v>
      </c>
      <c r="C4" s="2">
        <v>10</v>
      </c>
      <c r="D4" s="2">
        <f t="shared" ref="D4:E4" si="2">(B4-B$1)/B$2</f>
        <v>-1.6135264365734048</v>
      </c>
      <c r="E4" s="2">
        <f t="shared" si="2"/>
        <v>-1.4337810247045546</v>
      </c>
      <c r="F4" s="5">
        <f t="shared" ref="F4:H4" si="3">(($B4-F$1)^2+($C4-F$2)^2)^(1/2)</f>
        <v>15.891297616334352</v>
      </c>
      <c r="G4" s="5">
        <f t="shared" si="3"/>
        <v>28.250439433531444</v>
      </c>
      <c r="H4" s="5">
        <f t="shared" si="3"/>
        <v>3.8575251147333471</v>
      </c>
      <c r="I4" s="5">
        <f t="shared" ref="I4:I23" si="4">MIN(F4:H4)</f>
        <v>3.8575251147333471</v>
      </c>
      <c r="J4" s="13" t="str">
        <f t="shared" ref="J4:J23" si="5">MID(IF(F4=I4,F$3,IF(G4=I4,G$3,IF(H4=I4,H$3,"No Cluster"))),15,10)</f>
        <v>Centroid 3</v>
      </c>
    </row>
    <row r="5" spans="1:10" ht="15.75" customHeight="1" x14ac:dyDescent="0.2">
      <c r="A5" s="2"/>
      <c r="B5" s="2">
        <v>0.21</v>
      </c>
      <c r="C5" s="2">
        <v>11</v>
      </c>
      <c r="D5" s="2">
        <f t="shared" ref="D5:E5" si="6">(B5-B$1)/B$2</f>
        <v>-1.3369219045893925</v>
      </c>
      <c r="E5" s="2">
        <f t="shared" si="6"/>
        <v>-1.3324537438067061</v>
      </c>
      <c r="F5" s="5">
        <f t="shared" ref="F5:H5" si="7">(($B5-F$1)^2+($C5-F$2)^2)^(1/2)</f>
        <v>14.890932201030001</v>
      </c>
      <c r="G5" s="5">
        <f t="shared" si="7"/>
        <v>27.250298666452149</v>
      </c>
      <c r="H5" s="5">
        <f t="shared" si="7"/>
        <v>2.857246335534938</v>
      </c>
      <c r="I5" s="5">
        <f t="shared" si="4"/>
        <v>2.857246335534938</v>
      </c>
      <c r="J5" s="13" t="str">
        <f t="shared" si="5"/>
        <v>Centroid 3</v>
      </c>
    </row>
    <row r="6" spans="1:10" ht="15.75" customHeight="1" x14ac:dyDescent="0.2">
      <c r="A6" s="2"/>
      <c r="B6" s="17">
        <v>0.22</v>
      </c>
      <c r="C6" s="17">
        <v>22</v>
      </c>
      <c r="D6" s="17">
        <f t="shared" ref="D6:E6" si="8">(B6-B$1)/B$2</f>
        <v>-1.2447203939280551</v>
      </c>
      <c r="E6" s="17">
        <f t="shared" si="8"/>
        <v>-0.2178536539303739</v>
      </c>
      <c r="F6" s="18">
        <f t="shared" ref="F6:H6" si="9">(($B6-F$1)^2+($C6-F$2)^2)^(1/2)</f>
        <v>3.8960838303278025</v>
      </c>
      <c r="G6" s="18">
        <f t="shared" si="9"/>
        <v>16.250425190414084</v>
      </c>
      <c r="H6" s="18">
        <f t="shared" si="9"/>
        <v>8.1428694081405464</v>
      </c>
      <c r="I6" s="18">
        <f t="shared" si="4"/>
        <v>3.8960838303278025</v>
      </c>
      <c r="J6" s="19" t="str">
        <f t="shared" si="5"/>
        <v>Centroid 1</v>
      </c>
    </row>
    <row r="7" spans="1:10" ht="15.75" customHeight="1" x14ac:dyDescent="0.2">
      <c r="A7" s="2"/>
      <c r="B7" s="2">
        <v>0.24</v>
      </c>
      <c r="C7" s="2">
        <v>15</v>
      </c>
      <c r="D7" s="2">
        <f t="shared" ref="D7:E7" si="10">(B7-B$1)/B$2</f>
        <v>-1.0603173726053805</v>
      </c>
      <c r="E7" s="2">
        <f t="shared" si="10"/>
        <v>-0.92714462021531263</v>
      </c>
      <c r="F7" s="5">
        <f t="shared" ref="F7:H7" si="11">(($B7-F$1)^2+($C7-F$2)^2)^(1/2)</f>
        <v>10.891044456534761</v>
      </c>
      <c r="G7" s="5">
        <f t="shared" si="11"/>
        <v>23.250204822851735</v>
      </c>
      <c r="H7" s="5">
        <f t="shared" si="11"/>
        <v>1.1428711624863215</v>
      </c>
      <c r="I7" s="5">
        <f t="shared" si="4"/>
        <v>1.1428711624863215</v>
      </c>
      <c r="J7" s="13" t="str">
        <f t="shared" si="5"/>
        <v>Centroid 3</v>
      </c>
    </row>
    <row r="8" spans="1:10" ht="15.75" customHeight="1" x14ac:dyDescent="0.2">
      <c r="A8" s="2"/>
      <c r="B8" s="2">
        <v>0.26</v>
      </c>
      <c r="C8" s="2">
        <v>12</v>
      </c>
      <c r="D8" s="2">
        <f t="shared" ref="D8:E8" si="12">(B8-B$1)/B$2</f>
        <v>-0.87591435128270545</v>
      </c>
      <c r="E8" s="2">
        <f t="shared" si="12"/>
        <v>-1.2311264629088579</v>
      </c>
      <c r="F8" s="5">
        <f t="shared" ref="F8:H8" si="13">(($B8-F$1)^2+($C8-F$2)^2)^(1/2)</f>
        <v>13.890281387857938</v>
      </c>
      <c r="G8" s="5">
        <f t="shared" si="13"/>
        <v>26.250114792775097</v>
      </c>
      <c r="H8" s="5">
        <f t="shared" si="13"/>
        <v>1.857321136664869</v>
      </c>
      <c r="I8" s="5">
        <f t="shared" si="4"/>
        <v>1.857321136664869</v>
      </c>
      <c r="J8" s="13" t="str">
        <f t="shared" si="5"/>
        <v>Centroid 3</v>
      </c>
    </row>
    <row r="9" spans="1:10" ht="15.75" customHeight="1" x14ac:dyDescent="0.2">
      <c r="A9" s="2"/>
      <c r="B9" s="2">
        <v>0.26</v>
      </c>
      <c r="C9" s="2">
        <v>13</v>
      </c>
      <c r="D9" s="2">
        <f t="shared" ref="D9:E9" si="14">(B9-B$1)/B$2</f>
        <v>-0.87591435128270545</v>
      </c>
      <c r="E9" s="2">
        <f t="shared" si="14"/>
        <v>-1.1297991820110094</v>
      </c>
      <c r="F9" s="5">
        <f t="shared" ref="F9:H9" si="15">(($B9-F$1)^2+($C9-F$2)^2)^(1/2)</f>
        <v>12.890389401351223</v>
      </c>
      <c r="G9" s="5">
        <f t="shared" si="15"/>
        <v>25.250119323626365</v>
      </c>
      <c r="H9" s="5">
        <f t="shared" si="15"/>
        <v>0.85752875075065504</v>
      </c>
      <c r="I9" s="5">
        <f t="shared" si="4"/>
        <v>0.85752875075065504</v>
      </c>
      <c r="J9" s="13" t="str">
        <f t="shared" si="5"/>
        <v>Centroid 3</v>
      </c>
    </row>
    <row r="10" spans="1:10" ht="15.75" customHeight="1" x14ac:dyDescent="0.2">
      <c r="A10" s="2"/>
      <c r="B10" s="2">
        <v>0.27</v>
      </c>
      <c r="C10" s="2">
        <v>14</v>
      </c>
      <c r="D10" s="2">
        <f t="shared" ref="D10:E10" si="16">(B10-B$1)/B$2</f>
        <v>-0.78371284062136803</v>
      </c>
      <c r="E10" s="2">
        <f t="shared" si="16"/>
        <v>-1.0284719011131611</v>
      </c>
      <c r="F10" s="5">
        <f t="shared" ref="F10:H10" si="17">(($B10-F$1)^2+($C10-F$2)^2)^(1/2)</f>
        <v>11.890354387897121</v>
      </c>
      <c r="G10" s="5">
        <f t="shared" si="17"/>
        <v>24.250094331378886</v>
      </c>
      <c r="H10" s="5">
        <f t="shared" si="17"/>
        <v>0.14725351557211719</v>
      </c>
      <c r="I10" s="5">
        <f t="shared" si="4"/>
        <v>0.14725351557211719</v>
      </c>
      <c r="J10" s="13" t="str">
        <f t="shared" si="5"/>
        <v>Centroid 3</v>
      </c>
    </row>
    <row r="11" spans="1:10" ht="15.75" customHeight="1" x14ac:dyDescent="0.2">
      <c r="A11" s="2"/>
      <c r="B11" s="2">
        <v>0.3</v>
      </c>
      <c r="C11" s="2">
        <v>33</v>
      </c>
      <c r="D11" s="2">
        <f t="shared" ref="D11:E11" si="18">(B11-B$1)/B$2</f>
        <v>-0.50710830863735612</v>
      </c>
      <c r="E11" s="2">
        <f t="shared" si="18"/>
        <v>0.89674643594595838</v>
      </c>
      <c r="F11" s="5">
        <f t="shared" ref="F11:H11" si="19">(($B11-F$1)^2+($C11-F$2)^2)^(1/2)</f>
        <v>7.1128365141663732</v>
      </c>
      <c r="G11" s="5">
        <f t="shared" si="19"/>
        <v>5.2501343151373234</v>
      </c>
      <c r="H11" s="5">
        <f t="shared" si="19"/>
        <v>19.142969669695759</v>
      </c>
      <c r="I11" s="5">
        <f t="shared" si="4"/>
        <v>5.2501343151373234</v>
      </c>
      <c r="J11" s="13" t="str">
        <f t="shared" si="5"/>
        <v>Centroid 2</v>
      </c>
    </row>
    <row r="12" spans="1:10" ht="15.75" customHeight="1" x14ac:dyDescent="0.2">
      <c r="A12" s="2"/>
      <c r="B12" s="2">
        <v>0.31</v>
      </c>
      <c r="C12" s="2">
        <v>39</v>
      </c>
      <c r="D12" s="2">
        <f t="shared" ref="D12:E12" si="20">(B12-B$1)/B$2</f>
        <v>-0.41490679797601859</v>
      </c>
      <c r="E12" s="2">
        <f t="shared" si="20"/>
        <v>1.5047101213330487</v>
      </c>
      <c r="F12" s="5">
        <f t="shared" ref="F12:H12" si="21">(($B12-F$1)^2+($C12-F$2)^2)^(1/2)</f>
        <v>13.111931255598902</v>
      </c>
      <c r="G12" s="5">
        <f t="shared" si="21"/>
        <v>0.75050360950848516</v>
      </c>
      <c r="H12" s="5">
        <f t="shared" si="21"/>
        <v>25.142970878213372</v>
      </c>
      <c r="I12" s="5">
        <f t="shared" si="4"/>
        <v>0.75050360950848516</v>
      </c>
      <c r="J12" s="13" t="str">
        <f t="shared" si="5"/>
        <v>Centroid 2</v>
      </c>
    </row>
    <row r="13" spans="1:10" ht="15.75" customHeight="1" x14ac:dyDescent="0.2">
      <c r="A13" s="2"/>
      <c r="B13" s="2">
        <v>0.35</v>
      </c>
      <c r="C13" s="2">
        <v>37</v>
      </c>
      <c r="D13" s="2">
        <f t="shared" ref="D13:E13" si="22">(B13-B$1)/B$2</f>
        <v>-4.6100755330669249E-2</v>
      </c>
      <c r="E13" s="2">
        <f t="shared" si="22"/>
        <v>1.302055559537352</v>
      </c>
      <c r="F13" s="5">
        <f t="shared" ref="F13:H13" si="23">(($B13-F$1)^2+($C13-F$2)^2)^(1/2)</f>
        <v>11.111622930483415</v>
      </c>
      <c r="G13" s="5">
        <f t="shared" si="23"/>
        <v>1.2500628866210266</v>
      </c>
      <c r="H13" s="5">
        <f t="shared" si="23"/>
        <v>23.143146160767593</v>
      </c>
      <c r="I13" s="5">
        <f t="shared" si="4"/>
        <v>1.2500628866210266</v>
      </c>
      <c r="J13" s="13" t="str">
        <f t="shared" si="5"/>
        <v>Centroid 2</v>
      </c>
    </row>
    <row r="14" spans="1:10" ht="15.75" customHeight="1" x14ac:dyDescent="0.2">
      <c r="A14" s="2"/>
      <c r="B14" s="2">
        <v>0.39</v>
      </c>
      <c r="C14" s="2">
        <v>44</v>
      </c>
      <c r="D14" s="2">
        <f t="shared" ref="D14:E14" si="24">(B14-B$1)/B$2</f>
        <v>0.32270528731468062</v>
      </c>
      <c r="E14" s="2">
        <f t="shared" si="24"/>
        <v>2.0113465258222907</v>
      </c>
      <c r="F14" s="5">
        <f t="shared" ref="F14:H14" si="25">(($B14-F$1)^2+($C14-F$2)^2)^(1/2)</f>
        <v>18.111233641259673</v>
      </c>
      <c r="G14" s="5">
        <f t="shared" si="25"/>
        <v>5.7502392806409013</v>
      </c>
      <c r="H14" s="5">
        <f t="shared" si="25"/>
        <v>30.143259074585394</v>
      </c>
      <c r="I14" s="5">
        <f t="shared" si="4"/>
        <v>5.7502392806409013</v>
      </c>
      <c r="J14" s="13" t="str">
        <f t="shared" si="5"/>
        <v>Centroid 2</v>
      </c>
    </row>
    <row r="15" spans="1:10" ht="15.75" customHeight="1" x14ac:dyDescent="0.2">
      <c r="A15" s="2"/>
      <c r="B15" s="2">
        <v>0.4</v>
      </c>
      <c r="C15" s="2">
        <v>27</v>
      </c>
      <c r="D15" s="2">
        <f t="shared" ref="D15:E15" si="26">(B15-B$1)/B$2</f>
        <v>0.41490679797601809</v>
      </c>
      <c r="E15" s="2">
        <f t="shared" si="26"/>
        <v>0.28878275055886804</v>
      </c>
      <c r="F15" s="5">
        <f t="shared" ref="F15:H15" si="27">(($B15-F$1)^2+($C15-F$2)^2)^(1/2)</f>
        <v>1.1125550039870875</v>
      </c>
      <c r="G15" s="5">
        <f t="shared" si="27"/>
        <v>11.250173997989451</v>
      </c>
      <c r="H15" s="5">
        <f t="shared" si="27"/>
        <v>13.143901555898276</v>
      </c>
      <c r="I15" s="5">
        <f t="shared" si="4"/>
        <v>1.1125550039870875</v>
      </c>
      <c r="J15" s="13" t="str">
        <f t="shared" si="5"/>
        <v>Centroid 1</v>
      </c>
    </row>
    <row r="16" spans="1:10" ht="15.75" customHeight="1" x14ac:dyDescent="0.2">
      <c r="A16" s="2"/>
      <c r="B16" s="2">
        <v>0.41</v>
      </c>
      <c r="C16" s="2">
        <v>29</v>
      </c>
      <c r="D16" s="2">
        <f t="shared" ref="D16:E16" si="28">(B16-B$1)/B$2</f>
        <v>0.50710830863735512</v>
      </c>
      <c r="E16" s="2">
        <f t="shared" si="28"/>
        <v>0.49143731235456484</v>
      </c>
      <c r="F16" s="5">
        <f t="shared" ref="F16:H16" si="29">(($B16-F$1)^2+($C16-F$2)^2)^(1/2)</f>
        <v>3.1114609225906036</v>
      </c>
      <c r="G16" s="5">
        <f t="shared" si="29"/>
        <v>9.2502845054594083</v>
      </c>
      <c r="H16" s="5">
        <f t="shared" si="29"/>
        <v>15.143876316990026</v>
      </c>
      <c r="I16" s="5">
        <f t="shared" si="4"/>
        <v>3.1114609225906036</v>
      </c>
      <c r="J16" s="13" t="str">
        <f t="shared" si="5"/>
        <v>Centroid 1</v>
      </c>
    </row>
    <row r="17" spans="1:15" ht="15.75" customHeight="1" x14ac:dyDescent="0.2">
      <c r="A17" s="2"/>
      <c r="B17" s="2">
        <v>0.42</v>
      </c>
      <c r="C17" s="2">
        <v>20</v>
      </c>
      <c r="D17" s="2">
        <f t="shared" ref="D17:E17" si="30">(B17-B$1)/B$2</f>
        <v>0.59930981929869254</v>
      </c>
      <c r="E17" s="2">
        <f t="shared" si="30"/>
        <v>-0.42050821572607067</v>
      </c>
      <c r="F17" s="5">
        <f t="shared" ref="F17:H17" si="31">(($B17-F$1)^2+($C17-F$2)^2)^(1/2)</f>
        <v>5.889003207519206</v>
      </c>
      <c r="G17" s="5">
        <f t="shared" si="31"/>
        <v>18.250186859874926</v>
      </c>
      <c r="H17" s="5">
        <f t="shared" si="31"/>
        <v>6.1456635449035764</v>
      </c>
      <c r="I17" s="5">
        <f t="shared" si="4"/>
        <v>5.889003207519206</v>
      </c>
      <c r="J17" s="13" t="str">
        <f t="shared" si="5"/>
        <v>Centroid 1</v>
      </c>
    </row>
    <row r="18" spans="1:15" ht="15.75" customHeight="1" x14ac:dyDescent="0.2">
      <c r="A18" s="2"/>
      <c r="B18" s="2">
        <v>0.44</v>
      </c>
      <c r="C18" s="2">
        <v>28</v>
      </c>
      <c r="D18" s="2">
        <f t="shared" ref="D18:E18" si="32">(B18-B$1)/B$2</f>
        <v>0.78371284062136748</v>
      </c>
      <c r="E18" s="2">
        <f t="shared" si="32"/>
        <v>0.39011003145671647</v>
      </c>
      <c r="F18" s="5">
        <f t="shared" ref="F18:H18" si="33">(($B18-F$1)^2+($C18-F$2)^2)^(1/2)</f>
        <v>2.1111767307300697</v>
      </c>
      <c r="G18" s="5">
        <f t="shared" si="33"/>
        <v>10.250512875371589</v>
      </c>
      <c r="H18" s="5">
        <f t="shared" si="33"/>
        <v>14.144352901709464</v>
      </c>
      <c r="I18" s="5">
        <f t="shared" si="4"/>
        <v>2.1111767307300697</v>
      </c>
      <c r="J18" s="13" t="str">
        <f t="shared" si="5"/>
        <v>Centroid 1</v>
      </c>
    </row>
    <row r="19" spans="1:15" ht="15.75" customHeight="1" x14ac:dyDescent="0.2">
      <c r="A19" s="2"/>
      <c r="B19" s="2">
        <v>0.46</v>
      </c>
      <c r="C19" s="2">
        <v>21</v>
      </c>
      <c r="D19" s="2">
        <f t="shared" ref="D19:E19" si="34">(B19-B$1)/B$2</f>
        <v>0.96811586194404242</v>
      </c>
      <c r="E19" s="2">
        <f t="shared" si="34"/>
        <v>-0.3191809348282223</v>
      </c>
      <c r="F19" s="5">
        <f t="shared" ref="F19:H19" si="35">(($B19-F$1)^2+($C19-F$2)^2)^(1/2)</f>
        <v>4.8888901940676579</v>
      </c>
      <c r="G19" s="5">
        <f t="shared" si="35"/>
        <v>17.250435346491177</v>
      </c>
      <c r="H19" s="5">
        <f t="shared" si="35"/>
        <v>7.1464222730054638</v>
      </c>
      <c r="I19" s="5">
        <f t="shared" si="4"/>
        <v>4.8888901940676579</v>
      </c>
      <c r="J19" s="13" t="str">
        <f t="shared" si="5"/>
        <v>Centroid 1</v>
      </c>
    </row>
    <row r="20" spans="1:15" ht="15.75" customHeight="1" x14ac:dyDescent="0.2">
      <c r="A20" s="2"/>
      <c r="B20" s="2">
        <v>0.47</v>
      </c>
      <c r="C20" s="2">
        <v>30</v>
      </c>
      <c r="D20" s="2">
        <f t="shared" ref="D20:E20" si="36">(B20-B$1)/B$2</f>
        <v>1.0603173726053794</v>
      </c>
      <c r="E20" s="2">
        <f t="shared" si="36"/>
        <v>0.59276459325241326</v>
      </c>
      <c r="F20" s="5">
        <f t="shared" ref="F20:H20" si="37">(($B20-F$1)^2+($C20-F$2)^2)^(1/2)</f>
        <v>4.1111325638721263</v>
      </c>
      <c r="G20" s="5">
        <f t="shared" si="37"/>
        <v>8.2510643346706356</v>
      </c>
      <c r="H20" s="5">
        <f t="shared" si="37"/>
        <v>16.144577708100268</v>
      </c>
      <c r="I20" s="5">
        <f t="shared" si="4"/>
        <v>4.1111325638721263</v>
      </c>
      <c r="J20" s="13" t="str">
        <f t="shared" si="5"/>
        <v>Centroid 1</v>
      </c>
    </row>
    <row r="21" spans="1:15" ht="15.75" customHeight="1" x14ac:dyDescent="0.2">
      <c r="A21" s="2"/>
      <c r="B21" s="2">
        <v>0.48</v>
      </c>
      <c r="C21" s="2">
        <v>31</v>
      </c>
      <c r="D21" s="2">
        <f t="shared" ref="D21:E21" si="38">(B21-B$1)/B$2</f>
        <v>1.1525188832667168</v>
      </c>
      <c r="E21" s="2">
        <f t="shared" si="38"/>
        <v>0.69409187415026163</v>
      </c>
      <c r="F21" s="5">
        <f t="shared" ref="F21:H21" si="39">(($B21-F$1)^2+($C21-F$2)^2)^(1/2)</f>
        <v>5.1111642029038888</v>
      </c>
      <c r="G21" s="5">
        <f t="shared" si="39"/>
        <v>7.2514006838871259</v>
      </c>
      <c r="H21" s="5">
        <f t="shared" si="39"/>
        <v>17.144617738881564</v>
      </c>
      <c r="I21" s="5">
        <f t="shared" si="4"/>
        <v>5.1111642029038888</v>
      </c>
      <c r="J21" s="13" t="str">
        <f t="shared" si="5"/>
        <v>Centroid 1</v>
      </c>
    </row>
    <row r="22" spans="1:15" ht="15.75" customHeight="1" x14ac:dyDescent="0.2">
      <c r="A22" s="2"/>
      <c r="B22" s="2">
        <v>0.49</v>
      </c>
      <c r="C22" s="2">
        <v>23</v>
      </c>
      <c r="D22" s="2">
        <f t="shared" ref="D22:E22" si="40">(B22-B$1)/B$2</f>
        <v>1.2447203939280542</v>
      </c>
      <c r="E22" s="2">
        <f t="shared" si="40"/>
        <v>-0.11652637303252551</v>
      </c>
      <c r="F22" s="5">
        <f t="shared" ref="F22:H22" si="41">(($B22-F$1)^2+($C22-F$2)^2)^(1/2)</f>
        <v>2.8890813590144182</v>
      </c>
      <c r="G22" s="5">
        <f t="shared" si="41"/>
        <v>15.250762869121901</v>
      </c>
      <c r="H22" s="5">
        <f t="shared" si="41"/>
        <v>9.1464321824906012</v>
      </c>
      <c r="I22" s="5">
        <f t="shared" si="4"/>
        <v>2.8890813590144182</v>
      </c>
      <c r="J22" s="13" t="str">
        <f t="shared" si="5"/>
        <v>Centroid 1</v>
      </c>
      <c r="O22" s="20"/>
    </row>
    <row r="23" spans="1:15" ht="15.75" customHeight="1" x14ac:dyDescent="0.2">
      <c r="A23" s="2"/>
      <c r="B23" s="2">
        <v>0.54</v>
      </c>
      <c r="C23" s="2">
        <v>24</v>
      </c>
      <c r="D23" s="2">
        <f t="shared" ref="D23:E23" si="42">(B23-B$1)/B$2</f>
        <v>1.7057279472347417</v>
      </c>
      <c r="E23" s="2">
        <f t="shared" si="42"/>
        <v>-1.5199092134677114E-2</v>
      </c>
      <c r="F23" s="5">
        <f t="shared" ref="F23:H23" si="43">(($B23-F$1)^2+($C23-F$2)^2)^(1/2)</f>
        <v>1.8907263993515864</v>
      </c>
      <c r="G23" s="5">
        <f t="shared" si="43"/>
        <v>14.251439131302263</v>
      </c>
      <c r="H23" s="5">
        <f t="shared" si="43"/>
        <v>10.14746307466423</v>
      </c>
      <c r="I23" s="5">
        <f t="shared" si="4"/>
        <v>1.8907263993515864</v>
      </c>
      <c r="J23" s="13" t="str">
        <f t="shared" si="5"/>
        <v>Centroid 1</v>
      </c>
    </row>
    <row r="24" spans="1:15" ht="15.75" customHeight="1" x14ac:dyDescent="0.2">
      <c r="A24" s="14" t="s">
        <v>4</v>
      </c>
      <c r="B24" s="9">
        <f t="shared" ref="B24:C24" si="44">D24*B$2+B$1</f>
        <v>0.45666666394903987</v>
      </c>
      <c r="C24" s="9">
        <f t="shared" si="44"/>
        <v>25.88888905770234</v>
      </c>
      <c r="D24" s="16">
        <v>0.93738200000000005</v>
      </c>
      <c r="E24" s="16">
        <v>0.17619689999999999</v>
      </c>
    </row>
    <row r="25" spans="1:15" ht="15.75" customHeight="1" x14ac:dyDescent="0.2">
      <c r="A25" s="14" t="s">
        <v>5</v>
      </c>
      <c r="B25" s="9">
        <f t="shared" ref="B25:C25" si="45">D25*B$2+B$1</f>
        <v>0.33750000473499192</v>
      </c>
      <c r="C25" s="9">
        <f t="shared" si="45"/>
        <v>38.250000388250207</v>
      </c>
      <c r="D25" s="16">
        <v>-0.16135260000000001</v>
      </c>
      <c r="E25" s="16">
        <v>1.4287147</v>
      </c>
    </row>
    <row r="26" spans="1:15" ht="15.75" customHeight="1" x14ac:dyDescent="0.2">
      <c r="A26" s="14" t="s">
        <v>6</v>
      </c>
      <c r="B26" s="9">
        <f t="shared" ref="B26:C26" si="46">D26*B$2+B$1</f>
        <v>0.23428570887649103</v>
      </c>
      <c r="C26" s="9">
        <f t="shared" si="46"/>
        <v>13.857143123169051</v>
      </c>
      <c r="D26" s="16">
        <v>-1.1130040000000001</v>
      </c>
      <c r="E26" s="16">
        <v>-1.0429472</v>
      </c>
    </row>
    <row r="27" spans="1:15" ht="15.75" customHeight="1" x14ac:dyDescent="0.2"/>
    <row r="28" spans="1:15" ht="15.75" customHeight="1" x14ac:dyDescent="0.2"/>
    <row r="29" spans="1:15" ht="15.75" customHeight="1" x14ac:dyDescent="0.2">
      <c r="D29" s="2">
        <v>0.93738200000000005</v>
      </c>
      <c r="E29" s="2">
        <v>-0.16135260000000001</v>
      </c>
      <c r="F29" s="2"/>
    </row>
    <row r="30" spans="1:15" ht="15.75" customHeight="1" x14ac:dyDescent="0.2">
      <c r="B30" s="4" t="s">
        <v>16</v>
      </c>
      <c r="C30" s="4" t="s">
        <v>10</v>
      </c>
      <c r="D30" s="13">
        <v>0.17619689999999999</v>
      </c>
      <c r="E30" s="13">
        <v>1.4287147</v>
      </c>
      <c r="F30" s="13" t="s">
        <v>17</v>
      </c>
      <c r="G30" s="4" t="s">
        <v>18</v>
      </c>
    </row>
    <row r="31" spans="1:15" ht="15.75" customHeight="1" x14ac:dyDescent="0.2">
      <c r="B31" s="2">
        <v>18</v>
      </c>
      <c r="C31" s="2">
        <v>10</v>
      </c>
      <c r="F31" s="2">
        <f t="shared" ref="F31:F50" si="47">B31/100</f>
        <v>0.18</v>
      </c>
      <c r="G31" s="2">
        <f t="shared" ref="G31:G50" si="48">C31*1000</f>
        <v>10000</v>
      </c>
    </row>
    <row r="32" spans="1:15" ht="15.75" customHeight="1" x14ac:dyDescent="0.2">
      <c r="B32" s="2">
        <v>21</v>
      </c>
      <c r="C32" s="2">
        <v>11</v>
      </c>
      <c r="F32" s="2">
        <f t="shared" si="47"/>
        <v>0.21</v>
      </c>
      <c r="G32" s="2">
        <f t="shared" si="48"/>
        <v>11000</v>
      </c>
    </row>
    <row r="33" spans="2:7" ht="15.75" customHeight="1" x14ac:dyDescent="0.2">
      <c r="B33" s="2">
        <v>22</v>
      </c>
      <c r="C33" s="2">
        <v>22</v>
      </c>
      <c r="F33" s="2">
        <f t="shared" si="47"/>
        <v>0.22</v>
      </c>
      <c r="G33" s="2">
        <f t="shared" si="48"/>
        <v>22000</v>
      </c>
    </row>
    <row r="34" spans="2:7" ht="15.75" customHeight="1" x14ac:dyDescent="0.2">
      <c r="B34" s="2">
        <v>24</v>
      </c>
      <c r="C34" s="2">
        <v>15</v>
      </c>
      <c r="F34" s="2">
        <f t="shared" si="47"/>
        <v>0.24</v>
      </c>
      <c r="G34" s="2">
        <f t="shared" si="48"/>
        <v>15000</v>
      </c>
    </row>
    <row r="35" spans="2:7" ht="15.75" customHeight="1" x14ac:dyDescent="0.2">
      <c r="B35" s="2">
        <v>26</v>
      </c>
      <c r="C35" s="2">
        <v>12</v>
      </c>
      <c r="F35" s="2">
        <f t="shared" si="47"/>
        <v>0.26</v>
      </c>
      <c r="G35" s="2">
        <f t="shared" si="48"/>
        <v>12000</v>
      </c>
    </row>
    <row r="36" spans="2:7" ht="15.75" customHeight="1" x14ac:dyDescent="0.2">
      <c r="B36" s="2">
        <v>26</v>
      </c>
      <c r="C36" s="2">
        <v>13</v>
      </c>
      <c r="F36" s="2">
        <f t="shared" si="47"/>
        <v>0.26</v>
      </c>
      <c r="G36" s="2">
        <f t="shared" si="48"/>
        <v>13000</v>
      </c>
    </row>
    <row r="37" spans="2:7" ht="15.75" customHeight="1" x14ac:dyDescent="0.2">
      <c r="B37" s="2">
        <v>27</v>
      </c>
      <c r="C37" s="2">
        <v>14</v>
      </c>
      <c r="F37" s="2">
        <f t="shared" si="47"/>
        <v>0.27</v>
      </c>
      <c r="G37" s="2">
        <f t="shared" si="48"/>
        <v>14000</v>
      </c>
    </row>
    <row r="38" spans="2:7" ht="15.75" customHeight="1" x14ac:dyDescent="0.2">
      <c r="B38" s="2">
        <v>30</v>
      </c>
      <c r="C38" s="2">
        <v>33</v>
      </c>
      <c r="F38" s="2">
        <f t="shared" si="47"/>
        <v>0.3</v>
      </c>
      <c r="G38" s="2">
        <f t="shared" si="48"/>
        <v>33000</v>
      </c>
    </row>
    <row r="39" spans="2:7" ht="15.75" customHeight="1" x14ac:dyDescent="0.2">
      <c r="B39" s="2">
        <v>31</v>
      </c>
      <c r="C39" s="2">
        <v>39</v>
      </c>
      <c r="F39" s="2">
        <f t="shared" si="47"/>
        <v>0.31</v>
      </c>
      <c r="G39" s="2">
        <f t="shared" si="48"/>
        <v>39000</v>
      </c>
    </row>
    <row r="40" spans="2:7" ht="15.75" customHeight="1" x14ac:dyDescent="0.2">
      <c r="B40" s="2">
        <v>35</v>
      </c>
      <c r="C40" s="2">
        <v>37</v>
      </c>
      <c r="F40" s="2">
        <f t="shared" si="47"/>
        <v>0.35</v>
      </c>
      <c r="G40" s="2">
        <f t="shared" si="48"/>
        <v>37000</v>
      </c>
    </row>
    <row r="41" spans="2:7" ht="15.75" customHeight="1" x14ac:dyDescent="0.2">
      <c r="B41" s="2">
        <v>39</v>
      </c>
      <c r="C41" s="2">
        <v>44</v>
      </c>
      <c r="F41" s="2">
        <f t="shared" si="47"/>
        <v>0.39</v>
      </c>
      <c r="G41" s="2">
        <f t="shared" si="48"/>
        <v>44000</v>
      </c>
    </row>
    <row r="42" spans="2:7" ht="15.75" customHeight="1" x14ac:dyDescent="0.2">
      <c r="B42" s="2">
        <v>40</v>
      </c>
      <c r="C42" s="2">
        <v>27</v>
      </c>
      <c r="F42" s="2">
        <f t="shared" si="47"/>
        <v>0.4</v>
      </c>
      <c r="G42" s="2">
        <f t="shared" si="48"/>
        <v>27000</v>
      </c>
    </row>
    <row r="43" spans="2:7" ht="15.75" customHeight="1" x14ac:dyDescent="0.2">
      <c r="B43" s="2">
        <v>41</v>
      </c>
      <c r="C43" s="2">
        <v>29</v>
      </c>
      <c r="F43" s="2">
        <f t="shared" si="47"/>
        <v>0.41</v>
      </c>
      <c r="G43" s="2">
        <f t="shared" si="48"/>
        <v>29000</v>
      </c>
    </row>
    <row r="44" spans="2:7" ht="15.75" customHeight="1" x14ac:dyDescent="0.2">
      <c r="B44" s="2">
        <v>42</v>
      </c>
      <c r="C44" s="2">
        <v>20</v>
      </c>
      <c r="F44" s="2">
        <f t="shared" si="47"/>
        <v>0.42</v>
      </c>
      <c r="G44" s="2">
        <f t="shared" si="48"/>
        <v>20000</v>
      </c>
    </row>
    <row r="45" spans="2:7" ht="15.75" customHeight="1" x14ac:dyDescent="0.2">
      <c r="B45" s="2">
        <v>44</v>
      </c>
      <c r="C45" s="2">
        <v>28</v>
      </c>
      <c r="F45" s="2">
        <f t="shared" si="47"/>
        <v>0.44</v>
      </c>
      <c r="G45" s="2">
        <f t="shared" si="48"/>
        <v>28000</v>
      </c>
    </row>
    <row r="46" spans="2:7" ht="15.75" customHeight="1" x14ac:dyDescent="0.2">
      <c r="B46" s="2">
        <v>46</v>
      </c>
      <c r="C46" s="2">
        <v>21</v>
      </c>
      <c r="F46" s="2">
        <f t="shared" si="47"/>
        <v>0.46</v>
      </c>
      <c r="G46" s="2">
        <f t="shared" si="48"/>
        <v>21000</v>
      </c>
    </row>
    <row r="47" spans="2:7" ht="15.75" customHeight="1" x14ac:dyDescent="0.2">
      <c r="B47" s="2">
        <v>47</v>
      </c>
      <c r="C47" s="2">
        <v>30</v>
      </c>
      <c r="F47" s="2">
        <f t="shared" si="47"/>
        <v>0.47</v>
      </c>
      <c r="G47" s="2">
        <f t="shared" si="48"/>
        <v>30000</v>
      </c>
    </row>
    <row r="48" spans="2:7" ht="15.75" customHeight="1" x14ac:dyDescent="0.2">
      <c r="B48" s="2">
        <v>48</v>
      </c>
      <c r="C48" s="2">
        <v>31</v>
      </c>
      <c r="F48" s="2">
        <f t="shared" si="47"/>
        <v>0.48</v>
      </c>
      <c r="G48" s="2">
        <f t="shared" si="48"/>
        <v>31000</v>
      </c>
    </row>
    <row r="49" spans="2:7" ht="15.75" customHeight="1" x14ac:dyDescent="0.2">
      <c r="B49" s="2">
        <v>49</v>
      </c>
      <c r="C49" s="2">
        <v>23</v>
      </c>
      <c r="F49" s="2">
        <f t="shared" si="47"/>
        <v>0.49</v>
      </c>
      <c r="G49" s="2">
        <f t="shared" si="48"/>
        <v>23000</v>
      </c>
    </row>
    <row r="50" spans="2:7" ht="15.75" customHeight="1" x14ac:dyDescent="0.2">
      <c r="B50" s="2">
        <v>54</v>
      </c>
      <c r="C50" s="2">
        <v>24</v>
      </c>
      <c r="F50" s="2">
        <f t="shared" si="47"/>
        <v>0.54</v>
      </c>
      <c r="G50" s="2">
        <f t="shared" si="48"/>
        <v>24000</v>
      </c>
    </row>
    <row r="51" spans="2:7" ht="15.75" customHeight="1" x14ac:dyDescent="0.2"/>
    <row r="52" spans="2:7" ht="15.75" customHeight="1" x14ac:dyDescent="0.2"/>
    <row r="53" spans="2:7" ht="15.75" customHeight="1" x14ac:dyDescent="0.2"/>
    <row r="54" spans="2:7" ht="15.75" customHeight="1" x14ac:dyDescent="0.2"/>
    <row r="55" spans="2:7" ht="15.75" customHeight="1" x14ac:dyDescent="0.2"/>
    <row r="56" spans="2:7" ht="15.75" customHeight="1" x14ac:dyDescent="0.2"/>
    <row r="57" spans="2:7" ht="15.75" customHeight="1" x14ac:dyDescent="0.2"/>
    <row r="58" spans="2:7" ht="15.75" customHeight="1" x14ac:dyDescent="0.2"/>
    <row r="59" spans="2:7" ht="15.75" customHeight="1" x14ac:dyDescent="0.2"/>
    <row r="60" spans="2:7" ht="15.75" customHeight="1" x14ac:dyDescent="0.2"/>
    <row r="61" spans="2:7" ht="15.75" customHeight="1" x14ac:dyDescent="0.2"/>
    <row r="62" spans="2:7" ht="15.75" customHeight="1" x14ac:dyDescent="0.2"/>
    <row r="63" spans="2:7" ht="15.75" customHeight="1" x14ac:dyDescent="0.2"/>
    <row r="64" spans="2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Normalized</vt:lpstr>
      <vt:lpstr>Scaled Back (Age in Years)</vt:lpstr>
      <vt:lpstr>Scaled Back (Age in Centuries)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Yves Y. Kangleon</cp:lastModifiedBy>
  <dcterms:modified xsi:type="dcterms:W3CDTF">2022-07-22T16:29:45Z</dcterms:modified>
</cp:coreProperties>
</file>