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ngel\Desktop\"/>
    </mc:Choice>
  </mc:AlternateContent>
  <xr:revisionPtr revIDLastSave="0" documentId="13_ncr:1_{73A77550-52B6-44E2-9AE8-4C3A8CE2A03C}" xr6:coauthVersionLast="45" xr6:coauthVersionMax="45" xr10:uidLastSave="{00000000-0000-0000-0000-000000000000}"/>
  <bookViews>
    <workbookView xWindow="-98" yWindow="-98" windowWidth="20715" windowHeight="13276" activeTab="1" xr2:uid="{AECF5C3B-77DE-4B3E-8AAD-5A42B1581D00}"/>
  </bookViews>
  <sheets>
    <sheet name="Identify Rules (Case 1)" sheetId="1" r:id="rId1"/>
    <sheet name="Source Data (Case 2)" sheetId="2" r:id="rId2"/>
    <sheet name="Sheet3" sheetId="3" r:id="rId3"/>
  </sheets>
  <definedNames>
    <definedName name="AvailableResources">'Identify Rules (Case 1)'!$D$22:$D$24</definedName>
    <definedName name="Demand">'Source Data (Case 2)'!$B$18:$M$18</definedName>
    <definedName name="EndingInventory">'Source Data (Case 2)'!$B$20:$M$20</definedName>
    <definedName name="FrameGlass">'Identify Rules (Case 1)'!$B$11:$E$11</definedName>
    <definedName name="FrameLabour">'Identify Rules (Case 1)'!$B$9:$E$9</definedName>
    <definedName name="FrameMetal">'Identify Rules (Case 1)'!$B$10:$E$10</definedName>
    <definedName name="HoldingCost">'Source Data (Case 2)'!$B$27:$M$27</definedName>
    <definedName name="HoldingCostRate">'Source Data (Case 2)'!$B$5</definedName>
    <definedName name="InitInventory">'Source Data (Case 2)'!$B$4</definedName>
    <definedName name="MaxSales">'Identify Rules (Case 1)'!$B$19:$E$19</definedName>
    <definedName name="Month">'Source Data (Case 2)'!$B$7:$M$7</definedName>
    <definedName name="Produced">'Identify Rules (Case 1)'!$B$17:$E$17</definedName>
    <definedName name="ProductionCapacity">'Source Data (Case 2)'!$B$14:$M$14</definedName>
    <definedName name="ProductionCost">'Source Data (Case 2)'!$B$26:$M$26</definedName>
    <definedName name="Profit">'Identify Rules (Case 1)'!$E$33</definedName>
    <definedName name="SellingPrice">'Identify Rules (Case 1)'!$B$12:$E$12</definedName>
    <definedName name="solver_adj" localSheetId="0" hidden="1">'Identify Rules (Case 1)'!$B$17:$E$17</definedName>
    <definedName name="solver_adj" localSheetId="1" hidden="1">'Source Data (Case 2)'!$B$12:$M$12</definedName>
    <definedName name="solver_cvg" localSheetId="0" hidden="1">0.0001</definedName>
    <definedName name="solver_cvg" localSheetId="1" hidden="1">0.0001</definedName>
    <definedName name="solver_drv" localSheetId="0" hidden="1">2</definedName>
    <definedName name="solver_drv" localSheetId="1" hidden="1">1</definedName>
    <definedName name="solver_eng" localSheetId="0" hidden="1">1</definedName>
    <definedName name="solver_eng" localSheetId="1" hidden="1">1</definedName>
    <definedName name="solver_est" localSheetId="0" hidden="1">1</definedName>
    <definedName name="solver_est" localSheetId="1" hidden="1">1</definedName>
    <definedName name="solver_itr" localSheetId="0" hidden="1">2147483647</definedName>
    <definedName name="solver_itr" localSheetId="1" hidden="1">2147483647</definedName>
    <definedName name="solver_lhs1" localSheetId="0" hidden="1">'Identify Rules (Case 1)'!$B$17:$E$17</definedName>
    <definedName name="solver_lhs1" localSheetId="1" hidden="1">'Source Data (Case 2)'!$B$20:$M$20</definedName>
    <definedName name="solver_lhs2" localSheetId="0" hidden="1">'Identify Rules (Case 1)'!$B$22:$B$24</definedName>
    <definedName name="solver_lhs2" localSheetId="1" hidden="1">'Source Data (Case 2)'!$B$16:$M$16</definedName>
    <definedName name="solver_lhs3" localSheetId="1" hidden="1">'Source Data (Case 2)'!$B$12:$M$12</definedName>
    <definedName name="solver_mip" localSheetId="0" hidden="1">2147483647</definedName>
    <definedName name="solver_mip" localSheetId="1" hidden="1">2147483647</definedName>
    <definedName name="solver_mni" localSheetId="0" hidden="1">30</definedName>
    <definedName name="solver_mni" localSheetId="1" hidden="1">30</definedName>
    <definedName name="solver_mrt" localSheetId="0" hidden="1">0.075</definedName>
    <definedName name="solver_mrt" localSheetId="1" hidden="1">0.075</definedName>
    <definedName name="solver_msl" localSheetId="0" hidden="1">2</definedName>
    <definedName name="solver_msl" localSheetId="1" hidden="1">2</definedName>
    <definedName name="solver_neg" localSheetId="0" hidden="1">1</definedName>
    <definedName name="solver_neg" localSheetId="1" hidden="1">1</definedName>
    <definedName name="solver_nod" localSheetId="0" hidden="1">2147483647</definedName>
    <definedName name="solver_nod" localSheetId="1" hidden="1">2147483647</definedName>
    <definedName name="solver_num" localSheetId="0" hidden="1">2</definedName>
    <definedName name="solver_num" localSheetId="1" hidden="1">3</definedName>
    <definedName name="solver_nwt" localSheetId="0" hidden="1">1</definedName>
    <definedName name="solver_nwt" localSheetId="1" hidden="1">1</definedName>
    <definedName name="solver_opt" localSheetId="0" hidden="1">'Identify Rules (Case 1)'!$E$33</definedName>
    <definedName name="solver_opt" localSheetId="1" hidden="1">'Source Data (Case 2)'!$B$29</definedName>
    <definedName name="solver_pre" localSheetId="0" hidden="1">0.000001</definedName>
    <definedName name="solver_pre" localSheetId="1" hidden="1">0.000001</definedName>
    <definedName name="solver_rbv" localSheetId="0" hidden="1">2</definedName>
    <definedName name="solver_rbv" localSheetId="1" hidden="1">1</definedName>
    <definedName name="solver_rel1" localSheetId="0" hidden="1">1</definedName>
    <definedName name="solver_rel1" localSheetId="1" hidden="1">1</definedName>
    <definedName name="solver_rel2" localSheetId="0" hidden="1">1</definedName>
    <definedName name="solver_rel2" localSheetId="1" hidden="1">3</definedName>
    <definedName name="solver_rel3" localSheetId="1" hidden="1">1</definedName>
    <definedName name="solver_rhs1" localSheetId="0" hidden="1">MaxSales</definedName>
    <definedName name="solver_rhs1" localSheetId="1" hidden="1">StorageCapacity</definedName>
    <definedName name="solver_rhs2" localSheetId="0" hidden="1">AvailableResources</definedName>
    <definedName name="solver_rhs2" localSheetId="1" hidden="1">Demand</definedName>
    <definedName name="solver_rhs3" localSheetId="1" hidden="1">ProductionCapacity</definedName>
    <definedName name="solver_rlx" localSheetId="0" hidden="1">2</definedName>
    <definedName name="solver_rlx" localSheetId="1" hidden="1">2</definedName>
    <definedName name="solver_rsd" localSheetId="0" hidden="1">0</definedName>
    <definedName name="solver_rsd" localSheetId="1" hidden="1">0</definedName>
    <definedName name="solver_scl" localSheetId="0" hidden="1">2</definedName>
    <definedName name="solver_scl" localSheetId="1" hidden="1">1</definedName>
    <definedName name="solver_sho" localSheetId="0" hidden="1">2</definedName>
    <definedName name="solver_sho" localSheetId="1" hidden="1">2</definedName>
    <definedName name="solver_ssz" localSheetId="0" hidden="1">100</definedName>
    <definedName name="solver_ssz" localSheetId="1" hidden="1">100</definedName>
    <definedName name="solver_tim" localSheetId="0" hidden="1">2147483647</definedName>
    <definedName name="solver_tim" localSheetId="1" hidden="1">2147483647</definedName>
    <definedName name="solver_tol" localSheetId="0" hidden="1">0.01</definedName>
    <definedName name="solver_tol" localSheetId="1" hidden="1">0.01</definedName>
    <definedName name="solver_typ" localSheetId="0" hidden="1">1</definedName>
    <definedName name="solver_typ" localSheetId="1" hidden="1">2</definedName>
    <definedName name="solver_val" localSheetId="0" hidden="1">0</definedName>
    <definedName name="solver_val" localSheetId="1" hidden="1">0</definedName>
    <definedName name="solver_ver" localSheetId="0" hidden="1">3</definedName>
    <definedName name="solver_ver" localSheetId="1" hidden="1">3</definedName>
    <definedName name="StorageCapacity">'Source Data (Case 2)'!$B$22:$M$22</definedName>
    <definedName name="TotalCost">'Source Data (Case 2)'!$B$29</definedName>
    <definedName name="TotalSales">'Identify Rules (Case 1)'!$B$27:$E$27</definedName>
    <definedName name="UnitCost">'Source Data (Case 2)'!$B$8:$M$8</definedName>
    <definedName name="UnitGlass">'Identify Rules (Case 1)'!$B$6</definedName>
    <definedName name="UnitMetal">'Identify Rules (Case 1)'!$B$5</definedName>
    <definedName name="UnitsAfterProduction">'Source Data (Case 2)'!$B$16:$M$16</definedName>
    <definedName name="UnitsProduced">'Source Data (Case 2)'!$B$12:$M$12</definedName>
    <definedName name="UnitWage">'Identify Rules (Case 1)'!$B$4</definedName>
    <definedName name="UsedResources">'Identify Rules (Case 1)'!$B$22:$B$24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7" i="2" l="1" a="1"/>
  <c r="B29" i="2" a="1"/>
  <c r="B16" i="2"/>
  <c r="B26" i="2" a="1"/>
  <c r="I26" i="2" s="1"/>
  <c r="B24" i="1" a="1"/>
  <c r="B24" i="1" s="1"/>
  <c r="B23" i="1" a="1"/>
  <c r="B23" i="1" s="1"/>
  <c r="B22" i="1" a="1"/>
  <c r="B22" i="1" s="1"/>
  <c r="E33" i="1" a="1"/>
  <c r="B31" i="1" a="1"/>
  <c r="E31" i="1" s="1"/>
  <c r="B31" i="1"/>
  <c r="C31" i="1"/>
  <c r="D31" i="1"/>
  <c r="B30" i="1" a="1"/>
  <c r="D30" i="1" s="1"/>
  <c r="B30" i="1"/>
  <c r="C30" i="1"/>
  <c r="B29" i="1" a="1"/>
  <c r="D29" i="1" s="1"/>
  <c r="B29" i="1"/>
  <c r="C29" i="1"/>
  <c r="B27" i="1" a="1"/>
  <c r="B27" i="1" s="1"/>
  <c r="H26" i="2" l="1"/>
  <c r="K26" i="2"/>
  <c r="C26" i="2"/>
  <c r="J26" i="2"/>
  <c r="B26" i="2"/>
  <c r="G26" i="2"/>
  <c r="F26" i="2"/>
  <c r="M26" i="2"/>
  <c r="E26" i="2"/>
  <c r="L26" i="2"/>
  <c r="D26" i="2"/>
  <c r="E30" i="1"/>
  <c r="E29" i="1"/>
  <c r="C27" i="1"/>
  <c r="E27" i="1"/>
  <c r="D27" i="1"/>
  <c r="E33" i="1" l="1"/>
  <c r="B20" i="2" l="1" a="1"/>
  <c r="B20" i="2"/>
  <c r="C16" i="2" l="1"/>
  <c r="C20" i="2" s="1"/>
  <c r="B27" i="2"/>
  <c r="B29" i="2" s="1"/>
  <c r="D16" i="2" l="1"/>
  <c r="D20" i="2" s="1"/>
  <c r="C27" i="2"/>
  <c r="E16" i="2" l="1"/>
  <c r="E20" i="2" s="1"/>
  <c r="D27" i="2"/>
  <c r="F16" i="2" l="1"/>
  <c r="F20" i="2" s="1"/>
  <c r="E27" i="2"/>
  <c r="G16" i="2" l="1"/>
  <c r="G20" i="2" s="1"/>
  <c r="F27" i="2"/>
  <c r="H16" i="2" l="1"/>
  <c r="H20" i="2" s="1"/>
  <c r="G27" i="2"/>
  <c r="I16" i="2" l="1"/>
  <c r="I20" i="2" s="1"/>
  <c r="H27" i="2"/>
  <c r="J16" i="2" l="1"/>
  <c r="J20" i="2" s="1"/>
  <c r="I27" i="2"/>
  <c r="K16" i="2" l="1"/>
  <c r="K20" i="2" s="1"/>
  <c r="J27" i="2"/>
  <c r="L16" i="2" l="1"/>
  <c r="L20" i="2" s="1"/>
  <c r="K27" i="2"/>
  <c r="M16" i="2" l="1"/>
  <c r="M20" i="2" s="1"/>
  <c r="M27" i="2" s="1"/>
  <c r="L27" i="2"/>
</calcChain>
</file>

<file path=xl/sharedStrings.xml><?xml version="1.0" encoding="utf-8"?>
<sst xmlns="http://schemas.openxmlformats.org/spreadsheetml/2006/main" count="57" uniqueCount="47">
  <si>
    <t>Product Mix Model</t>
  </si>
  <si>
    <t>Input Data</t>
  </si>
  <si>
    <t>Hourly wage rate</t>
  </si>
  <si>
    <t>Cost per oz of metal</t>
  </si>
  <si>
    <t>Cost per oz of glass</t>
  </si>
  <si>
    <t>Frame type</t>
  </si>
  <si>
    <t>Labour hours per frame</t>
  </si>
  <si>
    <t>Metal (oz) per frame</t>
  </si>
  <si>
    <t>Glass (oz) per frame</t>
  </si>
  <si>
    <t>Unit selling price</t>
  </si>
  <si>
    <t>Product Plan</t>
  </si>
  <si>
    <t>Produced</t>
  </si>
  <si>
    <t xml:space="preserve">Max Sales </t>
  </si>
  <si>
    <t>&lt;=</t>
  </si>
  <si>
    <t>Resource Constraints</t>
  </si>
  <si>
    <t>Labour hours</t>
  </si>
  <si>
    <t>Metal (oz.)</t>
  </si>
  <si>
    <t>Glass (oz.)</t>
  </si>
  <si>
    <t>Used</t>
  </si>
  <si>
    <t>Available</t>
  </si>
  <si>
    <t>Used resource cannot be beyond [Available]</t>
  </si>
  <si>
    <t xml:space="preserve">Sales </t>
  </si>
  <si>
    <t>Cost</t>
  </si>
  <si>
    <t>Production capacity cannot be beyond [Max Capacity]</t>
  </si>
  <si>
    <t>Max Sales for the frame type 1, 2, 3, 4, are 1000, 2000, 5000, 1000</t>
  </si>
  <si>
    <t>Available units of resources for labour hours, metal, glass are 4000, 6000, 10000</t>
  </si>
  <si>
    <t>Labour</t>
  </si>
  <si>
    <t xml:space="preserve">Metal </t>
  </si>
  <si>
    <t>Glass</t>
  </si>
  <si>
    <t>Total Cost</t>
  </si>
  <si>
    <t>Profit</t>
  </si>
  <si>
    <t>Multiperiod Production Model</t>
  </si>
  <si>
    <t>Initial Inventory</t>
  </si>
  <si>
    <t>Month</t>
  </si>
  <si>
    <t>Unit Production Cost</t>
  </si>
  <si>
    <t>Production Schedule</t>
  </si>
  <si>
    <t>Units Produced</t>
  </si>
  <si>
    <t>Production Capacity</t>
  </si>
  <si>
    <t>On hand after production</t>
  </si>
  <si>
    <t>Demand</t>
  </si>
  <si>
    <t>Ending Inventory</t>
  </si>
  <si>
    <t>Storage Capacity</t>
  </si>
  <si>
    <t>Summary of Costs</t>
  </si>
  <si>
    <t>Production Cost</t>
  </si>
  <si>
    <t>Holding Cost</t>
  </si>
  <si>
    <r>
      <rPr>
        <b/>
        <sz val="11"/>
        <color theme="1"/>
        <rFont val="Calibri"/>
        <family val="2"/>
        <scheme val="minor"/>
      </rPr>
      <t>There are three constraints</t>
    </r>
    <r>
      <rPr>
        <sz val="11"/>
        <color theme="1"/>
        <rFont val="Calibri"/>
        <family val="2"/>
        <scheme val="minor"/>
      </rPr>
      <t xml:space="preserve">: (1) The quality on hand after production must be at least as large as that month's (known) demand, (2) production in a month can never exceed production capacity, and (3) the ending inventory in any month can never exceed the storage capacity. You can assume that production and storage capacity remain constant through the planning period.
</t>
    </r>
    <r>
      <rPr>
        <b/>
        <sz val="11"/>
        <color theme="1"/>
        <rFont val="Calibri"/>
        <family val="2"/>
        <scheme val="minor"/>
      </rPr>
      <t>There are two costs</t>
    </r>
    <r>
      <rPr>
        <sz val="11"/>
        <color theme="1"/>
        <rFont val="Calibri"/>
        <family val="2"/>
        <scheme val="minor"/>
      </rPr>
      <t>: (1) the unit production cost, which increases gradually through the planning period, and (2) the unit holding cost.</t>
    </r>
  </si>
  <si>
    <t>Holding cost as % of product on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</si>
</sst>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6" formatCode="&quot;$&quot;#,##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rgb="FFFFFF00"/>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44" fontId="1" fillId="0" borderId="0" applyFont="0" applyFill="0" applyBorder="0" applyAlignment="0" applyProtection="0"/>
  </cellStyleXfs>
  <cellXfs count="16">
    <xf numFmtId="0" fontId="0" fillId="0" borderId="0" xfId="0"/>
    <xf numFmtId="0" fontId="0" fillId="0" borderId="0" xfId="0" applyAlignment="1">
      <alignment horizontal="center"/>
    </xf>
    <xf numFmtId="0" fontId="0" fillId="2" borderId="0" xfId="0" applyFill="1"/>
    <xf numFmtId="0" fontId="0" fillId="3" borderId="0" xfId="0" applyFill="1"/>
    <xf numFmtId="44" fontId="0" fillId="0" borderId="0" xfId="1" applyFont="1"/>
    <xf numFmtId="0" fontId="2" fillId="0" borderId="0" xfId="0" applyFont="1"/>
    <xf numFmtId="9" fontId="0" fillId="0" borderId="0" xfId="0" applyNumberFormat="1"/>
    <xf numFmtId="0" fontId="0" fillId="0" borderId="1" xfId="0" applyBorder="1"/>
    <xf numFmtId="0" fontId="0" fillId="0" borderId="2" xfId="0" applyBorder="1"/>
    <xf numFmtId="0" fontId="0" fillId="0" borderId="3" xfId="0" applyBorder="1"/>
    <xf numFmtId="0" fontId="0" fillId="4" borderId="0" xfId="0" applyFill="1"/>
    <xf numFmtId="166" fontId="0" fillId="4" borderId="0" xfId="1" applyNumberFormat="1" applyFont="1" applyFill="1"/>
    <xf numFmtId="0" fontId="0" fillId="0" borderId="0" xfId="0" applyAlignment="1">
      <alignment wrapText="1"/>
    </xf>
    <xf numFmtId="166" fontId="0" fillId="0" borderId="1" xfId="0" applyNumberFormat="1" applyBorder="1"/>
    <xf numFmtId="166" fontId="0" fillId="0" borderId="2" xfId="0" applyNumberFormat="1" applyBorder="1"/>
    <xf numFmtId="166" fontId="0" fillId="0" borderId="3" xfId="0" applyNumberFormat="1" applyBorder="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642936</xdr:colOff>
      <xdr:row>0</xdr:row>
      <xdr:rowOff>0</xdr:rowOff>
    </xdr:from>
    <xdr:to>
      <xdr:col>11</xdr:col>
      <xdr:colOff>309561</xdr:colOff>
      <xdr:row>4</xdr:row>
      <xdr:rowOff>179086</xdr:rowOff>
    </xdr:to>
    <xdr:pic>
      <xdr:nvPicPr>
        <xdr:cNvPr id="2" name="Picture 1">
          <a:extLst>
            <a:ext uri="{FF2B5EF4-FFF2-40B4-BE49-F238E27FC236}">
              <a16:creationId xmlns:a16="http://schemas.microsoft.com/office/drawing/2014/main" id="{B706160A-0985-404C-8B3A-0C7A0349E826}"/>
            </a:ext>
          </a:extLst>
        </xdr:cNvPr>
        <xdr:cNvPicPr>
          <a:picLocks noChangeAspect="1"/>
        </xdr:cNvPicPr>
      </xdr:nvPicPr>
      <xdr:blipFill>
        <a:blip xmlns:r="http://schemas.openxmlformats.org/officeDocument/2006/relationships" r:embed="rId1"/>
        <a:stretch>
          <a:fillRect/>
        </a:stretch>
      </xdr:blipFill>
      <xdr:spPr>
        <a:xfrm>
          <a:off x="4052886" y="0"/>
          <a:ext cx="4848225" cy="9029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9485D-A41D-4E9D-95F5-7A2C5756EF09}">
  <dimension ref="A1:I33"/>
  <sheetViews>
    <sheetView topLeftCell="A3" workbookViewId="0">
      <selection activeCell="A33" sqref="A33"/>
    </sheetView>
  </sheetViews>
  <sheetFormatPr defaultRowHeight="14.25" x14ac:dyDescent="0.45"/>
  <cols>
    <col min="1" max="1" width="19.33203125" bestFit="1" customWidth="1"/>
  </cols>
  <sheetData>
    <row r="1" spans="1:9" x14ac:dyDescent="0.45">
      <c r="A1" t="s">
        <v>0</v>
      </c>
      <c r="H1">
        <v>1</v>
      </c>
      <c r="I1" t="s">
        <v>20</v>
      </c>
    </row>
    <row r="2" spans="1:9" x14ac:dyDescent="0.45">
      <c r="H2">
        <v>2</v>
      </c>
      <c r="I2" t="s">
        <v>23</v>
      </c>
    </row>
    <row r="3" spans="1:9" x14ac:dyDescent="0.45">
      <c r="A3" t="s">
        <v>1</v>
      </c>
      <c r="H3">
        <v>3</v>
      </c>
      <c r="I3" t="s">
        <v>24</v>
      </c>
    </row>
    <row r="4" spans="1:9" x14ac:dyDescent="0.45">
      <c r="A4" t="s">
        <v>2</v>
      </c>
      <c r="B4" s="4">
        <v>8</v>
      </c>
      <c r="H4">
        <v>4</v>
      </c>
      <c r="I4" t="s">
        <v>25</v>
      </c>
    </row>
    <row r="5" spans="1:9" x14ac:dyDescent="0.45">
      <c r="A5" t="s">
        <v>3</v>
      </c>
      <c r="B5" s="4">
        <v>0.5</v>
      </c>
    </row>
    <row r="6" spans="1:9" x14ac:dyDescent="0.45">
      <c r="A6" t="s">
        <v>4</v>
      </c>
      <c r="B6" s="4">
        <v>0.75</v>
      </c>
    </row>
    <row r="8" spans="1:9" x14ac:dyDescent="0.45">
      <c r="A8" t="s">
        <v>5</v>
      </c>
      <c r="B8">
        <v>1</v>
      </c>
      <c r="C8">
        <v>2</v>
      </c>
      <c r="D8">
        <v>3</v>
      </c>
      <c r="E8">
        <v>4</v>
      </c>
    </row>
    <row r="9" spans="1:9" x14ac:dyDescent="0.45">
      <c r="A9" t="s">
        <v>6</v>
      </c>
      <c r="B9">
        <v>2</v>
      </c>
      <c r="C9">
        <v>1</v>
      </c>
      <c r="D9">
        <v>3</v>
      </c>
      <c r="E9">
        <v>2</v>
      </c>
    </row>
    <row r="10" spans="1:9" x14ac:dyDescent="0.45">
      <c r="A10" t="s">
        <v>7</v>
      </c>
      <c r="B10">
        <v>4</v>
      </c>
      <c r="C10">
        <v>2</v>
      </c>
      <c r="D10">
        <v>1</v>
      </c>
      <c r="E10">
        <v>2</v>
      </c>
    </row>
    <row r="11" spans="1:9" x14ac:dyDescent="0.45">
      <c r="A11" t="s">
        <v>8</v>
      </c>
      <c r="B11">
        <v>6</v>
      </c>
      <c r="C11">
        <v>2</v>
      </c>
      <c r="D11">
        <v>1</v>
      </c>
      <c r="E11">
        <v>2</v>
      </c>
    </row>
    <row r="12" spans="1:9" x14ac:dyDescent="0.45">
      <c r="A12" t="s">
        <v>9</v>
      </c>
      <c r="B12" s="4">
        <v>28.5</v>
      </c>
      <c r="C12" s="4">
        <v>12.5</v>
      </c>
      <c r="D12" s="4">
        <v>29.25</v>
      </c>
      <c r="E12" s="4">
        <v>21.5</v>
      </c>
    </row>
    <row r="15" spans="1:9" x14ac:dyDescent="0.45">
      <c r="A15" t="s">
        <v>10</v>
      </c>
    </row>
    <row r="16" spans="1:9" x14ac:dyDescent="0.45">
      <c r="A16" t="s">
        <v>5</v>
      </c>
      <c r="B16">
        <v>1</v>
      </c>
      <c r="C16">
        <v>2</v>
      </c>
      <c r="D16">
        <v>3</v>
      </c>
      <c r="E16">
        <v>4</v>
      </c>
    </row>
    <row r="17" spans="1:5" x14ac:dyDescent="0.45">
      <c r="A17" t="s">
        <v>11</v>
      </c>
      <c r="B17" s="3">
        <v>1000</v>
      </c>
      <c r="C17" s="3">
        <v>799.99999999999989</v>
      </c>
      <c r="D17" s="3">
        <v>400.00000000000011</v>
      </c>
      <c r="E17" s="3">
        <v>0</v>
      </c>
    </row>
    <row r="18" spans="1:5" x14ac:dyDescent="0.45">
      <c r="B18" s="1" t="s">
        <v>13</v>
      </c>
      <c r="C18" s="1" t="s">
        <v>13</v>
      </c>
      <c r="D18" s="1" t="s">
        <v>13</v>
      </c>
      <c r="E18" s="1" t="s">
        <v>13</v>
      </c>
    </row>
    <row r="19" spans="1:5" x14ac:dyDescent="0.45">
      <c r="A19" t="s">
        <v>12</v>
      </c>
      <c r="B19" s="2">
        <v>1000</v>
      </c>
      <c r="C19" s="2">
        <v>2000</v>
      </c>
      <c r="D19" s="2">
        <v>500</v>
      </c>
      <c r="E19" s="2">
        <v>1000</v>
      </c>
    </row>
    <row r="21" spans="1:5" x14ac:dyDescent="0.45">
      <c r="A21" t="s">
        <v>14</v>
      </c>
      <c r="B21" t="s">
        <v>18</v>
      </c>
      <c r="D21" t="s">
        <v>19</v>
      </c>
    </row>
    <row r="22" spans="1:5" x14ac:dyDescent="0.45">
      <c r="A22" t="s">
        <v>15</v>
      </c>
      <c r="B22" s="3">
        <f t="array" ref="B22">SUMPRODUCT(FrameLabour, Produced)</f>
        <v>4000.0000000000005</v>
      </c>
      <c r="C22" s="1" t="s">
        <v>13</v>
      </c>
      <c r="D22" s="2">
        <v>4000</v>
      </c>
    </row>
    <row r="23" spans="1:5" x14ac:dyDescent="0.45">
      <c r="A23" t="s">
        <v>16</v>
      </c>
      <c r="B23" s="3">
        <f t="array" ref="B23">SUMPRODUCT(FrameMetal, Produced)</f>
        <v>6000</v>
      </c>
      <c r="C23" s="1" t="s">
        <v>13</v>
      </c>
      <c r="D23" s="2">
        <v>6000</v>
      </c>
    </row>
    <row r="24" spans="1:5" x14ac:dyDescent="0.45">
      <c r="A24" t="s">
        <v>17</v>
      </c>
      <c r="B24" s="3">
        <f t="array" ref="B24">SUMPRODUCT(FrameGlass, Produced)</f>
        <v>8000</v>
      </c>
      <c r="C24" s="1" t="s">
        <v>13</v>
      </c>
      <c r="D24" s="2">
        <v>10000</v>
      </c>
    </row>
    <row r="27" spans="1:5" x14ac:dyDescent="0.45">
      <c r="A27" t="s">
        <v>21</v>
      </c>
      <c r="B27">
        <f t="array" ref="B27:E27">Produced*SellingPrice</f>
        <v>28500</v>
      </c>
      <c r="C27">
        <v>9999.9999999999982</v>
      </c>
      <c r="D27">
        <v>11700.000000000004</v>
      </c>
      <c r="E27">
        <v>0</v>
      </c>
    </row>
    <row r="28" spans="1:5" x14ac:dyDescent="0.45">
      <c r="A28" t="s">
        <v>22</v>
      </c>
    </row>
    <row r="29" spans="1:5" x14ac:dyDescent="0.45">
      <c r="A29" t="s">
        <v>26</v>
      </c>
      <c r="B29">
        <f t="array" ref="B29:E29">Produced*FrameLabour*UnitWage</f>
        <v>16000</v>
      </c>
      <c r="C29">
        <v>6399.9999999999991</v>
      </c>
      <c r="D29">
        <v>9600.0000000000036</v>
      </c>
      <c r="E29">
        <v>0</v>
      </c>
    </row>
    <row r="30" spans="1:5" x14ac:dyDescent="0.45">
      <c r="A30" t="s">
        <v>27</v>
      </c>
      <c r="B30">
        <f t="array" ref="B30:E30">Produced*FrameMetal*UnitMetal</f>
        <v>2000</v>
      </c>
      <c r="C30">
        <v>799.99999999999989</v>
      </c>
      <c r="D30">
        <v>200.00000000000006</v>
      </c>
      <c r="E30">
        <v>0</v>
      </c>
    </row>
    <row r="31" spans="1:5" x14ac:dyDescent="0.45">
      <c r="A31" t="s">
        <v>28</v>
      </c>
      <c r="B31">
        <f t="array" ref="B31:E31">Produced*FrameGlass*UnitGlass</f>
        <v>4500</v>
      </c>
      <c r="C31">
        <v>1199.9999999999998</v>
      </c>
      <c r="D31">
        <v>300.00000000000011</v>
      </c>
      <c r="E31">
        <v>0</v>
      </c>
    </row>
    <row r="33" spans="1:5" x14ac:dyDescent="0.45">
      <c r="A33" t="s">
        <v>30</v>
      </c>
      <c r="E33">
        <f t="array" ref="E33">SUM(TotalSales)-SUM(B29:E31)</f>
        <v>9200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96B90-0F85-4A78-91AA-6DCC30CF9571}">
  <dimension ref="A1:M29"/>
  <sheetViews>
    <sheetView tabSelected="1" workbookViewId="0">
      <selection activeCell="B29" sqref="B29"/>
    </sheetView>
  </sheetViews>
  <sheetFormatPr defaultRowHeight="14.25" x14ac:dyDescent="0.45"/>
  <cols>
    <col min="1" max="1" width="29.59765625" bestFit="1" customWidth="1"/>
    <col min="2" max="2" width="10.6640625" bestFit="1" customWidth="1"/>
  </cols>
  <sheetData>
    <row r="1" spans="1:13" x14ac:dyDescent="0.45">
      <c r="A1" s="5" t="s">
        <v>31</v>
      </c>
      <c r="D1" s="12"/>
    </row>
    <row r="3" spans="1:13" x14ac:dyDescent="0.45">
      <c r="A3" s="5" t="s">
        <v>1</v>
      </c>
    </row>
    <row r="4" spans="1:13" x14ac:dyDescent="0.45">
      <c r="A4" t="s">
        <v>32</v>
      </c>
      <c r="B4">
        <v>5000</v>
      </c>
    </row>
    <row r="5" spans="1:13" x14ac:dyDescent="0.45">
      <c r="A5" t="s">
        <v>46</v>
      </c>
      <c r="B5" s="6">
        <v>0.05</v>
      </c>
    </row>
    <row r="7" spans="1:13" ht="14.65" thickBot="1" x14ac:dyDescent="0.5">
      <c r="A7" t="s">
        <v>33</v>
      </c>
      <c r="B7">
        <v>1</v>
      </c>
      <c r="C7">
        <v>2</v>
      </c>
      <c r="D7">
        <v>3</v>
      </c>
      <c r="E7">
        <v>4</v>
      </c>
      <c r="F7">
        <v>5</v>
      </c>
      <c r="G7">
        <v>6</v>
      </c>
      <c r="H7">
        <v>7</v>
      </c>
      <c r="I7">
        <v>8</v>
      </c>
      <c r="J7">
        <v>9</v>
      </c>
      <c r="K7">
        <v>10</v>
      </c>
      <c r="L7">
        <v>11</v>
      </c>
      <c r="M7">
        <v>12</v>
      </c>
    </row>
    <row r="8" spans="1:13" ht="14.65" thickBot="1" x14ac:dyDescent="0.5">
      <c r="A8" t="s">
        <v>34</v>
      </c>
      <c r="B8" s="13">
        <v>12.5</v>
      </c>
      <c r="C8" s="14">
        <v>12.55</v>
      </c>
      <c r="D8" s="14">
        <v>12.7</v>
      </c>
      <c r="E8" s="14">
        <v>12.8</v>
      </c>
      <c r="F8" s="14">
        <v>12.85</v>
      </c>
      <c r="G8" s="14">
        <v>12.95</v>
      </c>
      <c r="H8" s="14">
        <v>13</v>
      </c>
      <c r="I8" s="14">
        <v>13</v>
      </c>
      <c r="J8" s="14">
        <v>13.1</v>
      </c>
      <c r="K8" s="14">
        <v>13.1</v>
      </c>
      <c r="L8" s="14">
        <v>13.1</v>
      </c>
      <c r="M8" s="15">
        <v>13.2</v>
      </c>
    </row>
    <row r="10" spans="1:13" x14ac:dyDescent="0.45">
      <c r="A10" s="5" t="s">
        <v>35</v>
      </c>
    </row>
    <row r="11" spans="1:13" x14ac:dyDescent="0.45">
      <c r="A11" t="s">
        <v>33</v>
      </c>
      <c r="B11">
        <v>1</v>
      </c>
      <c r="C11">
        <v>2</v>
      </c>
      <c r="D11">
        <v>3</v>
      </c>
      <c r="E11">
        <v>4</v>
      </c>
      <c r="F11">
        <v>5</v>
      </c>
      <c r="G11">
        <v>6</v>
      </c>
      <c r="H11">
        <v>7</v>
      </c>
      <c r="I11">
        <v>8</v>
      </c>
      <c r="J11">
        <v>9</v>
      </c>
      <c r="K11">
        <v>10</v>
      </c>
      <c r="L11">
        <v>11</v>
      </c>
      <c r="M11">
        <v>12</v>
      </c>
    </row>
    <row r="12" spans="1:13" x14ac:dyDescent="0.45">
      <c r="A12" t="s">
        <v>36</v>
      </c>
      <c r="B12" s="3">
        <v>4999.9999999999991</v>
      </c>
      <c r="C12" s="3">
        <v>20000.005000000001</v>
      </c>
      <c r="D12" s="3">
        <v>30000</v>
      </c>
      <c r="E12" s="3">
        <v>30000</v>
      </c>
      <c r="F12" s="3">
        <v>24999.995000000003</v>
      </c>
      <c r="G12" s="3">
        <v>16873.195656266744</v>
      </c>
      <c r="H12" s="3">
        <v>15126.804343733258</v>
      </c>
      <c r="I12" s="3">
        <v>28500</v>
      </c>
      <c r="J12" s="3">
        <v>24873.422830042644</v>
      </c>
      <c r="K12" s="3">
        <v>30000</v>
      </c>
      <c r="L12" s="3">
        <v>30000</v>
      </c>
      <c r="M12" s="3">
        <v>24903.613909670214</v>
      </c>
    </row>
    <row r="13" spans="1:13" ht="14.65" thickBot="1" x14ac:dyDescent="0.5"/>
    <row r="14" spans="1:13" ht="14.65" thickBot="1" x14ac:dyDescent="0.5">
      <c r="A14" t="s">
        <v>37</v>
      </c>
      <c r="B14" s="7">
        <v>30000</v>
      </c>
      <c r="C14" s="8">
        <v>30000</v>
      </c>
      <c r="D14" s="8">
        <v>30000</v>
      </c>
      <c r="E14" s="8">
        <v>30000</v>
      </c>
      <c r="F14" s="8">
        <v>30000</v>
      </c>
      <c r="G14" s="8">
        <v>30000</v>
      </c>
      <c r="H14" s="8">
        <v>30000</v>
      </c>
      <c r="I14" s="8">
        <v>30000</v>
      </c>
      <c r="J14" s="8">
        <v>30000</v>
      </c>
      <c r="K14" s="8">
        <v>30000</v>
      </c>
      <c r="L14" s="8">
        <v>30000</v>
      </c>
      <c r="M14" s="9">
        <v>30000</v>
      </c>
    </row>
    <row r="16" spans="1:13" x14ac:dyDescent="0.45">
      <c r="A16" t="s">
        <v>38</v>
      </c>
      <c r="B16" s="10">
        <f>InitInventory+B12</f>
        <v>10000</v>
      </c>
      <c r="C16" s="10">
        <f>B20+C12</f>
        <v>20000.005000000001</v>
      </c>
      <c r="D16" s="10">
        <f t="shared" ref="D16:M16" si="0">C20+D12</f>
        <v>35000.005000000005</v>
      </c>
      <c r="E16" s="10">
        <f t="shared" si="0"/>
        <v>35000.005000000005</v>
      </c>
      <c r="F16" s="10">
        <f t="shared" si="0"/>
        <v>25000.000000000007</v>
      </c>
      <c r="G16" s="10">
        <f t="shared" si="0"/>
        <v>16873.195656266744</v>
      </c>
      <c r="H16" s="10">
        <f t="shared" si="0"/>
        <v>22000</v>
      </c>
      <c r="I16" s="10">
        <f t="shared" si="0"/>
        <v>38500</v>
      </c>
      <c r="J16" s="10">
        <f t="shared" si="0"/>
        <v>32373.422830042644</v>
      </c>
      <c r="K16" s="10">
        <f t="shared" si="0"/>
        <v>37373.422830042648</v>
      </c>
      <c r="L16" s="10">
        <f t="shared" si="0"/>
        <v>31373.422830042648</v>
      </c>
      <c r="M16" s="10">
        <f t="shared" si="0"/>
        <v>25277.036739712861</v>
      </c>
    </row>
    <row r="18" spans="1:13" x14ac:dyDescent="0.45">
      <c r="A18" t="s">
        <v>39</v>
      </c>
      <c r="B18">
        <v>10000</v>
      </c>
      <c r="C18">
        <v>15000</v>
      </c>
      <c r="D18">
        <v>30000</v>
      </c>
      <c r="E18">
        <v>35000</v>
      </c>
      <c r="F18">
        <v>25000</v>
      </c>
      <c r="G18">
        <v>10000</v>
      </c>
      <c r="H18">
        <v>12000</v>
      </c>
      <c r="I18">
        <v>31000</v>
      </c>
      <c r="J18">
        <v>25000</v>
      </c>
      <c r="K18">
        <v>36000</v>
      </c>
      <c r="L18">
        <v>31000</v>
      </c>
      <c r="M18">
        <v>25000</v>
      </c>
    </row>
    <row r="20" spans="1:13" x14ac:dyDescent="0.45">
      <c r="A20" t="s">
        <v>40</v>
      </c>
      <c r="B20" s="10">
        <f t="array" ref="B20:M20">UnitsAfterProduction-Demand</f>
        <v>0</v>
      </c>
      <c r="C20" s="10">
        <v>5000.005000000001</v>
      </c>
      <c r="D20" s="10">
        <v>5000.0050000000047</v>
      </c>
      <c r="E20" s="10">
        <v>5.0000000046566129E-3</v>
      </c>
      <c r="F20" s="10">
        <v>0</v>
      </c>
      <c r="G20" s="10">
        <v>6873.1956562667438</v>
      </c>
      <c r="H20" s="10">
        <v>10000</v>
      </c>
      <c r="I20" s="10">
        <v>7500</v>
      </c>
      <c r="J20" s="10">
        <v>7373.4228300426439</v>
      </c>
      <c r="K20" s="10">
        <v>1373.4228300426475</v>
      </c>
      <c r="L20" s="10">
        <v>373.42283004264755</v>
      </c>
      <c r="M20" s="10">
        <v>277.03673971286116</v>
      </c>
    </row>
    <row r="21" spans="1:13" ht="14.65" thickBot="1" x14ac:dyDescent="0.5"/>
    <row r="22" spans="1:13" ht="14.65" thickBot="1" x14ac:dyDescent="0.5">
      <c r="A22" t="s">
        <v>41</v>
      </c>
      <c r="B22" s="7">
        <v>10000</v>
      </c>
      <c r="C22" s="8">
        <v>10000</v>
      </c>
      <c r="D22" s="8">
        <v>10000</v>
      </c>
      <c r="E22" s="8">
        <v>10000</v>
      </c>
      <c r="F22" s="8">
        <v>10000</v>
      </c>
      <c r="G22" s="8">
        <v>10000</v>
      </c>
      <c r="H22" s="8">
        <v>10000</v>
      </c>
      <c r="I22" s="8">
        <v>10000</v>
      </c>
      <c r="J22" s="8">
        <v>10000</v>
      </c>
      <c r="K22" s="8">
        <v>10000</v>
      </c>
      <c r="L22" s="8">
        <v>10000</v>
      </c>
      <c r="M22" s="9">
        <v>10000</v>
      </c>
    </row>
    <row r="24" spans="1:13" x14ac:dyDescent="0.45">
      <c r="A24" s="5" t="s">
        <v>42</v>
      </c>
    </row>
    <row r="25" spans="1:13" x14ac:dyDescent="0.45">
      <c r="A25" t="s">
        <v>33</v>
      </c>
      <c r="B25">
        <v>1</v>
      </c>
      <c r="C25">
        <v>2</v>
      </c>
      <c r="D25">
        <v>3</v>
      </c>
      <c r="E25">
        <v>4</v>
      </c>
      <c r="F25">
        <v>5</v>
      </c>
      <c r="G25">
        <v>6</v>
      </c>
      <c r="H25">
        <v>7</v>
      </c>
      <c r="I25">
        <v>8</v>
      </c>
      <c r="J25">
        <v>9</v>
      </c>
      <c r="K25">
        <v>10</v>
      </c>
      <c r="L25">
        <v>11</v>
      </c>
      <c r="M25">
        <v>12</v>
      </c>
    </row>
    <row r="26" spans="1:13" x14ac:dyDescent="0.45">
      <c r="A26" t="s">
        <v>43</v>
      </c>
      <c r="B26">
        <f t="array" ref="B26:M26">UnitCost*UnitsProduced</f>
        <v>62499.999999999985</v>
      </c>
      <c r="C26">
        <v>251000.06275000004</v>
      </c>
      <c r="D26">
        <v>381000</v>
      </c>
      <c r="E26">
        <v>384000</v>
      </c>
      <c r="F26">
        <v>321249.93575</v>
      </c>
      <c r="G26">
        <v>218507.88374865431</v>
      </c>
      <c r="H26">
        <v>196648.45646853236</v>
      </c>
      <c r="I26">
        <v>370500</v>
      </c>
      <c r="J26">
        <v>325841.83907355863</v>
      </c>
      <c r="K26">
        <v>393000</v>
      </c>
      <c r="L26">
        <v>393000</v>
      </c>
      <c r="M26">
        <v>328727.70360764681</v>
      </c>
    </row>
    <row r="27" spans="1:13" x14ac:dyDescent="0.45">
      <c r="A27" t="s">
        <v>44</v>
      </c>
      <c r="B27">
        <f t="array" ref="B27:M27">EndingInventory*UnitCost*HoldingCostRate</f>
        <v>0</v>
      </c>
      <c r="C27">
        <v>3137.5031375000012</v>
      </c>
      <c r="D27">
        <v>3175.003175000003</v>
      </c>
      <c r="E27">
        <v>3.2000000029802321E-3</v>
      </c>
      <c r="F27">
        <v>0</v>
      </c>
      <c r="G27">
        <v>4450.3941874327165</v>
      </c>
      <c r="H27">
        <v>6500</v>
      </c>
      <c r="I27">
        <v>4875</v>
      </c>
      <c r="J27">
        <v>4829.591953677932</v>
      </c>
      <c r="K27">
        <v>899.59195367793427</v>
      </c>
      <c r="L27">
        <v>244.59195367793416</v>
      </c>
      <c r="M27">
        <v>182.84424821048836</v>
      </c>
    </row>
    <row r="29" spans="1:13" x14ac:dyDescent="0.45">
      <c r="A29" t="s">
        <v>29</v>
      </c>
      <c r="B29" s="11">
        <f t="array" ref="B29">ProductionCost+HoldingCost</f>
        <v>62499.999999999985</v>
      </c>
    </row>
  </sheetData>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697CC-2A3F-4733-9C71-2482E90594A6}">
  <dimension ref="A1"/>
  <sheetViews>
    <sheetView workbookViewId="0">
      <selection activeCell="A18" sqref="A18"/>
    </sheetView>
  </sheetViews>
  <sheetFormatPr defaultRowHeight="14.25" x14ac:dyDescent="0.45"/>
  <cols>
    <col min="1" max="1" width="83" customWidth="1"/>
  </cols>
  <sheetData>
    <row r="1" spans="1:1" ht="85.5" x14ac:dyDescent="0.45">
      <c r="A1" s="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vt:i4>
      </vt:variant>
    </vt:vector>
  </HeadingPairs>
  <TitlesOfParts>
    <vt:vector size="29" baseType="lpstr">
      <vt:lpstr>Identify Rules (Case 1)</vt:lpstr>
      <vt:lpstr>Source Data (Case 2)</vt:lpstr>
      <vt:lpstr>Sheet3</vt:lpstr>
      <vt:lpstr>AvailableResources</vt:lpstr>
      <vt:lpstr>Demand</vt:lpstr>
      <vt:lpstr>EndingInventory</vt:lpstr>
      <vt:lpstr>FrameGlass</vt:lpstr>
      <vt:lpstr>FrameLabour</vt:lpstr>
      <vt:lpstr>FrameMetal</vt:lpstr>
      <vt:lpstr>HoldingCost</vt:lpstr>
      <vt:lpstr>HoldingCostRate</vt:lpstr>
      <vt:lpstr>InitInventory</vt:lpstr>
      <vt:lpstr>MaxSales</vt:lpstr>
      <vt:lpstr>Month</vt:lpstr>
      <vt:lpstr>Produced</vt:lpstr>
      <vt:lpstr>ProductionCapacity</vt:lpstr>
      <vt:lpstr>ProductionCost</vt:lpstr>
      <vt:lpstr>Profit</vt:lpstr>
      <vt:lpstr>SellingPrice</vt:lpstr>
      <vt:lpstr>StorageCapacity</vt:lpstr>
      <vt:lpstr>TotalCost</vt:lpstr>
      <vt:lpstr>TotalSales</vt:lpstr>
      <vt:lpstr>UnitCost</vt:lpstr>
      <vt:lpstr>UnitGlass</vt:lpstr>
      <vt:lpstr>UnitMetal</vt:lpstr>
      <vt:lpstr>UnitsAfterProduction</vt:lpstr>
      <vt:lpstr>UnitsProduced</vt:lpstr>
      <vt:lpstr>UnitWage</vt:lpstr>
      <vt:lpstr>UsedResources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Lee</dc:creator>
  <cp:lastModifiedBy>Angela Lee</cp:lastModifiedBy>
  <dcterms:created xsi:type="dcterms:W3CDTF">2020-08-01T14:03:09Z</dcterms:created>
  <dcterms:modified xsi:type="dcterms:W3CDTF">2020-08-01T16:42:46Z</dcterms:modified>
</cp:coreProperties>
</file>