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766"/>
  <workbookPr/>
  <mc:AlternateContent xmlns:mc="http://schemas.openxmlformats.org/markup-compatibility/2006">
    <mc:Choice Requires="x15">
      <x15ac:absPath xmlns:x15ac="http://schemas.microsoft.com/office/spreadsheetml/2010/11/ac" url="C:\Users\S4e6\Documents\GitHub\InsuredTravelingWeb\Authentication.WEB\ExcelConfig\"/>
    </mc:Choice>
  </mc:AlternateContent>
  <bookViews>
    <workbookView xWindow="0" yWindow="0" windowWidth="20490" windowHeight="7530" firstSheet="1" activeTab="2"/>
  </bookViews>
  <sheets>
    <sheet name="Introduction" sheetId="5" r:id="rId1"/>
    <sheet name="Lists" sheetId="2" r:id="rId2"/>
    <sheet name="ConfigurationSetup" sheetId="1" r:id="rId3"/>
    <sheet name="DGET" sheetId="16" r:id="rId4"/>
    <sheet name="FES1_Time" sheetId="9" r:id="rId5"/>
    <sheet name="FES2_CC" sheetId="15" r:id="rId6"/>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30" i="16" l="1"/>
  <c r="B430" i="16"/>
  <c r="A258" i="16"/>
  <c r="A247" i="16"/>
  <c r="B247" i="16"/>
  <c r="C247" i="16"/>
  <c r="A136" i="16"/>
  <c r="B136" i="16"/>
  <c r="A40" i="16"/>
  <c r="B40" i="16"/>
  <c r="C9" i="15" l="1"/>
  <c r="C8" i="15"/>
  <c r="C7" i="15"/>
  <c r="C6" i="15"/>
  <c r="C5" i="15"/>
  <c r="C4" i="15"/>
  <c r="C3" i="15"/>
  <c r="H26" i="15"/>
  <c r="H25" i="15"/>
  <c r="H24" i="15"/>
  <c r="H23" i="15"/>
  <c r="H22" i="15"/>
  <c r="H21" i="15"/>
  <c r="H20" i="15"/>
  <c r="O26" i="1"/>
  <c r="O22" i="1"/>
  <c r="O20" i="1"/>
  <c r="O19" i="1"/>
  <c r="O18" i="1"/>
  <c r="O12" i="1"/>
  <c r="O17" i="1" s="1"/>
  <c r="O16" i="1"/>
  <c r="B9" i="9"/>
  <c r="C3" i="9" s="1"/>
  <c r="F22" i="9"/>
  <c r="F21" i="9"/>
  <c r="F20" i="9"/>
  <c r="F19" i="9"/>
  <c r="F18" i="9"/>
  <c r="B3" i="9"/>
  <c r="B5" i="9" s="1"/>
  <c r="C5" i="9" s="1"/>
  <c r="O13" i="1"/>
  <c r="A16" i="15" l="1"/>
  <c r="B12" i="15" s="1"/>
  <c r="O15" i="1"/>
  <c r="P11" i="1"/>
  <c r="P13" i="1" s="1"/>
  <c r="B4" i="9"/>
  <c r="C4" i="9"/>
  <c r="B7" i="9"/>
  <c r="C7" i="9" s="1"/>
  <c r="B6" i="9"/>
  <c r="C6" i="9" s="1"/>
  <c r="A14" i="9" l="1"/>
  <c r="B10" i="9" l="1"/>
  <c r="C136" i="16" l="1"/>
  <c r="O14" i="1" s="1"/>
  <c r="P14" i="1" s="1"/>
  <c r="P15" i="1" s="1"/>
  <c r="P16" i="1" s="1"/>
  <c r="P17" i="1" s="1"/>
  <c r="P18" i="1" s="1"/>
  <c r="P19" i="1" s="1"/>
  <c r="P20" i="1" s="1"/>
  <c r="P21" i="1" s="1"/>
  <c r="P22" i="1" s="1"/>
  <c r="P23" i="1" s="1"/>
  <c r="P24" i="1" s="1"/>
  <c r="P25" i="1" l="1"/>
  <c r="P26" i="1" s="1"/>
  <c r="P30" i="1" s="1"/>
  <c r="P31" i="1" s="1"/>
  <c r="P32" i="1" s="1"/>
</calcChain>
</file>

<file path=xl/sharedStrings.xml><?xml version="1.0" encoding="utf-8"?>
<sst xmlns="http://schemas.openxmlformats.org/spreadsheetml/2006/main" count="1704" uniqueCount="250">
  <si>
    <t>Default</t>
  </si>
  <si>
    <t>Field_list</t>
  </si>
  <si>
    <t>empty</t>
  </si>
  <si>
    <t>null</t>
  </si>
  <si>
    <t>header</t>
  </si>
  <si>
    <t>label</t>
  </si>
  <si>
    <t>field_type</t>
  </si>
  <si>
    <t>radio</t>
  </si>
  <si>
    <t>checkbox</t>
  </si>
  <si>
    <t>date</t>
  </si>
  <si>
    <t>birthdate</t>
  </si>
  <si>
    <t>file</t>
  </si>
  <si>
    <t>time</t>
  </si>
  <si>
    <t>textarea</t>
  </si>
  <si>
    <t>Insured Item Type</t>
  </si>
  <si>
    <t>item_type</t>
  </si>
  <si>
    <t>commercial vehicle</t>
  </si>
  <si>
    <t>heavy equipment</t>
  </si>
  <si>
    <t>motorcycle</t>
  </si>
  <si>
    <t>private vehicle</t>
  </si>
  <si>
    <t>taxi</t>
  </si>
  <si>
    <t>intended_cover</t>
  </si>
  <si>
    <t>n/a</t>
  </si>
  <si>
    <t>Third party only</t>
  </si>
  <si>
    <t>Third party fire and theft</t>
  </si>
  <si>
    <t>Comprehensive</t>
  </si>
  <si>
    <t>dropdown</t>
  </si>
  <si>
    <t>Coverage</t>
  </si>
  <si>
    <t>Model Year</t>
  </si>
  <si>
    <t>List_ID</t>
  </si>
  <si>
    <t>Client_list?</t>
  </si>
  <si>
    <t>List_values</t>
  </si>
  <si>
    <t>List_caption_ENG</t>
  </si>
  <si>
    <t>List_caption_MK</t>
  </si>
  <si>
    <t>Purchase price</t>
  </si>
  <si>
    <t>Registration number</t>
  </si>
  <si>
    <t>Engine number</t>
  </si>
  <si>
    <t>CC range</t>
  </si>
  <si>
    <t>Number of seats</t>
  </si>
  <si>
    <t>Tonnage</t>
  </si>
  <si>
    <t>Make</t>
  </si>
  <si>
    <t>Model</t>
  </si>
  <si>
    <t>Vehicle ID card number</t>
  </si>
  <si>
    <t>Vehicle ID attachment</t>
  </si>
  <si>
    <t>cc_range</t>
  </si>
  <si>
    <t>validation</t>
  </si>
  <si>
    <t>Службено возило</t>
  </si>
  <si>
    <t>tonnage</t>
  </si>
  <si>
    <t>1001-1300</t>
  </si>
  <si>
    <t>1301-1650</t>
  </si>
  <si>
    <t>1651-2200</t>
  </si>
  <si>
    <t>2201-3000</t>
  </si>
  <si>
    <t>greater then 3000</t>
  </si>
  <si>
    <t>повеќе од 3000</t>
  </si>
  <si>
    <t>Моторцикл</t>
  </si>
  <si>
    <t>Тешка механизација</t>
  </si>
  <si>
    <t>Приватно возило</t>
  </si>
  <si>
    <t>Такси</t>
  </si>
  <si>
    <t>Каско</t>
  </si>
  <si>
    <t>Авто-одговорност трети лица</t>
  </si>
  <si>
    <t>Авто-одговорност и кражба</t>
  </si>
  <si>
    <t>Required</t>
  </si>
  <si>
    <t>Loadings</t>
  </si>
  <si>
    <t>Left-hand drive</t>
  </si>
  <si>
    <t>Own goods</t>
  </si>
  <si>
    <t>Miscellaneous</t>
  </si>
  <si>
    <t>General Cartage</t>
  </si>
  <si>
    <t>Discounts</t>
  </si>
  <si>
    <t>NCD (25% - 55%)</t>
  </si>
  <si>
    <t>SGU Faculty</t>
  </si>
  <si>
    <t>Special %</t>
  </si>
  <si>
    <t>Special flat</t>
  </si>
  <si>
    <t>yes/no</t>
  </si>
  <si>
    <t>yes</t>
  </si>
  <si>
    <t>no</t>
  </si>
  <si>
    <t>да</t>
  </si>
  <si>
    <t>но</t>
  </si>
  <si>
    <t>No NCD</t>
  </si>
  <si>
    <t>special</t>
  </si>
  <si>
    <t>ncd</t>
  </si>
  <si>
    <t>Item details</t>
  </si>
  <si>
    <t>item_details</t>
  </si>
  <si>
    <t>No discount</t>
  </si>
  <si>
    <t>Private Vehicle</t>
  </si>
  <si>
    <t>CC</t>
  </si>
  <si>
    <t>Rates</t>
  </si>
  <si>
    <t>DGET</t>
  </si>
  <si>
    <t>Vehicle &lt;= 2 years</t>
  </si>
  <si>
    <t>Class 3</t>
  </si>
  <si>
    <t>Insured and 1 Named</t>
  </si>
  <si>
    <t>2 Years - 35</t>
  </si>
  <si>
    <t>Levy</t>
  </si>
  <si>
    <t>variable name</t>
  </si>
  <si>
    <t>ccRange</t>
  </si>
  <si>
    <t>textbox</t>
  </si>
  <si>
    <t>email</t>
  </si>
  <si>
    <t>number</t>
  </si>
  <si>
    <t>alphanumeric</t>
  </si>
  <si>
    <t>no validation</t>
  </si>
  <si>
    <t>levy</t>
  </si>
  <si>
    <t>Sum insured</t>
  </si>
  <si>
    <t>SumInsured</t>
  </si>
  <si>
    <t>MidResult</t>
  </si>
  <si>
    <t>InputValues</t>
  </si>
  <si>
    <t>Commercial Vehicle</t>
  </si>
  <si>
    <t>Heavy Equipment</t>
  </si>
  <si>
    <t>Taxi</t>
  </si>
  <si>
    <t>Motorcycle</t>
  </si>
  <si>
    <t>0-800</t>
  </si>
  <si>
    <t>800-1000</t>
  </si>
  <si>
    <t>Rate_tbl</t>
  </si>
  <si>
    <t>HelpingFunc</t>
  </si>
  <si>
    <t>FuncOutput</t>
  </si>
  <si>
    <t>age of vehicle</t>
  </si>
  <si>
    <t>Third Party Only</t>
  </si>
  <si>
    <t>New Vehicle</t>
  </si>
  <si>
    <t>Vehicle &lt;= 1 year</t>
  </si>
  <si>
    <t>Vehicle &lt;= 3 years</t>
  </si>
  <si>
    <t>All Other Vehicles</t>
  </si>
  <si>
    <t>Not applicable</t>
  </si>
  <si>
    <t>Third Party Fire and Theft</t>
  </si>
  <si>
    <t>Date of First Registration</t>
  </si>
  <si>
    <t>FRegistrationDate</t>
  </si>
  <si>
    <t>Today</t>
  </si>
  <si>
    <t>OneYearAgo</t>
  </si>
  <si>
    <t>variable value</t>
  </si>
  <si>
    <t>TwoYearsAgo</t>
  </si>
  <si>
    <t>ThreeYearsAgo</t>
  </si>
  <si>
    <t>Input</t>
  </si>
  <si>
    <t>Result</t>
  </si>
  <si>
    <t>Yesterday</t>
  </si>
  <si>
    <t>Output</t>
  </si>
  <si>
    <t>VehicleAge</t>
  </si>
  <si>
    <t>OlderThen</t>
  </si>
  <si>
    <t>Rate plus</t>
  </si>
  <si>
    <t>RatePlus_tbl</t>
  </si>
  <si>
    <t>min_premium</t>
  </si>
  <si>
    <t>Min_premium_tbl</t>
  </si>
  <si>
    <t>class3_tbl</t>
  </si>
  <si>
    <t>NumSeats</t>
  </si>
  <si>
    <t>Discount</t>
  </si>
  <si>
    <t>Any auth driver</t>
  </si>
  <si>
    <t>Insured age over 25</t>
  </si>
  <si>
    <t>Insured and driver both over 25</t>
  </si>
  <si>
    <t>Insured and up to 3 driver over 25</t>
  </si>
  <si>
    <t>CMP</t>
  </si>
  <si>
    <t>Two vehicle insured – (individual)</t>
  </si>
  <si>
    <t>Other Vehicle</t>
  </si>
  <si>
    <t>Women Driver</t>
  </si>
  <si>
    <t>Insured Only</t>
  </si>
  <si>
    <t>Insured and up to 3 Named</t>
  </si>
  <si>
    <t>discount</t>
  </si>
  <si>
    <t>discount_tbl</t>
  </si>
  <si>
    <t>Less than 1 Year - 25</t>
  </si>
  <si>
    <t>1 Year - 30</t>
  </si>
  <si>
    <t>3 Years - 40</t>
  </si>
  <si>
    <t>4 Years - 45</t>
  </si>
  <si>
    <t>5 Years - 50</t>
  </si>
  <si>
    <t>Greater than 5 Years - 55</t>
  </si>
  <si>
    <t>NCD</t>
  </si>
  <si>
    <t>NCD years</t>
  </si>
  <si>
    <t>NCD_tbl</t>
  </si>
  <si>
    <t>LeftHand</t>
  </si>
  <si>
    <t>OwnGood</t>
  </si>
  <si>
    <t>GeneralCartage</t>
  </si>
  <si>
    <t>SpecialFlat</t>
  </si>
  <si>
    <t>SpecialPerc</t>
  </si>
  <si>
    <t>CCRange</t>
  </si>
  <si>
    <t>Count_seatsOverFive</t>
  </si>
  <si>
    <t>Calc_tonnageExc</t>
  </si>
  <si>
    <t>Calc_ratePlus</t>
  </si>
  <si>
    <t>Calc_minPremium</t>
  </si>
  <si>
    <t>Calc_class3</t>
  </si>
  <si>
    <t>Calc_seatsLoad</t>
  </si>
  <si>
    <t>Calc_discount</t>
  </si>
  <si>
    <t>Calc_handLoadingCoef</t>
  </si>
  <si>
    <t>Calc_ownGoodLoadingCoef</t>
  </si>
  <si>
    <t>Calc_miscLoadingCoef</t>
  </si>
  <si>
    <t>Calc_generalCartageLoading</t>
  </si>
  <si>
    <t>Calc_NCDiscount</t>
  </si>
  <si>
    <t>Item_type</t>
  </si>
  <si>
    <t>Calc_specialPerc</t>
  </si>
  <si>
    <t>Calc_special flat</t>
  </si>
  <si>
    <t>Calc_levy</t>
  </si>
  <si>
    <t>Created By:</t>
  </si>
  <si>
    <t>Requirements:</t>
  </si>
  <si>
    <t>Relevant System Flag Settings:</t>
  </si>
  <si>
    <t>CONFIDENTIALITY STATEMENT:</t>
  </si>
  <si>
    <t xml:space="preserve">This document is confidential and is intended for use strictly by employees and contracted agents of Enterprajs Sistemi DOOEL Skopje (hereafter referred to as S4E). It may not be copied without the permission of S4E.
This document contains information proprietary to S4E. Transmittal, receipt or possession of this document does not express license or imply rights to use, sell, design, develop or have developed products or services from this information. No reproduction, publication or disclosure of this information in whole or in part, electronic or otherwise, shall be made without prior written authorization from a signing officer of S4E. 
Authorized transfer of this document from the custody and control of ISI constitutes a loan for limited purposes, and this document must be returned to S4E upon request, and in all events upon the conclusion of the loan.
Copyright 2017, Enterprajs Sistemi DOOEL Skopje
</t>
  </si>
  <si>
    <t>Stefan Miteski</t>
  </si>
  <si>
    <t>Client:</t>
  </si>
  <si>
    <t>Client requirements date:</t>
  </si>
  <si>
    <t>Config_firle creation date:</t>
  </si>
  <si>
    <t>Lists</t>
  </si>
  <si>
    <t>Lists link:</t>
  </si>
  <si>
    <t>Lists!A1</t>
  </si>
  <si>
    <t>Form builder</t>
  </si>
  <si>
    <t>Form builder'!A1</t>
  </si>
  <si>
    <t>Last list id</t>
  </si>
  <si>
    <t># lists</t>
  </si>
  <si>
    <t>Date finished:</t>
  </si>
  <si>
    <t>Finished by:</t>
  </si>
  <si>
    <t># fields</t>
  </si>
  <si>
    <t>Last field id</t>
  </si>
  <si>
    <t>Tables</t>
  </si>
  <si>
    <t># tables</t>
  </si>
  <si>
    <t>Last table id</t>
  </si>
  <si>
    <t>Fields</t>
  </si>
  <si>
    <t>Algorithm steps</t>
  </si>
  <si>
    <t># steps</t>
  </si>
  <si>
    <t>last step</t>
  </si>
  <si>
    <t>Helping functions</t>
  </si>
  <si>
    <t># helping functions</t>
  </si>
  <si>
    <t>Last helping function</t>
  </si>
  <si>
    <t>Do_round</t>
  </si>
  <si>
    <t>Q31</t>
  </si>
  <si>
    <t>Selenium scripts</t>
  </si>
  <si>
    <t>Jenkins url:</t>
  </si>
  <si>
    <t>CONFIGURATION FILE</t>
  </si>
  <si>
    <t>Version:</t>
  </si>
  <si>
    <t>801-1000</t>
  </si>
  <si>
    <t>Meets Criteria</t>
  </si>
  <si>
    <t>Free entry sorter (FES)</t>
  </si>
  <si>
    <t>Free Entry Sorter</t>
  </si>
  <si>
    <t>FES1_Time</t>
  </si>
  <si>
    <t>FES1_Time!A1</t>
  </si>
  <si>
    <t>FES2_CC</t>
  </si>
  <si>
    <t>FES2_CC!A1</t>
  </si>
  <si>
    <t>ends on</t>
  </si>
  <si>
    <t>G22</t>
  </si>
  <si>
    <t>I26</t>
  </si>
  <si>
    <t>not done yet</t>
  </si>
  <si>
    <t># scripts</t>
  </si>
  <si>
    <t>Duration minutes:</t>
  </si>
  <si>
    <t>perm:</t>
  </si>
  <si>
    <t>alphanumericspacetextbox</t>
  </si>
  <si>
    <t>alphanumerictextbox</t>
  </si>
  <si>
    <t>password</t>
  </si>
  <si>
    <t>FieldSize</t>
  </si>
  <si>
    <t>validacija, ako ima pole za vnes da markira crveno ako e 0</t>
  </si>
  <si>
    <t>VariableName</t>
  </si>
  <si>
    <t>TableUsed</t>
  </si>
  <si>
    <t>FieldId</t>
  </si>
  <si>
    <t>NameCaption</t>
  </si>
  <si>
    <t>CSSClass</t>
  </si>
  <si>
    <t>CSSStyle</t>
  </si>
  <si>
    <t>FieldType</t>
  </si>
  <si>
    <t>ListId</t>
  </si>
  <si>
    <t>FieldList</t>
  </si>
  <si>
    <t>RatingIndicator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</si>
</sst>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charset val="204"/>
      <scheme val="minor"/>
    </font>
    <font>
      <b/>
      <sz val="11"/>
      <color theme="1"/>
      <name val="Calibri"/>
      <family val="2"/>
      <charset val="204"/>
      <scheme val="minor"/>
    </font>
    <font>
      <sz val="11"/>
      <color rgb="FFFF0000"/>
      <name val="Calibri"/>
      <family val="2"/>
      <charset val="204"/>
      <scheme val="minor"/>
    </font>
    <font>
      <sz val="11"/>
      <name val="Calibri"/>
      <family val="2"/>
      <charset val="204"/>
      <scheme val="minor"/>
    </font>
    <font>
      <sz val="11"/>
      <color rgb="FF000000"/>
      <name val="Calibri"/>
    </font>
    <font>
      <sz val="11"/>
      <color theme="0"/>
      <name val="Calibri"/>
      <family val="2"/>
      <charset val="204"/>
      <scheme val="minor"/>
    </font>
    <font>
      <u/>
      <sz val="11"/>
      <color theme="10"/>
      <name val="Calibri"/>
      <family val="2"/>
      <charset val="204"/>
      <scheme val="minor"/>
    </font>
    <font>
      <b/>
      <sz val="11"/>
      <name val="Calibri"/>
      <family val="2"/>
      <charset val="204"/>
      <scheme val="minor"/>
    </font>
    <font>
      <b/>
      <sz val="11"/>
      <color theme="1"/>
      <name val="Calibri"/>
      <family val="2"/>
      <scheme val="minor"/>
    </font>
    <font>
      <b/>
      <sz val="13.2"/>
      <color rgb="FF000000"/>
      <name val="Calibri"/>
      <family val="2"/>
      <charset val="204"/>
      <scheme val="minor"/>
    </font>
    <font>
      <sz val="13.2"/>
      <color theme="1"/>
      <name val="Calibri"/>
      <family val="2"/>
      <charset val="204"/>
      <scheme val="minor"/>
    </font>
    <font>
      <sz val="13.2"/>
      <color rgb="FF000000"/>
      <name val="Calibri"/>
      <family val="2"/>
      <charset val="204"/>
      <scheme val="minor"/>
    </font>
    <font>
      <b/>
      <sz val="12"/>
      <color rgb="FF000000"/>
      <name val="Calibri"/>
      <family val="2"/>
      <charset val="204"/>
      <scheme val="minor"/>
    </font>
  </fonts>
  <fills count="4">
    <fill>
      <patternFill patternType="none"/>
    </fill>
    <fill>
      <patternFill patternType="gray125"/>
    </fill>
    <fill>
      <patternFill patternType="solid">
        <fgColor theme="0" tint="-4.9989318521683403E-2"/>
        <bgColor indexed="64"/>
      </patternFill>
    </fill>
    <fill>
      <patternFill patternType="solid">
        <fgColor theme="4" tint="0.59999389629810485"/>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s>
  <cellStyleXfs count="3">
    <xf numFmtId="0" fontId="0" fillId="0" borderId="0"/>
    <xf numFmtId="0" fontId="4" fillId="0" borderId="0"/>
    <xf numFmtId="0" fontId="6" fillId="0" borderId="0" applyNumberFormat="0" applyFill="0" applyBorder="0" applyAlignment="0" applyProtection="0"/>
  </cellStyleXfs>
  <cellXfs count="170">
    <xf numFmtId="0" fontId="0" fillId="0" borderId="0" xfId="0"/>
    <xf numFmtId="0" fontId="1" fillId="0" borderId="0" xfId="0" applyFont="1"/>
    <xf numFmtId="0" fontId="1" fillId="2" borderId="1" xfId="0" applyFont="1" applyFill="1" applyBorder="1"/>
    <xf numFmtId="0" fontId="0" fillId="0" borderId="1" xfId="0" applyBorder="1"/>
    <xf numFmtId="0" fontId="0" fillId="0" borderId="1" xfId="0" applyBorder="1" applyAlignment="1">
      <alignment horizontal="left"/>
    </xf>
    <xf numFmtId="0" fontId="0" fillId="0" borderId="1" xfId="0" applyFill="1" applyBorder="1"/>
    <xf numFmtId="0" fontId="2" fillId="0" borderId="1" xfId="0" applyFont="1" applyBorder="1"/>
    <xf numFmtId="9" fontId="0" fillId="0" borderId="0" xfId="0" applyNumberFormat="1" applyAlignment="1">
      <alignment horizontal="left" vertical="top"/>
    </xf>
    <xf numFmtId="0" fontId="3" fillId="0" borderId="1" xfId="0" applyFont="1" applyBorder="1"/>
    <xf numFmtId="0" fontId="0" fillId="0" borderId="0" xfId="0" applyAlignment="1">
      <alignment horizontal="left"/>
    </xf>
    <xf numFmtId="0" fontId="3" fillId="0" borderId="1" xfId="0" applyFont="1" applyBorder="1" applyAlignment="1">
      <alignment horizontal="left"/>
    </xf>
    <xf numFmtId="0" fontId="7" fillId="0" borderId="0" xfId="0" applyFont="1" applyBorder="1" applyAlignment="1">
      <alignment horizontal="center" vertical="center"/>
    </xf>
    <xf numFmtId="0" fontId="1" fillId="0" borderId="1" xfId="0" applyFont="1" applyFill="1" applyBorder="1"/>
    <xf numFmtId="0" fontId="1" fillId="0" borderId="1" xfId="0" applyFont="1" applyBorder="1"/>
    <xf numFmtId="0" fontId="0" fillId="0" borderId="10" xfId="0" applyBorder="1"/>
    <xf numFmtId="0" fontId="7" fillId="0" borderId="3" xfId="0" applyFont="1" applyBorder="1" applyAlignment="1">
      <alignment horizontal="center" vertical="center"/>
    </xf>
    <xf numFmtId="0" fontId="7" fillId="0" borderId="4" xfId="0" applyFont="1" applyBorder="1" applyAlignment="1">
      <alignment horizontal="center" vertical="center"/>
    </xf>
    <xf numFmtId="0" fontId="7" fillId="0" borderId="5" xfId="0" applyFont="1" applyBorder="1" applyAlignment="1">
      <alignment horizontal="center" vertical="center"/>
    </xf>
    <xf numFmtId="0" fontId="0" fillId="0" borderId="6" xfId="0" applyBorder="1" applyAlignment="1">
      <alignment horizontal="left" vertical="center"/>
    </xf>
    <xf numFmtId="0" fontId="0" fillId="0" borderId="7" xfId="0" applyBorder="1" applyAlignment="1">
      <alignment horizontal="left" vertical="center"/>
    </xf>
    <xf numFmtId="0" fontId="0" fillId="0" borderId="8" xfId="0" applyBorder="1" applyAlignment="1">
      <alignment horizontal="left" vertical="center"/>
    </xf>
    <xf numFmtId="0" fontId="0" fillId="0" borderId="10" xfId="0" applyBorder="1" applyAlignment="1">
      <alignment horizontal="left" vertical="center"/>
    </xf>
    <xf numFmtId="0" fontId="0" fillId="0" borderId="0" xfId="0" applyBorder="1" applyAlignment="1">
      <alignment horizontal="left"/>
    </xf>
    <xf numFmtId="0" fontId="0" fillId="0" borderId="0" xfId="0" applyBorder="1"/>
    <xf numFmtId="0" fontId="7" fillId="0" borderId="0" xfId="0" applyFont="1" applyBorder="1" applyAlignment="1">
      <alignment horizontal="center" vertical="center" wrapText="1"/>
    </xf>
    <xf numFmtId="14" fontId="0" fillId="0" borderId="0" xfId="0" applyNumberFormat="1"/>
    <xf numFmtId="0" fontId="7" fillId="0" borderId="3" xfId="0" applyFont="1" applyFill="1" applyBorder="1" applyAlignment="1">
      <alignment horizontal="center" vertical="center"/>
    </xf>
    <xf numFmtId="0" fontId="0" fillId="0" borderId="1" xfId="0" applyFill="1" applyBorder="1" applyAlignment="1">
      <alignment horizontal="left"/>
    </xf>
    <xf numFmtId="0" fontId="0" fillId="0" borderId="6" xfId="0" applyFill="1" applyBorder="1" applyAlignment="1">
      <alignment horizontal="left" vertical="center"/>
    </xf>
    <xf numFmtId="0" fontId="3" fillId="0" borderId="1" xfId="0" applyFont="1" applyFill="1" applyBorder="1"/>
    <xf numFmtId="0" fontId="3" fillId="0" borderId="1" xfId="0" applyFont="1" applyFill="1" applyBorder="1" applyAlignment="1">
      <alignment horizontal="center" vertical="center"/>
    </xf>
    <xf numFmtId="10" fontId="3" fillId="0" borderId="1" xfId="0" applyNumberFormat="1" applyFont="1" applyFill="1" applyBorder="1"/>
    <xf numFmtId="0" fontId="3" fillId="0" borderId="1" xfId="0" applyFont="1" applyFill="1" applyBorder="1" applyAlignment="1">
      <alignment horizontal="left"/>
    </xf>
    <xf numFmtId="0" fontId="3" fillId="0" borderId="2" xfId="0" applyFont="1" applyFill="1" applyBorder="1"/>
    <xf numFmtId="0" fontId="3" fillId="0" borderId="2" xfId="0" applyFont="1" applyFill="1" applyBorder="1" applyAlignment="1">
      <alignment horizontal="center" vertical="center"/>
    </xf>
    <xf numFmtId="0" fontId="3" fillId="0" borderId="1" xfId="0" applyFont="1" applyFill="1" applyBorder="1" applyAlignment="1">
      <alignment horizontal="left" vertical="center"/>
    </xf>
    <xf numFmtId="0" fontId="3" fillId="0" borderId="6" xfId="0" applyFont="1" applyFill="1" applyBorder="1" applyAlignment="1">
      <alignment horizontal="left" vertical="center"/>
    </xf>
    <xf numFmtId="14" fontId="1" fillId="0" borderId="0" xfId="0" applyNumberFormat="1" applyFont="1" applyAlignment="1">
      <alignment horizontal="center"/>
    </xf>
    <xf numFmtId="0" fontId="0" fillId="0" borderId="14" xfId="0" applyBorder="1"/>
    <xf numFmtId="0" fontId="0" fillId="0" borderId="15" xfId="0" applyBorder="1"/>
    <xf numFmtId="14" fontId="0" fillId="2" borderId="1" xfId="0" applyNumberFormat="1" applyFill="1" applyBorder="1"/>
    <xf numFmtId="14" fontId="0" fillId="0" borderId="1" xfId="0" applyNumberFormat="1" applyBorder="1"/>
    <xf numFmtId="14" fontId="1" fillId="0" borderId="0" xfId="0" applyNumberFormat="1" applyFont="1"/>
    <xf numFmtId="0" fontId="0" fillId="0" borderId="9" xfId="0" applyBorder="1"/>
    <xf numFmtId="0" fontId="3" fillId="0" borderId="9" xfId="0" applyFont="1" applyFill="1" applyBorder="1"/>
    <xf numFmtId="0" fontId="0" fillId="0" borderId="1" xfId="0" applyFill="1" applyBorder="1" applyAlignment="1">
      <alignment horizontal="left" vertical="center"/>
    </xf>
    <xf numFmtId="0" fontId="0" fillId="0" borderId="1" xfId="0" applyFill="1" applyBorder="1" applyAlignment="1">
      <alignment wrapText="1"/>
    </xf>
    <xf numFmtId="0" fontId="7" fillId="0" borderId="17" xfId="0" applyFont="1" applyBorder="1" applyAlignment="1">
      <alignment horizontal="center" vertical="center"/>
    </xf>
    <xf numFmtId="0" fontId="3" fillId="0" borderId="14" xfId="0" applyFont="1" applyBorder="1"/>
    <xf numFmtId="0" fontId="3" fillId="0" borderId="11" xfId="0" applyFont="1" applyBorder="1"/>
    <xf numFmtId="0" fontId="0" fillId="0" borderId="11" xfId="0" applyBorder="1"/>
    <xf numFmtId="0" fontId="5" fillId="0" borderId="15" xfId="0" applyFont="1" applyBorder="1"/>
    <xf numFmtId="0" fontId="7" fillId="0" borderId="4" xfId="0" applyFont="1" applyFill="1" applyBorder="1" applyAlignment="1">
      <alignment horizontal="left" vertical="center"/>
    </xf>
    <xf numFmtId="0" fontId="7" fillId="0" borderId="4" xfId="0" applyFont="1" applyFill="1" applyBorder="1" applyAlignment="1">
      <alignment horizontal="center" vertical="center"/>
    </xf>
    <xf numFmtId="0" fontId="1" fillId="0" borderId="5" xfId="0" applyFont="1" applyFill="1" applyBorder="1"/>
    <xf numFmtId="0" fontId="0" fillId="0" borderId="7" xfId="0" applyFill="1" applyBorder="1" applyAlignment="1">
      <alignment horizontal="left"/>
    </xf>
    <xf numFmtId="0" fontId="0" fillId="0" borderId="6" xfId="0" applyFill="1" applyBorder="1" applyAlignment="1">
      <alignment horizontal="left"/>
    </xf>
    <xf numFmtId="0" fontId="0" fillId="0" borderId="8" xfId="0" applyFill="1" applyBorder="1" applyAlignment="1">
      <alignment horizontal="left" vertical="center"/>
    </xf>
    <xf numFmtId="0" fontId="0" fillId="0" borderId="9" xfId="0" applyFill="1" applyBorder="1"/>
    <xf numFmtId="0" fontId="0" fillId="0" borderId="10" xfId="0" applyFill="1" applyBorder="1" applyAlignment="1">
      <alignment horizontal="left"/>
    </xf>
    <xf numFmtId="0" fontId="7" fillId="0" borderId="0" xfId="0" applyFont="1" applyFill="1" applyBorder="1" applyAlignment="1">
      <alignment horizontal="center" vertical="center"/>
    </xf>
    <xf numFmtId="0" fontId="7" fillId="0" borderId="0" xfId="0" applyFont="1" applyFill="1" applyBorder="1" applyAlignment="1">
      <alignment horizontal="left" vertical="center"/>
    </xf>
    <xf numFmtId="0" fontId="7" fillId="0" borderId="17" xfId="0" applyFont="1" applyFill="1" applyBorder="1" applyAlignment="1">
      <alignment horizontal="center" vertical="center"/>
    </xf>
    <xf numFmtId="0" fontId="1" fillId="0" borderId="18" xfId="0" applyFont="1" applyFill="1" applyBorder="1"/>
    <xf numFmtId="0" fontId="8" fillId="0" borderId="5" xfId="0" applyFont="1" applyFill="1" applyBorder="1" applyAlignment="1">
      <alignment horizontal="center"/>
    </xf>
    <xf numFmtId="0" fontId="8" fillId="0" borderId="6" xfId="0" applyFont="1" applyFill="1" applyBorder="1" applyAlignment="1">
      <alignment horizontal="center"/>
    </xf>
    <xf numFmtId="9" fontId="8" fillId="0" borderId="7" xfId="0" applyNumberFormat="1" applyFont="1" applyFill="1" applyBorder="1" applyAlignment="1">
      <alignment horizontal="center" vertical="center"/>
    </xf>
    <xf numFmtId="0" fontId="8" fillId="0" borderId="8" xfId="0" applyFont="1" applyFill="1" applyBorder="1" applyAlignment="1">
      <alignment horizontal="center"/>
    </xf>
    <xf numFmtId="9" fontId="8" fillId="0" borderId="10" xfId="0" applyNumberFormat="1" applyFont="1" applyFill="1" applyBorder="1" applyAlignment="1">
      <alignment horizontal="center" vertical="center"/>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0" fontId="0" fillId="0" borderId="14" xfId="0" applyFont="1" applyFill="1" applyBorder="1" applyAlignment="1">
      <alignment vertical="center"/>
    </xf>
    <xf numFmtId="0" fontId="0" fillId="0" borderId="11" xfId="0" applyFont="1" applyFill="1" applyBorder="1" applyAlignment="1">
      <alignment vertical="center"/>
    </xf>
    <xf numFmtId="0" fontId="0" fillId="0" borderId="15" xfId="0" applyFill="1" applyBorder="1"/>
    <xf numFmtId="0" fontId="7" fillId="0" borderId="18" xfId="0" applyFont="1" applyBorder="1" applyAlignment="1">
      <alignment horizontal="center" vertical="center"/>
    </xf>
    <xf numFmtId="0" fontId="3" fillId="0" borderId="14" xfId="0" applyFont="1" applyFill="1" applyBorder="1"/>
    <xf numFmtId="0" fontId="3" fillId="0" borderId="11" xfId="0" applyFont="1" applyFill="1" applyBorder="1"/>
    <xf numFmtId="10" fontId="3" fillId="0" borderId="15" xfId="0" applyNumberFormat="1" applyFont="1" applyBorder="1"/>
    <xf numFmtId="10" fontId="7" fillId="0" borderId="5" xfId="0" applyNumberFormat="1" applyFont="1" applyFill="1" applyBorder="1" applyAlignment="1">
      <alignment horizontal="center" vertical="center"/>
    </xf>
    <xf numFmtId="0" fontId="3" fillId="0" borderId="6" xfId="0" applyFont="1" applyFill="1" applyBorder="1"/>
    <xf numFmtId="10" fontId="3" fillId="0" borderId="7" xfId="0" applyNumberFormat="1" applyFont="1" applyFill="1" applyBorder="1"/>
    <xf numFmtId="0" fontId="3" fillId="0" borderId="6" xfId="0" applyFont="1" applyFill="1" applyBorder="1" applyAlignment="1">
      <alignment horizontal="left"/>
    </xf>
    <xf numFmtId="0" fontId="3" fillId="0" borderId="19" xfId="0" applyFont="1" applyFill="1" applyBorder="1" applyAlignment="1">
      <alignment horizontal="left"/>
    </xf>
    <xf numFmtId="10" fontId="3" fillId="0" borderId="18" xfId="0" applyNumberFormat="1" applyFont="1" applyFill="1" applyBorder="1"/>
    <xf numFmtId="0" fontId="3" fillId="0" borderId="19" xfId="0" applyFont="1" applyFill="1" applyBorder="1"/>
    <xf numFmtId="0" fontId="3" fillId="0" borderId="19" xfId="0" applyFont="1" applyFill="1" applyBorder="1" applyAlignment="1">
      <alignment horizontal="left" vertical="center"/>
    </xf>
    <xf numFmtId="10" fontId="3" fillId="0" borderId="20" xfId="0" applyNumberFormat="1" applyFont="1" applyFill="1" applyBorder="1"/>
    <xf numFmtId="0" fontId="3" fillId="0" borderId="8" xfId="0" applyFont="1" applyFill="1" applyBorder="1" applyAlignment="1">
      <alignment horizontal="left" vertical="center"/>
    </xf>
    <xf numFmtId="0" fontId="3" fillId="0" borderId="9" xfId="0" applyFont="1" applyFill="1" applyBorder="1" applyAlignment="1">
      <alignment horizontal="center" vertical="center"/>
    </xf>
    <xf numFmtId="10" fontId="3" fillId="0" borderId="10" xfId="0" applyNumberFormat="1" applyFont="1" applyFill="1" applyBorder="1"/>
    <xf numFmtId="0" fontId="8" fillId="0" borderId="18" xfId="0" applyFont="1" applyFill="1" applyBorder="1" applyAlignment="1">
      <alignment horizontal="center"/>
    </xf>
    <xf numFmtId="0" fontId="0" fillId="0" borderId="14" xfId="0" applyFill="1" applyBorder="1"/>
    <xf numFmtId="0" fontId="8" fillId="0" borderId="4" xfId="0" applyFont="1" applyFill="1" applyBorder="1" applyAlignment="1">
      <alignment horizontal="center" vertical="center"/>
    </xf>
    <xf numFmtId="9" fontId="0" fillId="0" borderId="7" xfId="0" applyNumberFormat="1" applyFill="1" applyBorder="1" applyAlignment="1">
      <alignment horizontal="left" vertical="center"/>
    </xf>
    <xf numFmtId="0" fontId="0" fillId="0" borderId="9" xfId="0" applyFill="1" applyBorder="1" applyAlignment="1">
      <alignment horizontal="left" vertical="center"/>
    </xf>
    <xf numFmtId="9" fontId="0" fillId="0" borderId="10" xfId="0" applyNumberFormat="1" applyFill="1" applyBorder="1" applyAlignment="1">
      <alignment horizontal="left" vertical="center"/>
    </xf>
    <xf numFmtId="0" fontId="3" fillId="0" borderId="14" xfId="0" applyFont="1" applyFill="1" applyBorder="1" applyAlignment="1">
      <alignment horizontal="center" vertical="center"/>
    </xf>
    <xf numFmtId="0" fontId="3" fillId="0" borderId="11" xfId="0" applyFont="1" applyFill="1" applyBorder="1" applyAlignment="1">
      <alignment horizontal="center" vertical="center"/>
    </xf>
    <xf numFmtId="0" fontId="0" fillId="0" borderId="11" xfId="0" applyFont="1" applyFill="1" applyBorder="1"/>
    <xf numFmtId="0" fontId="3" fillId="0" borderId="15" xfId="0" applyFont="1" applyFill="1" applyBorder="1" applyAlignment="1">
      <alignment horizontal="center" vertical="center"/>
    </xf>
    <xf numFmtId="0" fontId="0" fillId="0" borderId="0" xfId="0" applyBorder="1" applyAlignment="1">
      <alignment horizontal="center"/>
    </xf>
    <xf numFmtId="0" fontId="0" fillId="0" borderId="17" xfId="0" applyBorder="1"/>
    <xf numFmtId="0" fontId="0" fillId="0" borderId="18" xfId="0" applyBorder="1"/>
    <xf numFmtId="0" fontId="0" fillId="0" borderId="6" xfId="0" applyBorder="1"/>
    <xf numFmtId="0" fontId="0" fillId="0" borderId="6" xfId="0" applyFill="1" applyBorder="1"/>
    <xf numFmtId="9" fontId="0" fillId="0" borderId="7" xfId="0" applyNumberFormat="1" applyFill="1" applyBorder="1"/>
    <xf numFmtId="10" fontId="0" fillId="0" borderId="7" xfId="0" applyNumberFormat="1" applyFill="1" applyBorder="1"/>
    <xf numFmtId="0" fontId="0" fillId="0" borderId="8" xfId="0" applyFill="1" applyBorder="1"/>
    <xf numFmtId="10" fontId="0" fillId="0" borderId="10" xfId="0" applyNumberFormat="1" applyFill="1" applyBorder="1"/>
    <xf numFmtId="0" fontId="1" fillId="0" borderId="3" xfId="0" applyFont="1" applyFill="1" applyBorder="1"/>
    <xf numFmtId="0" fontId="1" fillId="0" borderId="4" xfId="0" applyFont="1" applyFill="1" applyBorder="1" applyAlignment="1">
      <alignment horizontal="center"/>
    </xf>
    <xf numFmtId="0" fontId="1" fillId="2" borderId="3" xfId="0" applyFont="1" applyFill="1" applyBorder="1"/>
    <xf numFmtId="0" fontId="1" fillId="2" borderId="4" xfId="0" applyFont="1" applyFill="1" applyBorder="1"/>
    <xf numFmtId="0" fontId="1" fillId="2" borderId="24" xfId="0" applyFont="1" applyFill="1" applyBorder="1"/>
    <xf numFmtId="0" fontId="0" fillId="0" borderId="7" xfId="0" applyBorder="1"/>
    <xf numFmtId="0" fontId="0" fillId="0" borderId="8" xfId="0" applyBorder="1"/>
    <xf numFmtId="0" fontId="11" fillId="0" borderId="0" xfId="0" applyFont="1" applyBorder="1" applyAlignment="1">
      <alignment vertical="top" wrapText="1"/>
    </xf>
    <xf numFmtId="0" fontId="9" fillId="0" borderId="0" xfId="0" applyFont="1" applyFill="1" applyBorder="1" applyAlignment="1">
      <alignment horizontal="right" vertical="top" wrapText="1"/>
    </xf>
    <xf numFmtId="0" fontId="6" fillId="0" borderId="0" xfId="2" applyBorder="1"/>
    <xf numFmtId="0" fontId="6" fillId="0" borderId="0" xfId="2" quotePrefix="1" applyBorder="1"/>
    <xf numFmtId="0" fontId="10" fillId="0" borderId="13" xfId="0" applyFont="1" applyBorder="1" applyAlignment="1">
      <alignment wrapText="1"/>
    </xf>
    <xf numFmtId="14" fontId="10" fillId="0" borderId="18" xfId="0" applyNumberFormat="1" applyFont="1" applyBorder="1" applyAlignment="1">
      <alignment horizontal="left" wrapText="1"/>
    </xf>
    <xf numFmtId="0" fontId="10" fillId="0" borderId="18" xfId="0" applyFont="1" applyBorder="1" applyAlignment="1">
      <alignment wrapText="1"/>
    </xf>
    <xf numFmtId="0" fontId="11" fillId="0" borderId="18" xfId="0" applyFont="1" applyBorder="1" applyAlignment="1">
      <alignment vertical="top" wrapText="1"/>
    </xf>
    <xf numFmtId="0" fontId="11" fillId="0" borderId="15" xfId="0" applyFont="1" applyBorder="1" applyAlignment="1">
      <alignment vertical="top" wrapText="1"/>
    </xf>
    <xf numFmtId="0" fontId="11" fillId="0" borderId="17" xfId="0" applyFont="1" applyBorder="1" applyAlignment="1">
      <alignment vertical="top" wrapText="1"/>
    </xf>
    <xf numFmtId="0" fontId="12" fillId="0" borderId="12" xfId="0" applyFont="1" applyBorder="1" applyAlignment="1">
      <alignment horizontal="right" vertical="top" wrapText="1"/>
    </xf>
    <xf numFmtId="0" fontId="12" fillId="0" borderId="17" xfId="0" applyFont="1" applyBorder="1" applyAlignment="1">
      <alignment horizontal="right" vertical="top" wrapText="1"/>
    </xf>
    <xf numFmtId="0" fontId="1" fillId="0" borderId="0" xfId="0" applyFont="1" applyAlignment="1"/>
    <xf numFmtId="0" fontId="10" fillId="0" borderId="12" xfId="0" applyFont="1" applyBorder="1" applyAlignment="1">
      <alignment wrapText="1"/>
    </xf>
    <xf numFmtId="0" fontId="10" fillId="0" borderId="17" xfId="0" applyFont="1" applyBorder="1" applyAlignment="1">
      <alignment wrapText="1"/>
    </xf>
    <xf numFmtId="0" fontId="11" fillId="0" borderId="14" xfId="0" applyFont="1" applyBorder="1" applyAlignment="1">
      <alignment vertical="top" wrapText="1"/>
    </xf>
    <xf numFmtId="0" fontId="9" fillId="0" borderId="0" xfId="0" applyFont="1" applyFill="1" applyBorder="1" applyAlignment="1">
      <alignment horizontal="left" vertical="top" wrapText="1"/>
    </xf>
    <xf numFmtId="0" fontId="9" fillId="0" borderId="17" xfId="0" applyFont="1" applyFill="1" applyBorder="1" applyAlignment="1">
      <alignment horizontal="right" vertical="top" wrapText="1"/>
    </xf>
    <xf numFmtId="14" fontId="0" fillId="0" borderId="0" xfId="0" applyNumberFormat="1" applyBorder="1" applyAlignment="1">
      <alignment horizontal="left"/>
    </xf>
    <xf numFmtId="0" fontId="0" fillId="0" borderId="18" xfId="0" applyBorder="1" applyAlignment="1">
      <alignment horizontal="left"/>
    </xf>
    <xf numFmtId="0" fontId="9" fillId="0" borderId="14" xfId="0" applyFont="1" applyFill="1" applyBorder="1" applyAlignment="1">
      <alignment horizontal="right" vertical="top" wrapText="1"/>
    </xf>
    <xf numFmtId="14" fontId="0" fillId="0" borderId="1" xfId="0" applyNumberFormat="1" applyBorder="1" applyAlignment="1">
      <alignment horizontal="left"/>
    </xf>
    <xf numFmtId="0" fontId="0" fillId="0" borderId="18" xfId="0" applyBorder="1" applyAlignment="1">
      <alignment horizontal="right"/>
    </xf>
    <xf numFmtId="0" fontId="1" fillId="0" borderId="22" xfId="0" applyFont="1" applyBorder="1" applyAlignment="1"/>
    <xf numFmtId="0" fontId="1" fillId="0" borderId="23" xfId="0" applyFont="1" applyBorder="1" applyAlignment="1"/>
    <xf numFmtId="14" fontId="0" fillId="0" borderId="0" xfId="0" applyNumberFormat="1" applyBorder="1"/>
    <xf numFmtId="1" fontId="0" fillId="2" borderId="1" xfId="0" applyNumberFormat="1" applyFill="1" applyBorder="1"/>
    <xf numFmtId="1" fontId="0" fillId="0" borderId="1" xfId="0" applyNumberFormat="1" applyBorder="1"/>
    <xf numFmtId="14" fontId="6" fillId="0" borderId="0" xfId="2" applyNumberFormat="1" applyBorder="1" applyAlignment="1">
      <alignment horizontal="left"/>
    </xf>
    <xf numFmtId="0" fontId="9" fillId="0" borderId="11" xfId="0" applyFont="1" applyFill="1" applyBorder="1" applyAlignment="1">
      <alignment horizontal="left" vertical="top" wrapText="1"/>
    </xf>
    <xf numFmtId="0" fontId="0" fillId="0" borderId="0" xfId="0" applyAlignment="1">
      <alignment wrapText="1"/>
    </xf>
    <xf numFmtId="0" fontId="1" fillId="2" borderId="2" xfId="0" applyFont="1" applyFill="1" applyBorder="1"/>
    <xf numFmtId="0" fontId="0" fillId="0" borderId="1" xfId="0" applyBorder="1" applyAlignment="1">
      <alignment wrapText="1"/>
    </xf>
    <xf numFmtId="0" fontId="0" fillId="0" borderId="2" xfId="0" applyFill="1" applyBorder="1"/>
    <xf numFmtId="0" fontId="1" fillId="3" borderId="12" xfId="0" applyFont="1" applyFill="1" applyBorder="1" applyAlignment="1">
      <alignment horizontal="center"/>
    </xf>
    <xf numFmtId="0" fontId="1" fillId="3" borderId="16" xfId="0" applyFont="1" applyFill="1" applyBorder="1" applyAlignment="1">
      <alignment horizontal="center"/>
    </xf>
    <xf numFmtId="0" fontId="1" fillId="3" borderId="13" xfId="0" applyFont="1" applyFill="1" applyBorder="1" applyAlignment="1">
      <alignment horizontal="center"/>
    </xf>
    <xf numFmtId="0" fontId="1" fillId="3" borderId="21" xfId="0" applyFont="1" applyFill="1" applyBorder="1" applyAlignment="1">
      <alignment horizontal="center"/>
    </xf>
    <xf numFmtId="0" fontId="1" fillId="3" borderId="22" xfId="0" applyFont="1" applyFill="1" applyBorder="1" applyAlignment="1">
      <alignment horizontal="center"/>
    </xf>
    <xf numFmtId="14" fontId="0" fillId="0" borderId="11" xfId="0" applyNumberFormat="1" applyBorder="1" applyAlignment="1">
      <alignment horizontal="left"/>
    </xf>
    <xf numFmtId="0" fontId="0" fillId="0" borderId="15" xfId="0" applyBorder="1" applyAlignment="1">
      <alignment horizontal="left"/>
    </xf>
    <xf numFmtId="0" fontId="0" fillId="0" borderId="16" xfId="0" applyBorder="1" applyAlignment="1">
      <alignment horizontal="center"/>
    </xf>
    <xf numFmtId="0" fontId="11" fillId="0" borderId="14" xfId="0" applyFont="1" applyBorder="1" applyAlignment="1">
      <alignment horizontal="left" vertical="top" wrapText="1" indent="1"/>
    </xf>
    <xf numFmtId="0" fontId="11" fillId="0" borderId="11" xfId="0" applyFont="1" applyBorder="1" applyAlignment="1">
      <alignment horizontal="left" vertical="top" wrapText="1" indent="1"/>
    </xf>
    <xf numFmtId="0" fontId="11" fillId="0" borderId="15" xfId="0" applyFont="1" applyBorder="1" applyAlignment="1">
      <alignment horizontal="left" vertical="top" wrapText="1" indent="1"/>
    </xf>
    <xf numFmtId="0" fontId="1" fillId="0" borderId="12" xfId="0" applyFont="1" applyBorder="1" applyAlignment="1">
      <alignment horizontal="center"/>
    </xf>
    <xf numFmtId="0" fontId="1" fillId="0" borderId="16" xfId="0" applyFont="1" applyBorder="1" applyAlignment="1">
      <alignment horizontal="center"/>
    </xf>
    <xf numFmtId="0" fontId="1" fillId="0" borderId="13" xfId="0" applyFont="1" applyBorder="1" applyAlignment="1">
      <alignment horizontal="center"/>
    </xf>
    <xf numFmtId="0" fontId="1" fillId="0" borderId="12" xfId="0" applyFont="1" applyFill="1" applyBorder="1" applyAlignment="1">
      <alignment horizontal="center"/>
    </xf>
    <xf numFmtId="0" fontId="1" fillId="0" borderId="16" xfId="0" applyFont="1" applyFill="1" applyBorder="1" applyAlignment="1">
      <alignment horizontal="center"/>
    </xf>
    <xf numFmtId="0" fontId="1" fillId="0" borderId="13" xfId="0" applyFont="1" applyFill="1" applyBorder="1" applyAlignment="1">
      <alignment horizontal="center"/>
    </xf>
    <xf numFmtId="0" fontId="1" fillId="0" borderId="1" xfId="0" applyFont="1" applyBorder="1" applyAlignment="1">
      <alignment horizontal="center"/>
    </xf>
    <xf numFmtId="14" fontId="1" fillId="0" borderId="0" xfId="0" applyNumberFormat="1" applyFont="1" applyAlignment="1">
      <alignment horizontal="center"/>
    </xf>
    <xf numFmtId="0" fontId="1" fillId="0" borderId="0" xfId="0" applyFont="1" applyAlignment="1">
      <alignment horizontal="center"/>
    </xf>
  </cellXfs>
  <cellStyles count="3">
    <cellStyle name="Hyperlink" xfId="2" builtinId="8"/>
    <cellStyle name="Normal" xfId="0" builtinId="0"/>
    <cellStyle name="Normal 2" xfId="1"/>
  </cellStyles>
  <dxfs count="16">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xdr:row>
      <xdr:rowOff>19050</xdr:rowOff>
    </xdr:from>
    <xdr:to>
      <xdr:col>3</xdr:col>
      <xdr:colOff>619124</xdr:colOff>
      <xdr:row>6</xdr:row>
      <xdr:rowOff>222126</xdr:rowOff>
    </xdr:to>
    <xdr:pic>
      <xdr:nvPicPr>
        <xdr:cNvPr id="4" name="Picture 3">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10400" y="19050"/>
          <a:ext cx="1390649" cy="13460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4"/>
  <sheetViews>
    <sheetView workbookViewId="0">
      <selection activeCell="E9" sqref="E9"/>
    </sheetView>
  </sheetViews>
  <sheetFormatPr defaultRowHeight="15" x14ac:dyDescent="0.25"/>
  <cols>
    <col min="1" max="1" width="36" customWidth="1"/>
    <col min="2" max="2" width="69.140625" customWidth="1"/>
    <col min="3" max="3" width="11.5703125" customWidth="1"/>
    <col min="4" max="4" width="9.42578125" customWidth="1"/>
    <col min="5" max="5" width="9.5703125" customWidth="1"/>
  </cols>
  <sheetData>
    <row r="1" spans="1:6" ht="15.75" thickBot="1" x14ac:dyDescent="0.3">
      <c r="A1" s="153" t="s">
        <v>218</v>
      </c>
      <c r="B1" s="154"/>
      <c r="C1" s="139" t="s">
        <v>219</v>
      </c>
      <c r="D1" s="140">
        <v>2</v>
      </c>
    </row>
    <row r="2" spans="1:6" ht="18" x14ac:dyDescent="0.3">
      <c r="A2" s="126" t="s">
        <v>184</v>
      </c>
      <c r="B2" s="120" t="s">
        <v>189</v>
      </c>
      <c r="C2" s="129"/>
      <c r="D2" s="120"/>
      <c r="E2" s="23"/>
    </row>
    <row r="3" spans="1:6" ht="18" x14ac:dyDescent="0.3">
      <c r="A3" s="127" t="s">
        <v>191</v>
      </c>
      <c r="B3" s="121">
        <v>42813</v>
      </c>
      <c r="C3" s="130"/>
      <c r="D3" s="122"/>
      <c r="E3" s="23"/>
    </row>
    <row r="4" spans="1:6" ht="18" x14ac:dyDescent="0.3">
      <c r="A4" s="127" t="s">
        <v>190</v>
      </c>
      <c r="B4" s="122"/>
      <c r="C4" s="130"/>
      <c r="D4" s="122"/>
      <c r="E4" s="23"/>
    </row>
    <row r="5" spans="1:6" ht="18" x14ac:dyDescent="0.3">
      <c r="A5" s="127" t="s">
        <v>192</v>
      </c>
      <c r="B5" s="121">
        <v>42813</v>
      </c>
      <c r="C5" s="130"/>
      <c r="D5" s="122"/>
      <c r="E5" s="23"/>
    </row>
    <row r="6" spans="1:6" ht="18" x14ac:dyDescent="0.25">
      <c r="A6" s="127" t="s">
        <v>185</v>
      </c>
      <c r="B6" s="123"/>
      <c r="C6" s="125"/>
      <c r="D6" s="123"/>
      <c r="E6" s="23"/>
    </row>
    <row r="7" spans="1:6" ht="18.75" thickBot="1" x14ac:dyDescent="0.3">
      <c r="A7" s="127" t="s">
        <v>186</v>
      </c>
      <c r="B7" s="123"/>
      <c r="C7" s="131"/>
      <c r="D7" s="124"/>
      <c r="E7" s="23"/>
    </row>
    <row r="8" spans="1:6" ht="18" customHeight="1" x14ac:dyDescent="0.25">
      <c r="A8" s="150" t="s">
        <v>187</v>
      </c>
      <c r="B8" s="151"/>
      <c r="C8" s="151"/>
      <c r="D8" s="152"/>
      <c r="E8" s="128"/>
    </row>
    <row r="9" spans="1:6" ht="219" customHeight="1" thickBot="1" x14ac:dyDescent="0.3">
      <c r="A9" s="158" t="s">
        <v>188</v>
      </c>
      <c r="B9" s="159"/>
      <c r="C9" s="159"/>
      <c r="D9" s="160"/>
      <c r="E9" s="116"/>
      <c r="F9" s="116"/>
    </row>
    <row r="10" spans="1:6" ht="15.75" thickBot="1" x14ac:dyDescent="0.3">
      <c r="A10" s="157"/>
      <c r="B10" s="157"/>
      <c r="C10" s="157"/>
      <c r="D10" s="157"/>
      <c r="E10" s="23"/>
    </row>
    <row r="11" spans="1:6" x14ac:dyDescent="0.25">
      <c r="A11" s="150" t="s">
        <v>193</v>
      </c>
      <c r="B11" s="151"/>
      <c r="C11" s="151"/>
      <c r="D11" s="152"/>
      <c r="E11" s="23"/>
    </row>
    <row r="12" spans="1:6" ht="18" customHeight="1" x14ac:dyDescent="0.25">
      <c r="A12" s="133" t="s">
        <v>194</v>
      </c>
      <c r="B12" s="118" t="s">
        <v>195</v>
      </c>
      <c r="C12" s="132" t="s">
        <v>199</v>
      </c>
      <c r="D12" s="135">
        <v>10</v>
      </c>
      <c r="E12" s="23"/>
    </row>
    <row r="13" spans="1:6" ht="17.25" customHeight="1" x14ac:dyDescent="0.25">
      <c r="A13" s="133" t="s">
        <v>200</v>
      </c>
      <c r="B13" s="134">
        <v>42813</v>
      </c>
      <c r="C13" s="132" t="s">
        <v>198</v>
      </c>
      <c r="D13" s="135">
        <v>12</v>
      </c>
      <c r="E13" s="23"/>
    </row>
    <row r="14" spans="1:6" ht="18" customHeight="1" thickBot="1" x14ac:dyDescent="0.3">
      <c r="A14" s="136" t="s">
        <v>201</v>
      </c>
      <c r="B14" s="50" t="s">
        <v>189</v>
      </c>
      <c r="C14" s="50"/>
      <c r="D14" s="39"/>
      <c r="E14" s="23"/>
    </row>
    <row r="15" spans="1:6" ht="18.75" thickBot="1" x14ac:dyDescent="0.3">
      <c r="A15" s="117"/>
      <c r="B15" s="22"/>
      <c r="C15" s="23"/>
      <c r="D15" s="23"/>
      <c r="E15" s="23"/>
    </row>
    <row r="16" spans="1:6" x14ac:dyDescent="0.25">
      <c r="A16" s="150" t="s">
        <v>207</v>
      </c>
      <c r="B16" s="151"/>
      <c r="C16" s="151"/>
      <c r="D16" s="152"/>
      <c r="E16" s="23"/>
    </row>
    <row r="17" spans="1:5" ht="18" x14ac:dyDescent="0.25">
      <c r="A17" s="133" t="s">
        <v>196</v>
      </c>
      <c r="B17" s="119" t="s">
        <v>197</v>
      </c>
      <c r="C17" s="132" t="s">
        <v>202</v>
      </c>
      <c r="D17" s="102">
        <v>28</v>
      </c>
      <c r="E17" s="23"/>
    </row>
    <row r="18" spans="1:5" ht="36" x14ac:dyDescent="0.25">
      <c r="A18" s="133" t="s">
        <v>200</v>
      </c>
      <c r="B18" s="134">
        <v>42813</v>
      </c>
      <c r="C18" s="132" t="s">
        <v>203</v>
      </c>
      <c r="D18" s="102">
        <v>29</v>
      </c>
      <c r="E18" s="23"/>
    </row>
    <row r="19" spans="1:5" ht="18.75" thickBot="1" x14ac:dyDescent="0.3">
      <c r="A19" s="136" t="s">
        <v>201</v>
      </c>
      <c r="B19" s="50" t="s">
        <v>189</v>
      </c>
      <c r="C19" s="50"/>
      <c r="D19" s="39"/>
      <c r="E19" s="23"/>
    </row>
    <row r="20" spans="1:5" ht="15.75" thickBot="1" x14ac:dyDescent="0.3">
      <c r="A20" s="23"/>
      <c r="B20" s="23"/>
      <c r="C20" s="23"/>
      <c r="D20" s="23"/>
      <c r="E20" s="23"/>
    </row>
    <row r="21" spans="1:5" x14ac:dyDescent="0.25">
      <c r="A21" s="150" t="s">
        <v>204</v>
      </c>
      <c r="B21" s="151"/>
      <c r="C21" s="151"/>
      <c r="D21" s="152"/>
      <c r="E21" s="23"/>
    </row>
    <row r="22" spans="1:5" ht="18" x14ac:dyDescent="0.25">
      <c r="A22" s="133" t="s">
        <v>196</v>
      </c>
      <c r="B22" s="119" t="s">
        <v>197</v>
      </c>
      <c r="C22" s="132" t="s">
        <v>205</v>
      </c>
      <c r="D22" s="102">
        <v>6</v>
      </c>
      <c r="E22" s="23"/>
    </row>
    <row r="23" spans="1:5" ht="36" x14ac:dyDescent="0.25">
      <c r="A23" s="133" t="s">
        <v>200</v>
      </c>
      <c r="B23" s="134">
        <v>42813</v>
      </c>
      <c r="C23" s="132" t="s">
        <v>206</v>
      </c>
      <c r="D23" s="102" t="s">
        <v>161</v>
      </c>
      <c r="E23" s="23"/>
    </row>
    <row r="24" spans="1:5" ht="18.75" thickBot="1" x14ac:dyDescent="0.3">
      <c r="A24" s="136" t="s">
        <v>201</v>
      </c>
      <c r="B24" s="50" t="s">
        <v>189</v>
      </c>
      <c r="C24" s="50"/>
      <c r="D24" s="39"/>
      <c r="E24" s="23"/>
    </row>
    <row r="25" spans="1:5" ht="15.75" thickBot="1" x14ac:dyDescent="0.3">
      <c r="A25" s="23"/>
      <c r="B25" s="23"/>
      <c r="C25" s="23"/>
      <c r="D25" s="23"/>
      <c r="E25" s="23"/>
    </row>
    <row r="26" spans="1:5" x14ac:dyDescent="0.25">
      <c r="A26" s="150" t="s">
        <v>211</v>
      </c>
      <c r="B26" s="151"/>
      <c r="C26" s="151"/>
      <c r="D26" s="152"/>
      <c r="E26" s="23"/>
    </row>
    <row r="27" spans="1:5" ht="36" x14ac:dyDescent="0.25">
      <c r="A27" s="133" t="s">
        <v>196</v>
      </c>
      <c r="B27" s="119" t="s">
        <v>197</v>
      </c>
      <c r="C27" s="132" t="s">
        <v>212</v>
      </c>
      <c r="D27" s="102">
        <v>16</v>
      </c>
      <c r="E27" s="23"/>
    </row>
    <row r="28" spans="1:5" ht="54" x14ac:dyDescent="0.25">
      <c r="A28" s="133" t="s">
        <v>200</v>
      </c>
      <c r="B28" s="134">
        <v>42813</v>
      </c>
      <c r="C28" s="132" t="s">
        <v>213</v>
      </c>
      <c r="D28" s="102" t="s">
        <v>214</v>
      </c>
      <c r="E28" s="23"/>
    </row>
    <row r="29" spans="1:5" ht="18.75" thickBot="1" x14ac:dyDescent="0.3">
      <c r="A29" s="136" t="s">
        <v>201</v>
      </c>
      <c r="B29" s="50" t="s">
        <v>189</v>
      </c>
      <c r="C29" s="50"/>
      <c r="D29" s="39"/>
      <c r="E29" s="23"/>
    </row>
    <row r="30" spans="1:5" ht="15.75" thickBot="1" x14ac:dyDescent="0.3"/>
    <row r="31" spans="1:5" x14ac:dyDescent="0.25">
      <c r="A31" s="150" t="s">
        <v>208</v>
      </c>
      <c r="B31" s="151"/>
      <c r="C31" s="151"/>
      <c r="D31" s="152"/>
    </row>
    <row r="32" spans="1:5" ht="18" x14ac:dyDescent="0.25">
      <c r="A32" s="133" t="s">
        <v>196</v>
      </c>
      <c r="B32" s="119" t="s">
        <v>197</v>
      </c>
      <c r="C32" s="132" t="s">
        <v>209</v>
      </c>
      <c r="D32" s="102">
        <v>16</v>
      </c>
    </row>
    <row r="33" spans="1:4" ht="18" x14ac:dyDescent="0.25">
      <c r="A33" s="133" t="s">
        <v>200</v>
      </c>
      <c r="B33" s="134">
        <v>42813</v>
      </c>
      <c r="C33" s="132" t="s">
        <v>210</v>
      </c>
      <c r="D33" s="138" t="s">
        <v>215</v>
      </c>
    </row>
    <row r="34" spans="1:4" ht="18.75" thickBot="1" x14ac:dyDescent="0.3">
      <c r="A34" s="136" t="s">
        <v>201</v>
      </c>
      <c r="B34" s="50" t="s">
        <v>189</v>
      </c>
      <c r="C34" s="50"/>
      <c r="D34" s="39"/>
    </row>
    <row r="35" spans="1:4" ht="15.75" thickBot="1" x14ac:dyDescent="0.3"/>
    <row r="36" spans="1:4" x14ac:dyDescent="0.25">
      <c r="A36" s="150" t="s">
        <v>223</v>
      </c>
      <c r="B36" s="151"/>
      <c r="C36" s="151"/>
      <c r="D36" s="152"/>
    </row>
    <row r="37" spans="1:4" ht="18" x14ac:dyDescent="0.25">
      <c r="A37" s="133" t="s">
        <v>224</v>
      </c>
      <c r="B37" s="119" t="s">
        <v>225</v>
      </c>
      <c r="C37" s="132" t="s">
        <v>228</v>
      </c>
      <c r="D37" s="102" t="s">
        <v>229</v>
      </c>
    </row>
    <row r="38" spans="1:4" ht="18" x14ac:dyDescent="0.25">
      <c r="A38" s="133" t="s">
        <v>226</v>
      </c>
      <c r="B38" s="144" t="s">
        <v>227</v>
      </c>
      <c r="C38" s="132" t="s">
        <v>228</v>
      </c>
      <c r="D38" s="135" t="s">
        <v>230</v>
      </c>
    </row>
    <row r="39" spans="1:4" ht="18.75" thickBot="1" x14ac:dyDescent="0.3">
      <c r="A39" s="136" t="s">
        <v>201</v>
      </c>
      <c r="B39" s="50" t="s">
        <v>189</v>
      </c>
      <c r="C39" s="155">
        <v>42813</v>
      </c>
      <c r="D39" s="156"/>
    </row>
    <row r="40" spans="1:4" ht="15.75" thickBot="1" x14ac:dyDescent="0.3"/>
    <row r="41" spans="1:4" x14ac:dyDescent="0.25">
      <c r="A41" s="150" t="s">
        <v>216</v>
      </c>
      <c r="B41" s="151"/>
      <c r="C41" s="151"/>
      <c r="D41" s="152"/>
    </row>
    <row r="42" spans="1:4" ht="36" x14ac:dyDescent="0.25">
      <c r="A42" s="133" t="s">
        <v>217</v>
      </c>
      <c r="B42" s="119"/>
      <c r="C42" s="132" t="s">
        <v>233</v>
      </c>
      <c r="D42" s="102"/>
    </row>
    <row r="43" spans="1:4" ht="18" x14ac:dyDescent="0.25">
      <c r="A43" s="133" t="s">
        <v>200</v>
      </c>
      <c r="B43" s="134" t="s">
        <v>231</v>
      </c>
      <c r="C43" s="132" t="s">
        <v>232</v>
      </c>
      <c r="D43" s="138"/>
    </row>
    <row r="44" spans="1:4" ht="18.75" thickBot="1" x14ac:dyDescent="0.3">
      <c r="A44" s="136" t="s">
        <v>201</v>
      </c>
      <c r="B44" s="50" t="s">
        <v>22</v>
      </c>
      <c r="C44" s="145" t="s">
        <v>234</v>
      </c>
      <c r="D44" s="39"/>
    </row>
  </sheetData>
  <mergeCells count="12">
    <mergeCell ref="A26:D26"/>
    <mergeCell ref="A31:D31"/>
    <mergeCell ref="A36:D36"/>
    <mergeCell ref="A1:B1"/>
    <mergeCell ref="A41:D41"/>
    <mergeCell ref="C39:D39"/>
    <mergeCell ref="A8:D8"/>
    <mergeCell ref="A10:D10"/>
    <mergeCell ref="A11:D11"/>
    <mergeCell ref="A16:D16"/>
    <mergeCell ref="A21:D21"/>
    <mergeCell ref="A9:D9"/>
  </mergeCells>
  <hyperlinks>
    <hyperlink ref="B17" location="'Form builder'!A1" display="'Form builder'!A1"/>
    <hyperlink ref="B12" location="Lists!A1" display="Lists!A1"/>
    <hyperlink ref="B22" location="'Form builder'!A1" display="'Form builder'!A1"/>
    <hyperlink ref="B27" location="'Form builder'!A1" display="'Form builder'!A1"/>
    <hyperlink ref="B32" location="'Form builder'!A1" display="'Form builder'!A1"/>
    <hyperlink ref="B37" location="FES1_Time!A1" display="FES1_Time!A1"/>
    <hyperlink ref="B38" location="FES2_CC!A1" display="FES2_CC!A1"/>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1"/>
  <sheetViews>
    <sheetView workbookViewId="0">
      <selection activeCell="C2" sqref="C2"/>
    </sheetView>
  </sheetViews>
  <sheetFormatPr defaultRowHeight="15" x14ac:dyDescent="0.25"/>
  <cols>
    <col min="1" max="1" width="6.5703125" bestFit="1" customWidth="1"/>
    <col min="2" max="2" width="13.7109375" bestFit="1" customWidth="1"/>
    <col min="3" max="3" width="31.5703125" bestFit="1" customWidth="1"/>
    <col min="4" max="4" width="11" bestFit="1" customWidth="1"/>
    <col min="5" max="5" width="31.5703125" bestFit="1" customWidth="1"/>
    <col min="6" max="6" width="26.85546875" bestFit="1" customWidth="1"/>
  </cols>
  <sheetData>
    <row r="1" spans="1:6" x14ac:dyDescent="0.25">
      <c r="A1" s="1" t="s">
        <v>29</v>
      </c>
      <c r="B1" s="1" t="s">
        <v>1</v>
      </c>
      <c r="C1" s="1" t="s">
        <v>31</v>
      </c>
      <c r="D1" s="1" t="s">
        <v>30</v>
      </c>
      <c r="E1" s="1" t="s">
        <v>32</v>
      </c>
      <c r="F1" s="1" t="s">
        <v>33</v>
      </c>
    </row>
    <row r="2" spans="1:6" x14ac:dyDescent="0.25">
      <c r="A2">
        <v>1</v>
      </c>
      <c r="B2" t="s">
        <v>2</v>
      </c>
      <c r="C2" t="s">
        <v>3</v>
      </c>
      <c r="D2">
        <v>0</v>
      </c>
      <c r="E2" t="s">
        <v>3</v>
      </c>
      <c r="F2" t="s">
        <v>3</v>
      </c>
    </row>
    <row r="3" spans="1:6" x14ac:dyDescent="0.25">
      <c r="A3">
        <v>2</v>
      </c>
      <c r="B3" t="s">
        <v>6</v>
      </c>
      <c r="C3" s="146" t="s">
        <v>235</v>
      </c>
      <c r="D3">
        <v>0</v>
      </c>
      <c r="E3" s="146" t="s">
        <v>235</v>
      </c>
      <c r="F3" s="146" t="s">
        <v>235</v>
      </c>
    </row>
    <row r="4" spans="1:6" x14ac:dyDescent="0.25">
      <c r="A4">
        <v>2</v>
      </c>
      <c r="B4" t="s">
        <v>6</v>
      </c>
      <c r="C4" t="s">
        <v>5</v>
      </c>
      <c r="D4">
        <v>0</v>
      </c>
      <c r="E4" t="s">
        <v>5</v>
      </c>
      <c r="F4" t="s">
        <v>5</v>
      </c>
    </row>
    <row r="5" spans="1:6" x14ac:dyDescent="0.25">
      <c r="A5">
        <v>2</v>
      </c>
      <c r="B5" t="s">
        <v>6</v>
      </c>
      <c r="C5" t="s">
        <v>94</v>
      </c>
      <c r="D5">
        <v>0</v>
      </c>
      <c r="E5" t="s">
        <v>94</v>
      </c>
      <c r="F5" t="s">
        <v>94</v>
      </c>
    </row>
    <row r="6" spans="1:6" x14ac:dyDescent="0.25">
      <c r="A6">
        <v>2</v>
      </c>
      <c r="B6" t="s">
        <v>6</v>
      </c>
      <c r="C6" t="s">
        <v>4</v>
      </c>
      <c r="D6">
        <v>0</v>
      </c>
      <c r="E6" t="s">
        <v>4</v>
      </c>
      <c r="F6" t="s">
        <v>4</v>
      </c>
    </row>
    <row r="7" spans="1:6" x14ac:dyDescent="0.25">
      <c r="A7">
        <v>2</v>
      </c>
      <c r="B7" t="s">
        <v>6</v>
      </c>
      <c r="C7" t="s">
        <v>11</v>
      </c>
      <c r="D7">
        <v>0</v>
      </c>
      <c r="E7" t="s">
        <v>11</v>
      </c>
      <c r="F7" t="s">
        <v>11</v>
      </c>
    </row>
    <row r="8" spans="1:6" x14ac:dyDescent="0.25">
      <c r="A8">
        <v>2</v>
      </c>
      <c r="B8" t="s">
        <v>6</v>
      </c>
      <c r="C8" t="s">
        <v>13</v>
      </c>
      <c r="D8">
        <v>0</v>
      </c>
      <c r="E8" t="s">
        <v>13</v>
      </c>
      <c r="F8" t="s">
        <v>13</v>
      </c>
    </row>
    <row r="9" spans="1:6" x14ac:dyDescent="0.25">
      <c r="A9">
        <v>2</v>
      </c>
      <c r="B9" t="s">
        <v>6</v>
      </c>
      <c r="C9" t="s">
        <v>7</v>
      </c>
      <c r="D9">
        <v>0</v>
      </c>
      <c r="E9" t="s">
        <v>7</v>
      </c>
      <c r="F9" t="s">
        <v>7</v>
      </c>
    </row>
    <row r="10" spans="1:6" x14ac:dyDescent="0.25">
      <c r="A10">
        <v>2</v>
      </c>
      <c r="B10" t="s">
        <v>6</v>
      </c>
      <c r="C10" t="s">
        <v>26</v>
      </c>
      <c r="D10">
        <v>0</v>
      </c>
      <c r="E10" t="s">
        <v>26</v>
      </c>
      <c r="F10" t="s">
        <v>26</v>
      </c>
    </row>
    <row r="11" spans="1:6" x14ac:dyDescent="0.25">
      <c r="A11">
        <v>2</v>
      </c>
      <c r="B11" t="s">
        <v>6</v>
      </c>
      <c r="C11" t="s">
        <v>95</v>
      </c>
      <c r="D11">
        <v>0</v>
      </c>
      <c r="E11" t="s">
        <v>95</v>
      </c>
      <c r="F11" t="s">
        <v>95</v>
      </c>
    </row>
    <row r="12" spans="1:6" x14ac:dyDescent="0.25">
      <c r="A12">
        <v>2</v>
      </c>
      <c r="B12" t="s">
        <v>6</v>
      </c>
      <c r="C12" t="s">
        <v>8</v>
      </c>
      <c r="D12">
        <v>0</v>
      </c>
      <c r="E12" t="s">
        <v>8</v>
      </c>
      <c r="F12" t="s">
        <v>8</v>
      </c>
    </row>
    <row r="13" spans="1:6" x14ac:dyDescent="0.25">
      <c r="A13">
        <v>2</v>
      </c>
      <c r="B13" t="s">
        <v>6</v>
      </c>
      <c r="C13" t="s">
        <v>12</v>
      </c>
      <c r="D13">
        <v>0</v>
      </c>
      <c r="E13" t="s">
        <v>12</v>
      </c>
      <c r="F13" t="s">
        <v>12</v>
      </c>
    </row>
    <row r="14" spans="1:6" x14ac:dyDescent="0.25">
      <c r="A14">
        <v>2</v>
      </c>
      <c r="B14" t="s">
        <v>6</v>
      </c>
      <c r="C14" t="s">
        <v>9</v>
      </c>
      <c r="D14">
        <v>0</v>
      </c>
      <c r="E14" t="s">
        <v>9</v>
      </c>
      <c r="F14" t="s">
        <v>9</v>
      </c>
    </row>
    <row r="15" spans="1:6" x14ac:dyDescent="0.25">
      <c r="A15">
        <v>2</v>
      </c>
      <c r="B15" t="s">
        <v>6</v>
      </c>
      <c r="C15" t="s">
        <v>236</v>
      </c>
      <c r="D15">
        <v>0</v>
      </c>
      <c r="E15" t="s">
        <v>236</v>
      </c>
      <c r="F15" t="s">
        <v>236</v>
      </c>
    </row>
    <row r="16" spans="1:6" x14ac:dyDescent="0.25">
      <c r="A16">
        <v>2</v>
      </c>
      <c r="B16" t="s">
        <v>6</v>
      </c>
      <c r="C16" t="s">
        <v>237</v>
      </c>
      <c r="D16">
        <v>0</v>
      </c>
      <c r="E16" t="s">
        <v>237</v>
      </c>
      <c r="F16" t="s">
        <v>237</v>
      </c>
    </row>
    <row r="17" spans="1:7" x14ac:dyDescent="0.25">
      <c r="A17">
        <v>2</v>
      </c>
      <c r="B17" t="s">
        <v>6</v>
      </c>
      <c r="C17" t="s">
        <v>96</v>
      </c>
      <c r="D17">
        <v>0</v>
      </c>
      <c r="E17" t="s">
        <v>96</v>
      </c>
      <c r="F17" t="s">
        <v>96</v>
      </c>
    </row>
    <row r="18" spans="1:7" x14ac:dyDescent="0.25">
      <c r="A18">
        <v>2</v>
      </c>
      <c r="B18" t="s">
        <v>6</v>
      </c>
      <c r="C18" t="s">
        <v>10</v>
      </c>
      <c r="D18">
        <v>0</v>
      </c>
      <c r="E18" t="s">
        <v>10</v>
      </c>
      <c r="F18" t="s">
        <v>10</v>
      </c>
    </row>
    <row r="19" spans="1:7" x14ac:dyDescent="0.25">
      <c r="A19">
        <v>3</v>
      </c>
      <c r="B19" t="s">
        <v>15</v>
      </c>
      <c r="C19" t="s">
        <v>104</v>
      </c>
      <c r="D19">
        <v>1</v>
      </c>
      <c r="E19" t="s">
        <v>16</v>
      </c>
      <c r="F19" t="s">
        <v>46</v>
      </c>
    </row>
    <row r="20" spans="1:7" x14ac:dyDescent="0.25">
      <c r="A20">
        <v>3</v>
      </c>
      <c r="B20" t="s">
        <v>15</v>
      </c>
      <c r="C20" t="s">
        <v>105</v>
      </c>
      <c r="D20">
        <v>1</v>
      </c>
      <c r="E20" t="s">
        <v>17</v>
      </c>
      <c r="F20" t="s">
        <v>55</v>
      </c>
    </row>
    <row r="21" spans="1:7" x14ac:dyDescent="0.25">
      <c r="A21">
        <v>3</v>
      </c>
      <c r="B21" t="s">
        <v>15</v>
      </c>
      <c r="C21" t="s">
        <v>107</v>
      </c>
      <c r="D21">
        <v>1</v>
      </c>
      <c r="E21" t="s">
        <v>18</v>
      </c>
      <c r="F21" t="s">
        <v>54</v>
      </c>
    </row>
    <row r="22" spans="1:7" x14ac:dyDescent="0.25">
      <c r="A22">
        <v>3</v>
      </c>
      <c r="B22" t="s">
        <v>15</v>
      </c>
      <c r="C22" t="s">
        <v>83</v>
      </c>
      <c r="D22">
        <v>1</v>
      </c>
      <c r="E22" t="s">
        <v>19</v>
      </c>
      <c r="F22" t="s">
        <v>56</v>
      </c>
      <c r="G22" s="9"/>
    </row>
    <row r="23" spans="1:7" x14ac:dyDescent="0.25">
      <c r="A23">
        <v>3</v>
      </c>
      <c r="B23" t="s">
        <v>15</v>
      </c>
      <c r="C23" t="s">
        <v>106</v>
      </c>
      <c r="D23">
        <v>1</v>
      </c>
      <c r="E23" t="s">
        <v>20</v>
      </c>
      <c r="F23" t="s">
        <v>57</v>
      </c>
      <c r="G23" s="9"/>
    </row>
    <row r="24" spans="1:7" x14ac:dyDescent="0.25">
      <c r="A24">
        <v>4</v>
      </c>
      <c r="B24" t="s">
        <v>21</v>
      </c>
      <c r="C24" t="s">
        <v>114</v>
      </c>
      <c r="D24">
        <v>1</v>
      </c>
      <c r="E24" t="s">
        <v>23</v>
      </c>
      <c r="F24" t="s">
        <v>59</v>
      </c>
      <c r="G24" s="9"/>
    </row>
    <row r="25" spans="1:7" x14ac:dyDescent="0.25">
      <c r="A25">
        <v>4</v>
      </c>
      <c r="B25" t="s">
        <v>21</v>
      </c>
      <c r="C25" t="s">
        <v>120</v>
      </c>
      <c r="D25">
        <v>1</v>
      </c>
      <c r="E25" t="s">
        <v>24</v>
      </c>
      <c r="F25" t="s">
        <v>60</v>
      </c>
      <c r="G25" s="9"/>
    </row>
    <row r="26" spans="1:7" x14ac:dyDescent="0.25">
      <c r="A26">
        <v>4</v>
      </c>
      <c r="B26" t="s">
        <v>21</v>
      </c>
      <c r="C26" t="s">
        <v>25</v>
      </c>
      <c r="D26">
        <v>1</v>
      </c>
      <c r="E26" t="s">
        <v>25</v>
      </c>
      <c r="F26" t="s">
        <v>58</v>
      </c>
      <c r="G26" s="9"/>
    </row>
    <row r="27" spans="1:7" x14ac:dyDescent="0.25">
      <c r="A27">
        <v>5</v>
      </c>
      <c r="B27" t="s">
        <v>44</v>
      </c>
      <c r="C27" t="s">
        <v>108</v>
      </c>
      <c r="D27">
        <v>1</v>
      </c>
      <c r="E27" t="s">
        <v>108</v>
      </c>
      <c r="F27" t="s">
        <v>108</v>
      </c>
      <c r="G27" s="9"/>
    </row>
    <row r="28" spans="1:7" x14ac:dyDescent="0.25">
      <c r="A28">
        <v>5</v>
      </c>
      <c r="B28" t="s">
        <v>44</v>
      </c>
      <c r="C28" t="s">
        <v>220</v>
      </c>
      <c r="D28">
        <v>1</v>
      </c>
      <c r="E28" t="s">
        <v>220</v>
      </c>
      <c r="F28" t="s">
        <v>220</v>
      </c>
      <c r="G28" s="9"/>
    </row>
    <row r="29" spans="1:7" x14ac:dyDescent="0.25">
      <c r="A29">
        <v>5</v>
      </c>
      <c r="B29" t="s">
        <v>44</v>
      </c>
      <c r="C29" t="s">
        <v>48</v>
      </c>
      <c r="D29">
        <v>1</v>
      </c>
      <c r="E29" t="s">
        <v>48</v>
      </c>
      <c r="F29" t="s">
        <v>48</v>
      </c>
    </row>
    <row r="30" spans="1:7" x14ac:dyDescent="0.25">
      <c r="A30">
        <v>5</v>
      </c>
      <c r="B30" t="s">
        <v>44</v>
      </c>
      <c r="C30" t="s">
        <v>49</v>
      </c>
      <c r="D30">
        <v>1</v>
      </c>
      <c r="E30" t="s">
        <v>49</v>
      </c>
      <c r="F30" t="s">
        <v>49</v>
      </c>
    </row>
    <row r="31" spans="1:7" x14ac:dyDescent="0.25">
      <c r="A31">
        <v>5</v>
      </c>
      <c r="B31" t="s">
        <v>44</v>
      </c>
      <c r="C31" t="s">
        <v>50</v>
      </c>
      <c r="D31">
        <v>1</v>
      </c>
      <c r="E31" t="s">
        <v>50</v>
      </c>
      <c r="F31" t="s">
        <v>50</v>
      </c>
    </row>
    <row r="32" spans="1:7" x14ac:dyDescent="0.25">
      <c r="A32">
        <v>5</v>
      </c>
      <c r="B32" t="s">
        <v>44</v>
      </c>
      <c r="C32" t="s">
        <v>51</v>
      </c>
      <c r="D32">
        <v>1</v>
      </c>
      <c r="E32" t="s">
        <v>51</v>
      </c>
      <c r="F32" t="s">
        <v>51</v>
      </c>
    </row>
    <row r="33" spans="1:6" x14ac:dyDescent="0.25">
      <c r="A33">
        <v>5</v>
      </c>
      <c r="B33" t="s">
        <v>44</v>
      </c>
      <c r="C33" t="s">
        <v>52</v>
      </c>
      <c r="D33">
        <v>1</v>
      </c>
      <c r="E33" t="s">
        <v>52</v>
      </c>
      <c r="F33" t="s">
        <v>53</v>
      </c>
    </row>
    <row r="34" spans="1:6" x14ac:dyDescent="0.25">
      <c r="A34">
        <v>7</v>
      </c>
      <c r="B34" t="s">
        <v>72</v>
      </c>
      <c r="C34" t="s">
        <v>73</v>
      </c>
      <c r="D34">
        <v>1</v>
      </c>
      <c r="E34" t="s">
        <v>73</v>
      </c>
      <c r="F34" t="s">
        <v>75</v>
      </c>
    </row>
    <row r="35" spans="1:6" x14ac:dyDescent="0.25">
      <c r="A35">
        <v>7</v>
      </c>
      <c r="B35" t="s">
        <v>72</v>
      </c>
      <c r="C35" t="s">
        <v>74</v>
      </c>
      <c r="D35">
        <v>1</v>
      </c>
      <c r="E35" t="s">
        <v>74</v>
      </c>
      <c r="F35" t="s">
        <v>76</v>
      </c>
    </row>
    <row r="36" spans="1:6" x14ac:dyDescent="0.25">
      <c r="A36">
        <v>8</v>
      </c>
      <c r="B36" t="s">
        <v>79</v>
      </c>
      <c r="C36" t="s">
        <v>77</v>
      </c>
      <c r="D36">
        <v>1</v>
      </c>
      <c r="E36" t="s">
        <v>77</v>
      </c>
    </row>
    <row r="37" spans="1:6" x14ac:dyDescent="0.25">
      <c r="A37">
        <v>8</v>
      </c>
      <c r="B37" t="s">
        <v>79</v>
      </c>
      <c r="C37" t="s">
        <v>153</v>
      </c>
      <c r="D37">
        <v>1</v>
      </c>
      <c r="E37" t="s">
        <v>153</v>
      </c>
    </row>
    <row r="38" spans="1:6" x14ac:dyDescent="0.25">
      <c r="A38">
        <v>8</v>
      </c>
      <c r="B38" t="s">
        <v>79</v>
      </c>
      <c r="C38" t="s">
        <v>154</v>
      </c>
      <c r="D38">
        <v>1</v>
      </c>
      <c r="E38" t="s">
        <v>154</v>
      </c>
    </row>
    <row r="39" spans="1:6" x14ac:dyDescent="0.25">
      <c r="A39">
        <v>8</v>
      </c>
      <c r="B39" t="s">
        <v>79</v>
      </c>
      <c r="C39" t="s">
        <v>90</v>
      </c>
      <c r="D39">
        <v>1</v>
      </c>
      <c r="E39" t="s">
        <v>90</v>
      </c>
    </row>
    <row r="40" spans="1:6" x14ac:dyDescent="0.25">
      <c r="A40">
        <v>8</v>
      </c>
      <c r="B40" t="s">
        <v>79</v>
      </c>
      <c r="C40" t="s">
        <v>155</v>
      </c>
      <c r="D40">
        <v>1</v>
      </c>
      <c r="E40" t="s">
        <v>155</v>
      </c>
    </row>
    <row r="41" spans="1:6" x14ac:dyDescent="0.25">
      <c r="A41">
        <v>8</v>
      </c>
      <c r="B41" t="s">
        <v>79</v>
      </c>
      <c r="C41" t="s">
        <v>156</v>
      </c>
      <c r="D41">
        <v>1</v>
      </c>
      <c r="E41" t="s">
        <v>156</v>
      </c>
    </row>
    <row r="42" spans="1:6" x14ac:dyDescent="0.25">
      <c r="A42">
        <v>8</v>
      </c>
      <c r="B42" t="s">
        <v>79</v>
      </c>
      <c r="C42" t="s">
        <v>157</v>
      </c>
      <c r="D42">
        <v>1</v>
      </c>
      <c r="E42" t="s">
        <v>157</v>
      </c>
    </row>
    <row r="43" spans="1:6" x14ac:dyDescent="0.25">
      <c r="A43">
        <v>8</v>
      </c>
      <c r="B43" t="s">
        <v>79</v>
      </c>
      <c r="C43" t="s">
        <v>158</v>
      </c>
      <c r="D43">
        <v>1</v>
      </c>
      <c r="E43" t="s">
        <v>158</v>
      </c>
    </row>
    <row r="44" spans="1:6" x14ac:dyDescent="0.25">
      <c r="A44">
        <v>10</v>
      </c>
      <c r="B44" t="s">
        <v>78</v>
      </c>
      <c r="C44" s="7">
        <v>0</v>
      </c>
      <c r="D44">
        <v>1</v>
      </c>
    </row>
    <row r="45" spans="1:6" x14ac:dyDescent="0.25">
      <c r="A45">
        <v>10</v>
      </c>
      <c r="B45" t="s">
        <v>78</v>
      </c>
      <c r="C45" s="7">
        <v>0.05</v>
      </c>
      <c r="D45">
        <v>1</v>
      </c>
    </row>
    <row r="46" spans="1:6" x14ac:dyDescent="0.25">
      <c r="A46">
        <v>10</v>
      </c>
      <c r="B46" t="s">
        <v>78</v>
      </c>
      <c r="C46" s="7">
        <v>0.1</v>
      </c>
      <c r="D46">
        <v>1</v>
      </c>
    </row>
    <row r="47" spans="1:6" x14ac:dyDescent="0.25">
      <c r="A47">
        <v>10</v>
      </c>
      <c r="B47" t="s">
        <v>78</v>
      </c>
      <c r="C47" s="7">
        <v>0.15</v>
      </c>
      <c r="D47">
        <v>1</v>
      </c>
    </row>
    <row r="48" spans="1:6" x14ac:dyDescent="0.25">
      <c r="A48">
        <v>10</v>
      </c>
      <c r="B48" t="s">
        <v>78</v>
      </c>
      <c r="C48" s="7">
        <v>0.2</v>
      </c>
      <c r="D48">
        <v>1</v>
      </c>
    </row>
    <row r="49" spans="1:5" x14ac:dyDescent="0.25">
      <c r="A49">
        <v>10</v>
      </c>
      <c r="B49" t="s">
        <v>78</v>
      </c>
      <c r="C49" s="7">
        <v>0.25</v>
      </c>
      <c r="D49">
        <v>1</v>
      </c>
    </row>
    <row r="50" spans="1:5" x14ac:dyDescent="0.25">
      <c r="A50">
        <v>11</v>
      </c>
      <c r="B50" t="s">
        <v>45</v>
      </c>
      <c r="C50" t="s">
        <v>96</v>
      </c>
      <c r="D50">
        <v>0</v>
      </c>
    </row>
    <row r="51" spans="1:5" x14ac:dyDescent="0.25">
      <c r="A51">
        <v>11</v>
      </c>
      <c r="B51" t="s">
        <v>45</v>
      </c>
      <c r="C51" t="s">
        <v>97</v>
      </c>
      <c r="D51">
        <v>0</v>
      </c>
    </row>
    <row r="52" spans="1:5" x14ac:dyDescent="0.25">
      <c r="A52">
        <v>11</v>
      </c>
      <c r="B52" t="s">
        <v>45</v>
      </c>
      <c r="C52" t="s">
        <v>10</v>
      </c>
      <c r="D52">
        <v>0</v>
      </c>
    </row>
    <row r="53" spans="1:5" x14ac:dyDescent="0.25">
      <c r="A53">
        <v>11</v>
      </c>
      <c r="B53" t="s">
        <v>45</v>
      </c>
      <c r="C53" t="s">
        <v>98</v>
      </c>
      <c r="D53">
        <v>0</v>
      </c>
    </row>
    <row r="54" spans="1:5" x14ac:dyDescent="0.25">
      <c r="A54">
        <v>12</v>
      </c>
      <c r="B54" t="s">
        <v>151</v>
      </c>
      <c r="C54" t="s">
        <v>82</v>
      </c>
      <c r="D54">
        <v>1</v>
      </c>
      <c r="E54" t="s">
        <v>82</v>
      </c>
    </row>
    <row r="55" spans="1:5" x14ac:dyDescent="0.25">
      <c r="A55">
        <v>12</v>
      </c>
      <c r="B55" t="s">
        <v>151</v>
      </c>
      <c r="C55" t="s">
        <v>141</v>
      </c>
      <c r="D55">
        <v>1</v>
      </c>
      <c r="E55" t="s">
        <v>141</v>
      </c>
    </row>
    <row r="56" spans="1:5" x14ac:dyDescent="0.25">
      <c r="A56">
        <v>12</v>
      </c>
      <c r="B56" t="s">
        <v>151</v>
      </c>
      <c r="C56" t="s">
        <v>142</v>
      </c>
      <c r="D56">
        <v>1</v>
      </c>
      <c r="E56" t="s">
        <v>142</v>
      </c>
    </row>
    <row r="57" spans="1:5" x14ac:dyDescent="0.25">
      <c r="A57">
        <v>12</v>
      </c>
      <c r="B57" t="s">
        <v>151</v>
      </c>
      <c r="C57" t="s">
        <v>143</v>
      </c>
      <c r="D57">
        <v>1</v>
      </c>
      <c r="E57" t="s">
        <v>143</v>
      </c>
    </row>
    <row r="58" spans="1:5" x14ac:dyDescent="0.25">
      <c r="A58">
        <v>12</v>
      </c>
      <c r="B58" t="s">
        <v>151</v>
      </c>
      <c r="C58" t="s">
        <v>144</v>
      </c>
      <c r="D58">
        <v>1</v>
      </c>
      <c r="E58" t="s">
        <v>144</v>
      </c>
    </row>
    <row r="59" spans="1:5" x14ac:dyDescent="0.25">
      <c r="A59">
        <v>12</v>
      </c>
      <c r="B59" t="s">
        <v>151</v>
      </c>
      <c r="C59" t="s">
        <v>146</v>
      </c>
      <c r="D59">
        <v>1</v>
      </c>
      <c r="E59" t="s">
        <v>146</v>
      </c>
    </row>
    <row r="60" spans="1:5" x14ac:dyDescent="0.25">
      <c r="A60">
        <v>12</v>
      </c>
      <c r="B60" t="s">
        <v>151</v>
      </c>
      <c r="C60" t="s">
        <v>147</v>
      </c>
      <c r="D60">
        <v>1</v>
      </c>
      <c r="E60" t="s">
        <v>147</v>
      </c>
    </row>
    <row r="61" spans="1:5" x14ac:dyDescent="0.25">
      <c r="A61">
        <v>12</v>
      </c>
      <c r="B61" t="s">
        <v>151</v>
      </c>
      <c r="C61" t="s">
        <v>148</v>
      </c>
      <c r="D61">
        <v>1</v>
      </c>
      <c r="E61" t="s">
        <v>148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5"/>
  <sheetViews>
    <sheetView tabSelected="1" topLeftCell="E1" workbookViewId="0">
      <pane ySplit="1" topLeftCell="A7" activePane="bottomLeft" state="frozen"/>
      <selection pane="bottomLeft" activeCell="O19" sqref="O19"/>
    </sheetView>
  </sheetViews>
  <sheetFormatPr defaultRowHeight="15" x14ac:dyDescent="0.25"/>
  <cols>
    <col min="1" max="1" width="8.28515625" bestFit="1" customWidth="1"/>
    <col min="2" max="2" width="35.28515625" customWidth="1"/>
    <col min="3" max="3" width="9" customWidth="1"/>
    <col min="4" max="4" width="13" customWidth="1"/>
    <col min="5" max="5" width="9.7109375" bestFit="1" customWidth="1"/>
    <col min="6" max="6" width="6.7109375" bestFit="1" customWidth="1"/>
    <col min="7" max="7" width="15.140625" bestFit="1" customWidth="1"/>
    <col min="8" max="8" width="15" bestFit="1" customWidth="1"/>
    <col min="9" max="9" width="8.5703125" bestFit="1" customWidth="1"/>
    <col min="10" max="10" width="14.85546875" bestFit="1" customWidth="1"/>
    <col min="11" max="11" width="21.28515625" customWidth="1"/>
    <col min="12" max="12" width="17" bestFit="1" customWidth="1"/>
    <col min="13" max="13" width="17" customWidth="1"/>
    <col min="14" max="14" width="21.7109375" bestFit="1" customWidth="1"/>
    <col min="15" max="15" width="11.42578125" bestFit="1" customWidth="1"/>
    <col min="16" max="16" width="12.5703125" customWidth="1"/>
    <col min="17" max="17" width="17.28515625" bestFit="1" customWidth="1"/>
    <col min="18" max="18" width="10.5703125" bestFit="1" customWidth="1"/>
    <col min="19" max="19" width="11.85546875" bestFit="1" customWidth="1"/>
    <col min="20" max="20" width="11.85546875" customWidth="1"/>
    <col min="21" max="25" width="11.85546875" bestFit="1" customWidth="1"/>
  </cols>
  <sheetData>
    <row r="1" spans="1:17" x14ac:dyDescent="0.25">
      <c r="A1" s="111" t="s">
        <v>242</v>
      </c>
      <c r="B1" s="112" t="s">
        <v>243</v>
      </c>
      <c r="C1" s="112" t="s">
        <v>245</v>
      </c>
      <c r="D1" s="112" t="s">
        <v>244</v>
      </c>
      <c r="E1" s="112" t="s">
        <v>246</v>
      </c>
      <c r="F1" s="112" t="s">
        <v>247</v>
      </c>
      <c r="G1" s="112" t="s">
        <v>248</v>
      </c>
      <c r="H1" s="112" t="s">
        <v>0</v>
      </c>
      <c r="I1" s="112" t="s">
        <v>61</v>
      </c>
      <c r="J1" s="112" t="s">
        <v>249</v>
      </c>
      <c r="K1" s="147" t="s">
        <v>238</v>
      </c>
      <c r="L1" s="112" t="s">
        <v>240</v>
      </c>
      <c r="M1" s="112" t="s">
        <v>103</v>
      </c>
      <c r="N1" s="112" t="s">
        <v>111</v>
      </c>
      <c r="O1" s="112" t="s">
        <v>112</v>
      </c>
      <c r="P1" s="112" t="s">
        <v>102</v>
      </c>
      <c r="Q1" s="113" t="s">
        <v>241</v>
      </c>
    </row>
    <row r="2" spans="1:17" ht="17.25" customHeight="1" x14ac:dyDescent="0.25">
      <c r="A2" s="103">
        <v>1</v>
      </c>
      <c r="B2" s="3" t="s">
        <v>80</v>
      </c>
      <c r="C2" s="3"/>
      <c r="D2" s="3"/>
      <c r="E2" s="3" t="s">
        <v>4</v>
      </c>
      <c r="F2" s="3" t="s">
        <v>2</v>
      </c>
      <c r="G2" s="3" t="s">
        <v>81</v>
      </c>
      <c r="H2" s="3" t="s">
        <v>22</v>
      </c>
      <c r="I2" s="3">
        <v>0</v>
      </c>
      <c r="J2" s="3">
        <v>0</v>
      </c>
      <c r="L2" s="4"/>
      <c r="M2" s="3"/>
      <c r="O2" s="3" t="s">
        <v>2</v>
      </c>
      <c r="P2" s="3">
        <v>0</v>
      </c>
      <c r="Q2" s="114"/>
    </row>
    <row r="3" spans="1:17" x14ac:dyDescent="0.25">
      <c r="A3" s="103">
        <v>2</v>
      </c>
      <c r="B3" s="3" t="s">
        <v>14</v>
      </c>
      <c r="C3" s="3"/>
      <c r="D3" s="3"/>
      <c r="E3" s="3" t="s">
        <v>26</v>
      </c>
      <c r="F3" s="3">
        <v>3</v>
      </c>
      <c r="G3" s="3" t="s">
        <v>15</v>
      </c>
      <c r="H3" s="3" t="s">
        <v>17</v>
      </c>
      <c r="I3" s="3">
        <v>1</v>
      </c>
      <c r="J3" s="3">
        <v>1</v>
      </c>
      <c r="K3" s="3"/>
      <c r="L3" s="3" t="s">
        <v>180</v>
      </c>
      <c r="M3" s="3" t="s">
        <v>107</v>
      </c>
      <c r="O3" s="3" t="s">
        <v>2</v>
      </c>
      <c r="P3" s="3">
        <v>0</v>
      </c>
      <c r="Q3" s="114"/>
    </row>
    <row r="4" spans="1:17" x14ac:dyDescent="0.25">
      <c r="A4" s="103">
        <v>3</v>
      </c>
      <c r="B4" s="3" t="s">
        <v>27</v>
      </c>
      <c r="C4" s="3"/>
      <c r="D4" s="3"/>
      <c r="E4" s="3" t="s">
        <v>26</v>
      </c>
      <c r="F4" s="3">
        <v>4</v>
      </c>
      <c r="G4" s="3" t="s">
        <v>21</v>
      </c>
      <c r="H4" s="3" t="s">
        <v>23</v>
      </c>
      <c r="I4" s="3">
        <v>1</v>
      </c>
      <c r="J4" s="3">
        <v>1</v>
      </c>
      <c r="K4" s="3"/>
      <c r="L4" s="3" t="s">
        <v>21</v>
      </c>
      <c r="M4" s="3" t="s">
        <v>114</v>
      </c>
      <c r="O4" s="3" t="s">
        <v>2</v>
      </c>
      <c r="P4" s="3"/>
      <c r="Q4" s="114"/>
    </row>
    <row r="5" spans="1:17" x14ac:dyDescent="0.25">
      <c r="A5" s="103">
        <v>4</v>
      </c>
      <c r="B5" s="3" t="s">
        <v>100</v>
      </c>
      <c r="C5" s="3"/>
      <c r="D5" s="3"/>
      <c r="E5" s="3" t="s">
        <v>94</v>
      </c>
      <c r="F5" s="3" t="s">
        <v>2</v>
      </c>
      <c r="G5" s="3" t="s">
        <v>2</v>
      </c>
      <c r="H5" s="3" t="s">
        <v>22</v>
      </c>
      <c r="I5" s="3">
        <v>1</v>
      </c>
      <c r="J5" s="3">
        <v>1</v>
      </c>
      <c r="K5" s="3"/>
      <c r="L5" s="3" t="s">
        <v>101</v>
      </c>
      <c r="M5" s="4">
        <v>50000</v>
      </c>
      <c r="O5" s="3" t="s">
        <v>2</v>
      </c>
      <c r="P5" s="3"/>
      <c r="Q5" s="114"/>
    </row>
    <row r="6" spans="1:17" x14ac:dyDescent="0.25">
      <c r="A6" s="103">
        <v>5</v>
      </c>
      <c r="B6" s="3" t="s">
        <v>28</v>
      </c>
      <c r="C6" s="3"/>
      <c r="D6" s="3"/>
      <c r="E6" s="3" t="s">
        <v>94</v>
      </c>
      <c r="F6" s="3" t="s">
        <v>2</v>
      </c>
      <c r="G6" s="3" t="s">
        <v>2</v>
      </c>
      <c r="H6" s="3" t="s">
        <v>22</v>
      </c>
      <c r="I6" s="3">
        <v>0</v>
      </c>
      <c r="J6" s="3">
        <v>0</v>
      </c>
      <c r="K6" s="3"/>
      <c r="L6" s="3"/>
      <c r="M6" s="3"/>
      <c r="O6" s="3" t="s">
        <v>2</v>
      </c>
      <c r="P6" s="3"/>
      <c r="Q6" s="114"/>
    </row>
    <row r="7" spans="1:17" x14ac:dyDescent="0.25">
      <c r="A7" s="103">
        <v>6</v>
      </c>
      <c r="B7" s="3" t="s">
        <v>121</v>
      </c>
      <c r="C7" s="3"/>
      <c r="D7" s="3"/>
      <c r="E7" s="3" t="s">
        <v>9</v>
      </c>
      <c r="F7" s="3" t="s">
        <v>2</v>
      </c>
      <c r="G7" s="3" t="s">
        <v>2</v>
      </c>
      <c r="H7" s="3" t="s">
        <v>22</v>
      </c>
      <c r="I7" s="3">
        <v>1</v>
      </c>
      <c r="J7" s="3">
        <v>1</v>
      </c>
      <c r="K7" s="3"/>
      <c r="L7" s="3" t="s">
        <v>122</v>
      </c>
      <c r="M7" s="137">
        <v>42052</v>
      </c>
      <c r="O7" s="3" t="s">
        <v>2</v>
      </c>
      <c r="P7" s="3"/>
      <c r="Q7" s="114"/>
    </row>
    <row r="8" spans="1:17" x14ac:dyDescent="0.25">
      <c r="A8" s="103">
        <v>7</v>
      </c>
      <c r="B8" s="3" t="s">
        <v>34</v>
      </c>
      <c r="C8" s="3"/>
      <c r="D8" s="3"/>
      <c r="E8" s="3" t="s">
        <v>94</v>
      </c>
      <c r="F8" s="3" t="s">
        <v>2</v>
      </c>
      <c r="G8" s="3" t="s">
        <v>2</v>
      </c>
      <c r="H8" s="3" t="s">
        <v>22</v>
      </c>
      <c r="I8" s="3">
        <v>0</v>
      </c>
      <c r="J8" s="3">
        <v>0</v>
      </c>
      <c r="K8" s="3"/>
      <c r="L8" s="3"/>
      <c r="M8" s="3"/>
      <c r="O8" s="3" t="s">
        <v>2</v>
      </c>
      <c r="P8" s="3"/>
      <c r="Q8" s="114"/>
    </row>
    <row r="9" spans="1:17" x14ac:dyDescent="0.25">
      <c r="A9" s="103">
        <v>8</v>
      </c>
      <c r="B9" s="3" t="s">
        <v>35</v>
      </c>
      <c r="C9" s="3"/>
      <c r="D9" s="3"/>
      <c r="E9" s="3" t="s">
        <v>94</v>
      </c>
      <c r="F9" s="3" t="s">
        <v>2</v>
      </c>
      <c r="G9" s="3" t="s">
        <v>2</v>
      </c>
      <c r="H9" s="3" t="s">
        <v>22</v>
      </c>
      <c r="I9" s="3">
        <v>1</v>
      </c>
      <c r="J9" s="3">
        <v>0</v>
      </c>
      <c r="K9" s="3"/>
      <c r="L9" s="3"/>
      <c r="M9" s="3"/>
      <c r="O9" s="3" t="s">
        <v>2</v>
      </c>
      <c r="P9" s="3"/>
      <c r="Q9" s="114"/>
    </row>
    <row r="10" spans="1:17" x14ac:dyDescent="0.25">
      <c r="A10" s="103">
        <v>9</v>
      </c>
      <c r="B10" s="3" t="s">
        <v>36</v>
      </c>
      <c r="C10" s="3"/>
      <c r="D10" s="3"/>
      <c r="E10" s="3" t="s">
        <v>94</v>
      </c>
      <c r="F10" s="3" t="s">
        <v>2</v>
      </c>
      <c r="G10" s="3" t="s">
        <v>2</v>
      </c>
      <c r="H10" s="3" t="s">
        <v>22</v>
      </c>
      <c r="I10" s="3">
        <v>0</v>
      </c>
      <c r="J10" s="3">
        <v>0</v>
      </c>
      <c r="K10" s="3"/>
      <c r="L10" s="3"/>
      <c r="M10" s="3"/>
      <c r="O10" s="3" t="s">
        <v>2</v>
      </c>
      <c r="P10" s="3"/>
      <c r="Q10" s="114"/>
    </row>
    <row r="11" spans="1:17" x14ac:dyDescent="0.25">
      <c r="A11" s="103">
        <v>10</v>
      </c>
      <c r="B11" s="3" t="s">
        <v>37</v>
      </c>
      <c r="C11" s="3"/>
      <c r="D11" s="3"/>
      <c r="E11" s="3" t="s">
        <v>26</v>
      </c>
      <c r="F11" s="3">
        <v>5</v>
      </c>
      <c r="G11" s="3" t="s">
        <v>44</v>
      </c>
      <c r="H11" s="3" t="s">
        <v>49</v>
      </c>
      <c r="I11" s="3">
        <v>1</v>
      </c>
      <c r="J11" s="3">
        <v>1</v>
      </c>
      <c r="K11" s="3"/>
      <c r="L11" s="3" t="s">
        <v>167</v>
      </c>
      <c r="M11" s="3" t="s">
        <v>52</v>
      </c>
      <c r="O11" s="3" t="s">
        <v>2</v>
      </c>
      <c r="P11" s="3">
        <f>DGET(DGET!A1:C36,"Rates",DGET!A39:C40)</f>
        <v>1250</v>
      </c>
      <c r="Q11" s="114" t="s">
        <v>110</v>
      </c>
    </row>
    <row r="12" spans="1:17" x14ac:dyDescent="0.25">
      <c r="A12" s="103">
        <v>11</v>
      </c>
      <c r="B12" s="3" t="s">
        <v>38</v>
      </c>
      <c r="C12" s="3"/>
      <c r="D12" s="3"/>
      <c r="E12" s="3" t="s">
        <v>94</v>
      </c>
      <c r="F12" s="3" t="s">
        <v>2</v>
      </c>
      <c r="G12" s="3" t="s">
        <v>2</v>
      </c>
      <c r="H12" s="3" t="s">
        <v>22</v>
      </c>
      <c r="I12" s="3">
        <v>1</v>
      </c>
      <c r="J12" s="3">
        <v>1</v>
      </c>
      <c r="K12" s="3"/>
      <c r="L12" s="3" t="s">
        <v>139</v>
      </c>
      <c r="M12" s="3">
        <v>7</v>
      </c>
      <c r="N12" s="3" t="s">
        <v>168</v>
      </c>
      <c r="O12" s="3">
        <f>M12-5</f>
        <v>2</v>
      </c>
      <c r="P12" s="3"/>
      <c r="Q12" s="114"/>
    </row>
    <row r="13" spans="1:17" x14ac:dyDescent="0.25">
      <c r="A13" s="103">
        <v>12</v>
      </c>
      <c r="B13" s="3" t="s">
        <v>39</v>
      </c>
      <c r="C13" s="3"/>
      <c r="D13" s="3"/>
      <c r="E13" s="3" t="s">
        <v>13</v>
      </c>
      <c r="F13" s="3">
        <v>0</v>
      </c>
      <c r="G13" s="3" t="s">
        <v>47</v>
      </c>
      <c r="H13" s="3" t="s">
        <v>22</v>
      </c>
      <c r="I13" s="3">
        <v>1</v>
      </c>
      <c r="J13" s="3">
        <v>1</v>
      </c>
      <c r="K13" s="3"/>
      <c r="L13" s="3" t="s">
        <v>39</v>
      </c>
      <c r="M13" s="3">
        <v>5</v>
      </c>
      <c r="N13" s="3" t="s">
        <v>169</v>
      </c>
      <c r="O13" s="3">
        <f>M13-1</f>
        <v>4</v>
      </c>
      <c r="P13" s="3">
        <f>P11+O13*100</f>
        <v>1650</v>
      </c>
      <c r="Q13" s="114"/>
    </row>
    <row r="14" spans="1:17" x14ac:dyDescent="0.25">
      <c r="A14" s="103">
        <v>13</v>
      </c>
      <c r="B14" s="3" t="s">
        <v>40</v>
      </c>
      <c r="C14" s="3"/>
      <c r="D14" s="3"/>
      <c r="E14" s="3" t="s">
        <v>94</v>
      </c>
      <c r="F14" s="3" t="s">
        <v>2</v>
      </c>
      <c r="G14" s="3" t="s">
        <v>2</v>
      </c>
      <c r="H14" s="3" t="s">
        <v>22</v>
      </c>
      <c r="I14" s="3">
        <v>1</v>
      </c>
      <c r="J14" s="3">
        <v>0</v>
      </c>
      <c r="K14" s="3"/>
      <c r="L14" s="3"/>
      <c r="M14" s="3"/>
      <c r="N14" s="3" t="s">
        <v>170</v>
      </c>
      <c r="O14" s="3">
        <f ca="1">DGET(DGET!A42:D132,"Rate plus",DGET!A135:D136)</f>
        <v>0</v>
      </c>
      <c r="P14" s="3">
        <f ca="1">P13+P13*O14</f>
        <v>1650</v>
      </c>
      <c r="Q14" s="114" t="s">
        <v>135</v>
      </c>
    </row>
    <row r="15" spans="1:17" x14ac:dyDescent="0.25">
      <c r="A15" s="103">
        <v>14</v>
      </c>
      <c r="B15" s="3" t="s">
        <v>41</v>
      </c>
      <c r="C15" s="3"/>
      <c r="D15" s="3"/>
      <c r="E15" s="3" t="s">
        <v>94</v>
      </c>
      <c r="F15" s="3" t="s">
        <v>2</v>
      </c>
      <c r="G15" s="3" t="s">
        <v>2</v>
      </c>
      <c r="H15" s="3" t="s">
        <v>22</v>
      </c>
      <c r="I15" s="3">
        <v>1</v>
      </c>
      <c r="J15" s="3">
        <v>0</v>
      </c>
      <c r="K15" s="3"/>
      <c r="L15" s="3"/>
      <c r="M15" s="3"/>
      <c r="N15" s="3" t="s">
        <v>171</v>
      </c>
      <c r="O15" s="3">
        <f>DGET(DGET!A138:D243,"min_premium",DGET!A246:D247)</f>
        <v>0</v>
      </c>
      <c r="P15" s="3">
        <f ca="1">IF(P14&gt;O15,P14,O15)</f>
        <v>1650</v>
      </c>
      <c r="Q15" s="114" t="s">
        <v>137</v>
      </c>
    </row>
    <row r="16" spans="1:17" x14ac:dyDescent="0.25">
      <c r="A16" s="103">
        <v>16</v>
      </c>
      <c r="B16" s="3" t="s">
        <v>42</v>
      </c>
      <c r="C16" s="3"/>
      <c r="D16" s="3"/>
      <c r="E16" s="3" t="s">
        <v>94</v>
      </c>
      <c r="F16" s="3" t="s">
        <v>2</v>
      </c>
      <c r="G16" s="3" t="s">
        <v>2</v>
      </c>
      <c r="H16" s="3" t="s">
        <v>22</v>
      </c>
      <c r="I16" s="8">
        <v>1</v>
      </c>
      <c r="J16" s="8">
        <v>0</v>
      </c>
      <c r="K16" s="3"/>
      <c r="L16" s="8"/>
      <c r="M16" s="3"/>
      <c r="N16" s="3" t="s">
        <v>172</v>
      </c>
      <c r="O16" s="3">
        <f>DGET(DGET!A249:B254,"Class 3",DGET!A257:B258)</f>
        <v>0.1</v>
      </c>
      <c r="P16" s="3">
        <f ca="1">O16*P15+P15</f>
        <v>1815</v>
      </c>
      <c r="Q16" s="114" t="s">
        <v>138</v>
      </c>
    </row>
    <row r="17" spans="1:17" x14ac:dyDescent="0.25">
      <c r="A17" s="103">
        <v>17</v>
      </c>
      <c r="B17" s="3" t="s">
        <v>43</v>
      </c>
      <c r="C17" s="3"/>
      <c r="D17" s="3"/>
      <c r="E17" s="3" t="s">
        <v>11</v>
      </c>
      <c r="F17" s="3" t="s">
        <v>2</v>
      </c>
      <c r="G17" s="3" t="s">
        <v>2</v>
      </c>
      <c r="H17" s="3" t="s">
        <v>22</v>
      </c>
      <c r="I17" s="8">
        <v>0</v>
      </c>
      <c r="J17" s="8">
        <v>0</v>
      </c>
      <c r="K17" s="3"/>
      <c r="L17" s="8"/>
      <c r="M17" s="3"/>
      <c r="N17" s="3" t="s">
        <v>173</v>
      </c>
      <c r="O17" s="3">
        <f>O12*100</f>
        <v>200</v>
      </c>
      <c r="P17" s="3">
        <f ca="1">P16+O17</f>
        <v>2015</v>
      </c>
      <c r="Q17" s="114"/>
    </row>
    <row r="18" spans="1:17" x14ac:dyDescent="0.25">
      <c r="A18" s="103">
        <v>18</v>
      </c>
      <c r="B18" s="3" t="s">
        <v>62</v>
      </c>
      <c r="C18" s="3"/>
      <c r="D18" s="3"/>
      <c r="E18" s="3" t="s">
        <v>4</v>
      </c>
      <c r="F18" s="3" t="s">
        <v>2</v>
      </c>
      <c r="G18" s="3" t="s">
        <v>2</v>
      </c>
      <c r="H18" s="3" t="s">
        <v>22</v>
      </c>
      <c r="I18" s="8">
        <v>0</v>
      </c>
      <c r="J18" s="8">
        <v>0</v>
      </c>
      <c r="K18" s="3"/>
      <c r="L18" s="3"/>
      <c r="M18" s="3"/>
      <c r="N18" s="3" t="s">
        <v>174</v>
      </c>
      <c r="O18" s="23">
        <f>DGET(DGET!A260:D380,"CMP",DGET!A383:D384)</f>
        <v>0</v>
      </c>
      <c r="P18" s="3">
        <f ca="1">P17-P17*O18</f>
        <v>2015</v>
      </c>
      <c r="Q18" s="114" t="s">
        <v>152</v>
      </c>
    </row>
    <row r="19" spans="1:17" x14ac:dyDescent="0.25">
      <c r="A19" s="103">
        <v>19</v>
      </c>
      <c r="B19" s="3" t="s">
        <v>63</v>
      </c>
      <c r="C19" s="6"/>
      <c r="D19" s="3"/>
      <c r="E19" s="8" t="s">
        <v>7</v>
      </c>
      <c r="F19" s="8">
        <v>7</v>
      </c>
      <c r="G19" s="8" t="s">
        <v>72</v>
      </c>
      <c r="H19" s="8" t="s">
        <v>74</v>
      </c>
      <c r="I19" s="8">
        <v>0</v>
      </c>
      <c r="J19" s="8">
        <v>1</v>
      </c>
      <c r="K19" s="3"/>
      <c r="L19" s="8" t="s">
        <v>162</v>
      </c>
      <c r="M19" s="8" t="s">
        <v>73</v>
      </c>
      <c r="N19" s="3" t="s">
        <v>175</v>
      </c>
      <c r="O19" s="3">
        <f>IF(M19="yes",0.25,0)</f>
        <v>0.25</v>
      </c>
      <c r="P19" s="3">
        <f ca="1">P18+P18*O19</f>
        <v>2518.75</v>
      </c>
      <c r="Q19" s="114"/>
    </row>
    <row r="20" spans="1:17" x14ac:dyDescent="0.25">
      <c r="A20" s="103">
        <v>20</v>
      </c>
      <c r="B20" s="3" t="s">
        <v>64</v>
      </c>
      <c r="C20" s="3"/>
      <c r="D20" s="3"/>
      <c r="E20" s="8" t="s">
        <v>7</v>
      </c>
      <c r="F20" s="8">
        <v>7</v>
      </c>
      <c r="G20" s="8" t="s">
        <v>72</v>
      </c>
      <c r="H20" s="8" t="s">
        <v>74</v>
      </c>
      <c r="I20" s="8">
        <v>0</v>
      </c>
      <c r="J20" s="8">
        <v>1</v>
      </c>
      <c r="K20" s="3"/>
      <c r="L20" s="8" t="s">
        <v>163</v>
      </c>
      <c r="M20" s="8" t="s">
        <v>73</v>
      </c>
      <c r="N20" s="3" t="s">
        <v>176</v>
      </c>
      <c r="O20" s="3">
        <f>IF(M20="yes",0.25,0)</f>
        <v>0.25</v>
      </c>
      <c r="P20" s="3">
        <f ca="1">P19+P19*O20</f>
        <v>3148.4375</v>
      </c>
      <c r="Q20" s="114"/>
    </row>
    <row r="21" spans="1:17" x14ac:dyDescent="0.25">
      <c r="A21" s="103">
        <v>21</v>
      </c>
      <c r="B21" s="5" t="s">
        <v>65</v>
      </c>
      <c r="C21" s="3"/>
      <c r="D21" s="5"/>
      <c r="E21" s="3" t="s">
        <v>94</v>
      </c>
      <c r="F21" s="3" t="s">
        <v>2</v>
      </c>
      <c r="G21" s="3" t="s">
        <v>2</v>
      </c>
      <c r="H21" s="3" t="s">
        <v>22</v>
      </c>
      <c r="I21" s="3">
        <v>0</v>
      </c>
      <c r="J21" s="3">
        <v>1</v>
      </c>
      <c r="K21" s="3"/>
      <c r="L21" s="8" t="s">
        <v>65</v>
      </c>
      <c r="M21" s="3"/>
      <c r="N21" s="3" t="s">
        <v>177</v>
      </c>
      <c r="O21" s="3">
        <v>200</v>
      </c>
      <c r="P21" s="3">
        <f ca="1">P20+O21</f>
        <v>3348.4375</v>
      </c>
      <c r="Q21" s="114"/>
    </row>
    <row r="22" spans="1:17" x14ac:dyDescent="0.25">
      <c r="A22" s="103">
        <v>22</v>
      </c>
      <c r="B22" s="5" t="s">
        <v>66</v>
      </c>
      <c r="C22" s="3"/>
      <c r="D22" s="5"/>
      <c r="E22" s="8" t="s">
        <v>7</v>
      </c>
      <c r="F22" s="8">
        <v>7</v>
      </c>
      <c r="G22" s="8" t="s">
        <v>72</v>
      </c>
      <c r="H22" s="8" t="s">
        <v>74</v>
      </c>
      <c r="I22" s="3">
        <v>0</v>
      </c>
      <c r="J22" s="3">
        <v>1</v>
      </c>
      <c r="K22" s="3"/>
      <c r="L22" s="8" t="s">
        <v>164</v>
      </c>
      <c r="M22" s="8" t="s">
        <v>74</v>
      </c>
      <c r="N22" s="3" t="s">
        <v>178</v>
      </c>
      <c r="O22" s="3">
        <f>IF(M22="yes",1,0)</f>
        <v>0</v>
      </c>
      <c r="P22" s="3">
        <f ca="1">P21*O22+P21</f>
        <v>3348.4375</v>
      </c>
      <c r="Q22" s="114"/>
    </row>
    <row r="23" spans="1:17" x14ac:dyDescent="0.25">
      <c r="A23" s="3" t="s">
        <v>2</v>
      </c>
      <c r="B23" s="3" t="s">
        <v>2</v>
      </c>
      <c r="C23" s="3"/>
      <c r="D23" s="5"/>
      <c r="E23" s="8" t="s">
        <v>2</v>
      </c>
      <c r="F23" s="3" t="s">
        <v>2</v>
      </c>
      <c r="G23" s="8" t="s">
        <v>2</v>
      </c>
      <c r="H23" s="8" t="s">
        <v>22</v>
      </c>
      <c r="I23" s="3">
        <v>0</v>
      </c>
      <c r="J23" s="3">
        <v>0</v>
      </c>
      <c r="K23" s="3"/>
      <c r="L23" s="8"/>
      <c r="M23" s="8"/>
      <c r="N23" s="3" t="s">
        <v>2</v>
      </c>
      <c r="O23" s="3" t="s">
        <v>2</v>
      </c>
      <c r="P23" s="3">
        <f ca="1">P22-O30</f>
        <v>3345.4375</v>
      </c>
      <c r="Q23" s="114"/>
    </row>
    <row r="24" spans="1:17" x14ac:dyDescent="0.25">
      <c r="A24" s="103">
        <v>23</v>
      </c>
      <c r="B24" s="3" t="s">
        <v>67</v>
      </c>
      <c r="C24" s="3"/>
      <c r="D24" s="3"/>
      <c r="E24" s="3" t="s">
        <v>4</v>
      </c>
      <c r="F24" s="3" t="s">
        <v>2</v>
      </c>
      <c r="G24" s="3" t="s">
        <v>2</v>
      </c>
      <c r="H24" s="3" t="s">
        <v>22</v>
      </c>
      <c r="I24" s="3">
        <v>0</v>
      </c>
      <c r="J24" s="3">
        <v>0</v>
      </c>
      <c r="K24" s="3"/>
      <c r="L24" s="10"/>
      <c r="M24" s="4"/>
      <c r="N24" s="3" t="s">
        <v>2</v>
      </c>
      <c r="O24" s="3" t="s">
        <v>2</v>
      </c>
      <c r="P24" s="3">
        <f ca="1">P23-P23*M29</f>
        <v>2509.078125</v>
      </c>
      <c r="Q24" s="114"/>
    </row>
    <row r="25" spans="1:17" x14ac:dyDescent="0.25">
      <c r="A25" s="103"/>
      <c r="B25" s="3"/>
      <c r="C25" s="3"/>
      <c r="D25" s="3"/>
      <c r="E25" s="3"/>
      <c r="F25" s="3"/>
      <c r="G25" s="3"/>
      <c r="H25" s="3"/>
      <c r="I25" s="3"/>
      <c r="J25" s="3"/>
      <c r="K25" s="3"/>
      <c r="L25" s="10"/>
      <c r="M25" s="4"/>
      <c r="N25" s="3"/>
      <c r="O25" s="3"/>
      <c r="P25" s="3">
        <f ca="1">P24*O26</f>
        <v>752.72343749999993</v>
      </c>
      <c r="Q25" s="114"/>
    </row>
    <row r="26" spans="1:17" x14ac:dyDescent="0.25">
      <c r="A26" s="103">
        <v>24</v>
      </c>
      <c r="B26" s="5" t="s">
        <v>68</v>
      </c>
      <c r="C26" s="3"/>
      <c r="D26" s="5"/>
      <c r="E26" s="3" t="s">
        <v>26</v>
      </c>
      <c r="F26" s="8">
        <v>8</v>
      </c>
      <c r="G26" s="3" t="s">
        <v>79</v>
      </c>
      <c r="H26" s="3" t="s">
        <v>77</v>
      </c>
      <c r="I26" s="3">
        <v>0</v>
      </c>
      <c r="J26" s="3">
        <v>1</v>
      </c>
      <c r="K26" s="3"/>
      <c r="L26" s="10" t="s">
        <v>159</v>
      </c>
      <c r="M26" s="3" t="s">
        <v>154</v>
      </c>
      <c r="N26" s="3" t="s">
        <v>179</v>
      </c>
      <c r="O26" s="3">
        <f>DGET(DGET!A386:C426,"NCD",DGET!A429:C430)</f>
        <v>0.3</v>
      </c>
      <c r="P26" s="3">
        <f ca="1">P24-P25</f>
        <v>1756.3546875000002</v>
      </c>
      <c r="Q26" s="114" t="s">
        <v>161</v>
      </c>
    </row>
    <row r="27" spans="1:17" x14ac:dyDescent="0.25">
      <c r="A27" s="103">
        <v>25</v>
      </c>
      <c r="B27" s="5" t="s">
        <v>140</v>
      </c>
      <c r="C27" s="3"/>
      <c r="D27" s="5"/>
      <c r="E27" s="3" t="s">
        <v>26</v>
      </c>
      <c r="F27" s="8">
        <v>9</v>
      </c>
      <c r="G27" s="3" t="s">
        <v>151</v>
      </c>
      <c r="H27" s="3" t="s">
        <v>82</v>
      </c>
      <c r="I27" s="3">
        <v>0</v>
      </c>
      <c r="J27" s="3">
        <v>1</v>
      </c>
      <c r="K27" s="3"/>
      <c r="L27" s="10" t="s">
        <v>140</v>
      </c>
      <c r="M27" s="3" t="s">
        <v>82</v>
      </c>
      <c r="N27" s="3" t="s">
        <v>2</v>
      </c>
      <c r="O27" s="23" t="s">
        <v>2</v>
      </c>
      <c r="P27" s="3"/>
      <c r="Q27" s="114"/>
    </row>
    <row r="28" spans="1:17" x14ac:dyDescent="0.25">
      <c r="A28" s="103">
        <v>26</v>
      </c>
      <c r="B28" s="5" t="s">
        <v>69</v>
      </c>
      <c r="C28" s="3"/>
      <c r="D28" s="5"/>
      <c r="E28" s="8" t="s">
        <v>7</v>
      </c>
      <c r="F28" s="8">
        <v>7</v>
      </c>
      <c r="G28" s="3" t="s">
        <v>72</v>
      </c>
      <c r="H28" s="8" t="s">
        <v>74</v>
      </c>
      <c r="I28" s="3">
        <v>0</v>
      </c>
      <c r="J28" s="3">
        <v>0</v>
      </c>
      <c r="K28" s="3"/>
      <c r="L28" s="10"/>
      <c r="M28" s="3"/>
      <c r="N28" s="3" t="s">
        <v>2</v>
      </c>
      <c r="O28" s="3" t="s">
        <v>2</v>
      </c>
      <c r="P28" s="3"/>
      <c r="Q28" s="114"/>
    </row>
    <row r="29" spans="1:17" x14ac:dyDescent="0.25">
      <c r="A29" s="103">
        <v>27</v>
      </c>
      <c r="B29" s="5" t="s">
        <v>70</v>
      </c>
      <c r="C29" s="3"/>
      <c r="D29" s="5"/>
      <c r="E29" s="3" t="s">
        <v>26</v>
      </c>
      <c r="F29" s="8">
        <v>10</v>
      </c>
      <c r="G29" s="3" t="s">
        <v>78</v>
      </c>
      <c r="H29" s="4">
        <v>0</v>
      </c>
      <c r="I29" s="3">
        <v>0</v>
      </c>
      <c r="J29" s="3">
        <v>1</v>
      </c>
      <c r="K29" s="3"/>
      <c r="L29" s="10" t="s">
        <v>166</v>
      </c>
      <c r="M29" s="4">
        <v>0.25</v>
      </c>
      <c r="N29" s="3" t="s">
        <v>181</v>
      </c>
      <c r="O29" s="3" t="s">
        <v>2</v>
      </c>
      <c r="P29" s="3"/>
      <c r="Q29" s="114"/>
    </row>
    <row r="30" spans="1:17" x14ac:dyDescent="0.25">
      <c r="A30" s="103">
        <v>28</v>
      </c>
      <c r="B30" s="5" t="s">
        <v>71</v>
      </c>
      <c r="C30" s="3"/>
      <c r="D30" s="5"/>
      <c r="E30" s="3" t="s">
        <v>94</v>
      </c>
      <c r="F30" s="3" t="s">
        <v>2</v>
      </c>
      <c r="G30" s="3" t="s">
        <v>2</v>
      </c>
      <c r="H30" s="3" t="s">
        <v>22</v>
      </c>
      <c r="I30" s="3">
        <v>0</v>
      </c>
      <c r="J30" s="3">
        <v>1</v>
      </c>
      <c r="K30" s="3"/>
      <c r="L30" s="8" t="s">
        <v>165</v>
      </c>
      <c r="M30" s="4">
        <v>25</v>
      </c>
      <c r="N30" s="3" t="s">
        <v>182</v>
      </c>
      <c r="O30" s="3">
        <v>3</v>
      </c>
      <c r="P30" s="3">
        <f ca="1">P26*1.01</f>
        <v>1773.9182343750001</v>
      </c>
      <c r="Q30" s="114"/>
    </row>
    <row r="31" spans="1:17" x14ac:dyDescent="0.25">
      <c r="A31" s="104">
        <v>29</v>
      </c>
      <c r="B31" s="5" t="s">
        <v>91</v>
      </c>
      <c r="C31" s="3"/>
      <c r="D31" s="5"/>
      <c r="E31" s="8" t="s">
        <v>7</v>
      </c>
      <c r="F31" s="8">
        <v>7</v>
      </c>
      <c r="G31" s="3" t="s">
        <v>72</v>
      </c>
      <c r="H31" s="8" t="s">
        <v>74</v>
      </c>
      <c r="I31" s="5">
        <v>0</v>
      </c>
      <c r="J31" s="5">
        <v>1</v>
      </c>
      <c r="K31" s="3"/>
      <c r="L31" s="32" t="s">
        <v>99</v>
      </c>
      <c r="M31" s="8" t="s">
        <v>73</v>
      </c>
      <c r="N31" s="5" t="s">
        <v>183</v>
      </c>
      <c r="P31" s="3">
        <f ca="1">IF(M31="yes",P30,P26)</f>
        <v>1773.9182343750001</v>
      </c>
      <c r="Q31" s="114"/>
    </row>
    <row r="32" spans="1:17" ht="15.75" thickBot="1" x14ac:dyDescent="0.3">
      <c r="A32" s="115"/>
      <c r="B32" s="43"/>
      <c r="C32" s="43"/>
      <c r="D32" s="43"/>
      <c r="E32" s="43"/>
      <c r="F32" s="43"/>
      <c r="G32" s="43"/>
      <c r="H32" s="43"/>
      <c r="I32" s="43"/>
      <c r="J32" s="43"/>
      <c r="K32" s="3"/>
      <c r="L32" s="43"/>
      <c r="M32" s="43"/>
      <c r="N32" s="58" t="s">
        <v>214</v>
      </c>
      <c r="O32" s="43">
        <v>0</v>
      </c>
      <c r="P32" s="43">
        <f ca="1">ROUND(P31,O32)</f>
        <v>1774</v>
      </c>
      <c r="Q32" s="14"/>
    </row>
    <row r="33" spans="11:14" x14ac:dyDescent="0.25">
      <c r="N33" s="149"/>
    </row>
    <row r="35" spans="11:14" ht="45" x14ac:dyDescent="0.25">
      <c r="K35" s="148" t="s">
        <v>239</v>
      </c>
    </row>
  </sheetData>
  <conditionalFormatting sqref="P13:XFD13 O12:XFD12 M32:XFD1048576 O14:XFD14 P8:XFD9 Q10:XFD10 P2:P7 V2:XFD7 M1:Q1 S15:XFD15 O15:Q15 S11:XFD11 P11:Q11 AC1:XFD1 P27:XFD27 O16:XFD26 M12:M17 M19:M31 K1 L19:L1048576 L1:L17 A1:J1048576 N28:XFD29 N12:N26 O2:O11 Q30:XFD31 M31:N31 N30:P30">
    <cfRule type="expression" dxfId="15" priority="8">
      <formula>EXACT(TEXT(A1,"text"),"?")</formula>
    </cfRule>
  </conditionalFormatting>
  <conditionalFormatting sqref="M3:M10">
    <cfRule type="expression" dxfId="14" priority="7">
      <formula>EXACT(TEXT(M3,"text"),"?")</formula>
    </cfRule>
  </conditionalFormatting>
  <conditionalFormatting sqref="M11">
    <cfRule type="expression" dxfId="13" priority="6">
      <formula>EXACT(TEXT(M11,"text"),"?")</formula>
    </cfRule>
  </conditionalFormatting>
  <conditionalFormatting sqref="M2">
    <cfRule type="expression" dxfId="12" priority="4">
      <formula>EXACT(TEXT(M2,"text"),"?")</formula>
    </cfRule>
  </conditionalFormatting>
  <conditionalFormatting sqref="M18">
    <cfRule type="expression" dxfId="11" priority="3">
      <formula>EXACT(TEXT(M18,"text"),"?")</formula>
    </cfRule>
  </conditionalFormatting>
  <conditionalFormatting sqref="L18">
    <cfRule type="expression" dxfId="10" priority="2">
      <formula>EXACT(TEXT(L18,"text"),"?")</formula>
    </cfRule>
  </conditionalFormatting>
  <conditionalFormatting sqref="N27">
    <cfRule type="expression" dxfId="9" priority="1">
      <formula>EXACT(TEXT(N27,"text"),"?")</formula>
    </cfRule>
  </conditionalFormatting>
  <dataValidations disablePrompts="1" count="1">
    <dataValidation type="list" allowBlank="1" showInputMessage="1" showErrorMessage="1" sqref="H28 H31 H22 M27 M29">
      <formula1>#REF!</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8">
        <x14:dataValidation type="list" allowBlank="1" showInputMessage="1" showErrorMessage="1">
          <x14:formula1>
            <xm:f>Lists!$C$14:$C$18</xm:f>
          </x14:formula1>
          <xm:sqref>H3 M3</xm:sqref>
        </x14:dataValidation>
        <x14:dataValidation type="list" allowBlank="1" showInputMessage="1" showErrorMessage="1">
          <x14:formula1>
            <xm:f>Lists!$C$19:$C$21</xm:f>
          </x14:formula1>
          <xm:sqref>H4 M4</xm:sqref>
        </x14:dataValidation>
        <x14:dataValidation type="list" allowBlank="1" showInputMessage="1" showErrorMessage="1">
          <x14:formula1>
            <xm:f>Lists!$C$23:$C$28</xm:f>
          </x14:formula1>
          <xm:sqref>H11 M11</xm:sqref>
        </x14:dataValidation>
        <x14:dataValidation type="list" allowBlank="1" showInputMessage="1" showErrorMessage="1">
          <x14:formula1>
            <xm:f>Lists!$C$29:$C$30</xm:f>
          </x14:formula1>
          <xm:sqref>H19:H20 M19:M20 M22:M23 M31</xm:sqref>
        </x14:dataValidation>
        <x14:dataValidation type="list" allowBlank="1" showInputMessage="1" showErrorMessage="1">
          <x14:formula1>
            <xm:f>Lists!$C$3:$C$18</xm:f>
          </x14:formula1>
          <xm:sqref>E2:E22 E24:E31</xm:sqref>
        </x14:dataValidation>
        <x14:dataValidation type="list" allowBlank="1" showInputMessage="1" showErrorMessage="1">
          <x14:formula1>
            <xm:f>Lists!$C$49:$C$56</xm:f>
          </x14:formula1>
          <xm:sqref>H27</xm:sqref>
        </x14:dataValidation>
        <x14:dataValidation type="list" allowBlank="1" showInputMessage="1" showErrorMessage="1">
          <x14:formula1>
            <xm:f>Lists!$C$32:$C$38</xm:f>
          </x14:formula1>
          <xm:sqref>H26 M26</xm:sqref>
        </x14:dataValidation>
        <x14:dataValidation type="list" allowBlank="1" showInputMessage="1" showErrorMessage="1">
          <x14:formula1>
            <xm:f>Lists!$C$31:$C$44</xm:f>
          </x14:formula1>
          <xm:sqref>H29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0"/>
  <sheetViews>
    <sheetView topLeftCell="A421" workbookViewId="0">
      <selection activeCell="A433" sqref="A433"/>
    </sheetView>
  </sheetViews>
  <sheetFormatPr defaultRowHeight="15" x14ac:dyDescent="0.25"/>
  <cols>
    <col min="1" max="1" width="19" bestFit="1" customWidth="1"/>
    <col min="2" max="2" width="31.5703125" bestFit="1" customWidth="1"/>
    <col min="3" max="3" width="23.7109375" bestFit="1" customWidth="1"/>
    <col min="4" max="4" width="13.7109375" bestFit="1" customWidth="1"/>
  </cols>
  <sheetData>
    <row r="1" spans="1:3" x14ac:dyDescent="0.25">
      <c r="A1" s="15" t="s">
        <v>15</v>
      </c>
      <c r="B1" s="16" t="s">
        <v>93</v>
      </c>
      <c r="C1" s="17" t="s">
        <v>85</v>
      </c>
    </row>
    <row r="2" spans="1:3" x14ac:dyDescent="0.25">
      <c r="A2" s="18" t="s">
        <v>83</v>
      </c>
      <c r="B2" s="3" t="s">
        <v>108</v>
      </c>
      <c r="C2" s="19">
        <v>750</v>
      </c>
    </row>
    <row r="3" spans="1:3" x14ac:dyDescent="0.25">
      <c r="A3" s="18" t="s">
        <v>83</v>
      </c>
      <c r="B3" s="3" t="s">
        <v>220</v>
      </c>
      <c r="C3" s="19">
        <v>750</v>
      </c>
    </row>
    <row r="4" spans="1:3" x14ac:dyDescent="0.25">
      <c r="A4" s="18" t="s">
        <v>83</v>
      </c>
      <c r="B4" s="3" t="s">
        <v>48</v>
      </c>
      <c r="C4" s="19">
        <v>850</v>
      </c>
    </row>
    <row r="5" spans="1:3" x14ac:dyDescent="0.25">
      <c r="A5" s="18" t="s">
        <v>83</v>
      </c>
      <c r="B5" s="3" t="s">
        <v>49</v>
      </c>
      <c r="C5" s="19">
        <v>950</v>
      </c>
    </row>
    <row r="6" spans="1:3" x14ac:dyDescent="0.25">
      <c r="A6" s="18" t="s">
        <v>83</v>
      </c>
      <c r="B6" s="3" t="s">
        <v>50</v>
      </c>
      <c r="C6" s="19">
        <v>1050</v>
      </c>
    </row>
    <row r="7" spans="1:3" x14ac:dyDescent="0.25">
      <c r="A7" s="18" t="s">
        <v>83</v>
      </c>
      <c r="B7" s="3" t="s">
        <v>51</v>
      </c>
      <c r="C7" s="19">
        <v>1150</v>
      </c>
    </row>
    <row r="8" spans="1:3" x14ac:dyDescent="0.25">
      <c r="A8" s="18" t="s">
        <v>83</v>
      </c>
      <c r="B8" s="3" t="s">
        <v>52</v>
      </c>
      <c r="C8" s="19">
        <v>1250</v>
      </c>
    </row>
    <row r="9" spans="1:3" x14ac:dyDescent="0.25">
      <c r="A9" s="18" t="s">
        <v>104</v>
      </c>
      <c r="B9" s="3" t="s">
        <v>220</v>
      </c>
      <c r="C9" s="19">
        <v>750</v>
      </c>
    </row>
    <row r="10" spans="1:3" x14ac:dyDescent="0.25">
      <c r="A10" s="18" t="s">
        <v>104</v>
      </c>
      <c r="B10" s="3" t="s">
        <v>109</v>
      </c>
      <c r="C10" s="19">
        <v>750</v>
      </c>
    </row>
    <row r="11" spans="1:3" x14ac:dyDescent="0.25">
      <c r="A11" s="18" t="s">
        <v>104</v>
      </c>
      <c r="B11" s="3" t="s">
        <v>48</v>
      </c>
      <c r="C11" s="19">
        <v>850</v>
      </c>
    </row>
    <row r="12" spans="1:3" x14ac:dyDescent="0.25">
      <c r="A12" s="18" t="s">
        <v>104</v>
      </c>
      <c r="B12" s="3" t="s">
        <v>49</v>
      </c>
      <c r="C12" s="19">
        <v>950</v>
      </c>
    </row>
    <row r="13" spans="1:3" x14ac:dyDescent="0.25">
      <c r="A13" s="18" t="s">
        <v>104</v>
      </c>
      <c r="B13" s="3" t="s">
        <v>50</v>
      </c>
      <c r="C13" s="19">
        <v>1050</v>
      </c>
    </row>
    <row r="14" spans="1:3" x14ac:dyDescent="0.25">
      <c r="A14" s="18" t="s">
        <v>104</v>
      </c>
      <c r="B14" s="3" t="s">
        <v>51</v>
      </c>
      <c r="C14" s="19">
        <v>1150</v>
      </c>
    </row>
    <row r="15" spans="1:3" x14ac:dyDescent="0.25">
      <c r="A15" s="18" t="s">
        <v>104</v>
      </c>
      <c r="B15" s="3" t="s">
        <v>52</v>
      </c>
      <c r="C15" s="19">
        <v>1250</v>
      </c>
    </row>
    <row r="16" spans="1:3" x14ac:dyDescent="0.25">
      <c r="A16" s="18" t="s">
        <v>105</v>
      </c>
      <c r="B16" s="3" t="s">
        <v>220</v>
      </c>
      <c r="C16" s="19">
        <v>750</v>
      </c>
    </row>
    <row r="17" spans="1:3" x14ac:dyDescent="0.25">
      <c r="A17" s="18" t="s">
        <v>105</v>
      </c>
      <c r="B17" s="3" t="s">
        <v>109</v>
      </c>
      <c r="C17" s="19">
        <v>750</v>
      </c>
    </row>
    <row r="18" spans="1:3" x14ac:dyDescent="0.25">
      <c r="A18" s="18" t="s">
        <v>105</v>
      </c>
      <c r="B18" s="3" t="s">
        <v>48</v>
      </c>
      <c r="C18" s="19">
        <v>850</v>
      </c>
    </row>
    <row r="19" spans="1:3" x14ac:dyDescent="0.25">
      <c r="A19" s="18" t="s">
        <v>105</v>
      </c>
      <c r="B19" s="3" t="s">
        <v>49</v>
      </c>
      <c r="C19" s="19">
        <v>950</v>
      </c>
    </row>
    <row r="20" spans="1:3" x14ac:dyDescent="0.25">
      <c r="A20" s="18" t="s">
        <v>105</v>
      </c>
      <c r="B20" s="3" t="s">
        <v>50</v>
      </c>
      <c r="C20" s="19">
        <v>1050</v>
      </c>
    </row>
    <row r="21" spans="1:3" x14ac:dyDescent="0.25">
      <c r="A21" s="18" t="s">
        <v>105</v>
      </c>
      <c r="B21" s="3" t="s">
        <v>51</v>
      </c>
      <c r="C21" s="19">
        <v>1150</v>
      </c>
    </row>
    <row r="22" spans="1:3" x14ac:dyDescent="0.25">
      <c r="A22" s="18" t="s">
        <v>105</v>
      </c>
      <c r="B22" s="3" t="s">
        <v>52</v>
      </c>
      <c r="C22" s="19">
        <v>1250</v>
      </c>
    </row>
    <row r="23" spans="1:3" x14ac:dyDescent="0.25">
      <c r="A23" s="18" t="s">
        <v>107</v>
      </c>
      <c r="B23" s="3" t="s">
        <v>220</v>
      </c>
      <c r="C23" s="19">
        <v>500</v>
      </c>
    </row>
    <row r="24" spans="1:3" x14ac:dyDescent="0.25">
      <c r="A24" s="18" t="s">
        <v>107</v>
      </c>
      <c r="B24" s="3" t="s">
        <v>109</v>
      </c>
      <c r="C24" s="19">
        <v>750</v>
      </c>
    </row>
    <row r="25" spans="1:3" x14ac:dyDescent="0.25">
      <c r="A25" s="18" t="s">
        <v>107</v>
      </c>
      <c r="B25" s="3" t="s">
        <v>48</v>
      </c>
      <c r="C25" s="19">
        <v>850</v>
      </c>
    </row>
    <row r="26" spans="1:3" x14ac:dyDescent="0.25">
      <c r="A26" s="18" t="s">
        <v>107</v>
      </c>
      <c r="B26" s="3" t="s">
        <v>49</v>
      </c>
      <c r="C26" s="19">
        <v>950</v>
      </c>
    </row>
    <row r="27" spans="1:3" x14ac:dyDescent="0.25">
      <c r="A27" s="18" t="s">
        <v>107</v>
      </c>
      <c r="B27" s="3" t="s">
        <v>50</v>
      </c>
      <c r="C27" s="19">
        <v>1050</v>
      </c>
    </row>
    <row r="28" spans="1:3" x14ac:dyDescent="0.25">
      <c r="A28" s="18" t="s">
        <v>107</v>
      </c>
      <c r="B28" s="3" t="s">
        <v>51</v>
      </c>
      <c r="C28" s="19">
        <v>1150</v>
      </c>
    </row>
    <row r="29" spans="1:3" x14ac:dyDescent="0.25">
      <c r="A29" s="18" t="s">
        <v>107</v>
      </c>
      <c r="B29" s="3" t="s">
        <v>52</v>
      </c>
      <c r="C29" s="19">
        <v>1250</v>
      </c>
    </row>
    <row r="30" spans="1:3" x14ac:dyDescent="0.25">
      <c r="A30" s="18" t="s">
        <v>106</v>
      </c>
      <c r="B30" s="3" t="s">
        <v>220</v>
      </c>
      <c r="C30" s="19">
        <v>750</v>
      </c>
    </row>
    <row r="31" spans="1:3" x14ac:dyDescent="0.25">
      <c r="A31" s="18" t="s">
        <v>106</v>
      </c>
      <c r="B31" s="3" t="s">
        <v>109</v>
      </c>
      <c r="C31" s="19">
        <v>775</v>
      </c>
    </row>
    <row r="32" spans="1:3" x14ac:dyDescent="0.25">
      <c r="A32" s="18" t="s">
        <v>106</v>
      </c>
      <c r="B32" s="3" t="s">
        <v>48</v>
      </c>
      <c r="C32" s="19">
        <v>850</v>
      </c>
    </row>
    <row r="33" spans="1:4" x14ac:dyDescent="0.25">
      <c r="A33" s="18" t="s">
        <v>106</v>
      </c>
      <c r="B33" s="3" t="s">
        <v>49</v>
      </c>
      <c r="C33" s="19">
        <v>950</v>
      </c>
    </row>
    <row r="34" spans="1:4" x14ac:dyDescent="0.25">
      <c r="A34" s="18" t="s">
        <v>106</v>
      </c>
      <c r="B34" s="3" t="s">
        <v>50</v>
      </c>
      <c r="C34" s="19">
        <v>1050</v>
      </c>
    </row>
    <row r="35" spans="1:4" x14ac:dyDescent="0.25">
      <c r="A35" s="18" t="s">
        <v>106</v>
      </c>
      <c r="B35" s="3" t="s">
        <v>51</v>
      </c>
      <c r="C35" s="19">
        <v>1150</v>
      </c>
    </row>
    <row r="36" spans="1:4" ht="15.75" thickBot="1" x14ac:dyDescent="0.3">
      <c r="A36" s="20" t="s">
        <v>106</v>
      </c>
      <c r="B36" s="43" t="s">
        <v>52</v>
      </c>
      <c r="C36" s="21">
        <v>1250</v>
      </c>
    </row>
    <row r="37" spans="1:4" ht="15.75" thickBot="1" x14ac:dyDescent="0.3"/>
    <row r="38" spans="1:4" x14ac:dyDescent="0.25">
      <c r="A38" s="164" t="s">
        <v>86</v>
      </c>
      <c r="B38" s="165"/>
      <c r="C38" s="166"/>
    </row>
    <row r="39" spans="1:4" x14ac:dyDescent="0.25">
      <c r="A39" s="62" t="s">
        <v>15</v>
      </c>
      <c r="B39" s="60" t="s">
        <v>93</v>
      </c>
      <c r="C39" s="70" t="s">
        <v>85</v>
      </c>
    </row>
    <row r="40" spans="1:4" ht="15.75" thickBot="1" x14ac:dyDescent="0.3">
      <c r="A40" s="71" t="str">
        <f>ConfigurationSetup!M3</f>
        <v>Motorcycle</v>
      </c>
      <c r="B40" s="72" t="str">
        <f>ConfigurationSetup!M11</f>
        <v>greater then 3000</v>
      </c>
      <c r="C40" s="73"/>
    </row>
    <row r="41" spans="1:4" ht="15.75" thickBot="1" x14ac:dyDescent="0.3"/>
    <row r="42" spans="1:4" x14ac:dyDescent="0.25">
      <c r="A42" s="26" t="s">
        <v>15</v>
      </c>
      <c r="B42" s="26" t="s">
        <v>21</v>
      </c>
      <c r="C42" s="53" t="s">
        <v>113</v>
      </c>
      <c r="D42" s="78" t="s">
        <v>134</v>
      </c>
    </row>
    <row r="43" spans="1:4" x14ac:dyDescent="0.25">
      <c r="A43" s="79" t="s">
        <v>83</v>
      </c>
      <c r="B43" s="29" t="s">
        <v>114</v>
      </c>
      <c r="C43" s="30" t="s">
        <v>115</v>
      </c>
      <c r="D43" s="80">
        <v>0</v>
      </c>
    </row>
    <row r="44" spans="1:4" x14ac:dyDescent="0.25">
      <c r="A44" s="81" t="s">
        <v>83</v>
      </c>
      <c r="B44" s="29" t="s">
        <v>114</v>
      </c>
      <c r="C44" s="29" t="s">
        <v>116</v>
      </c>
      <c r="D44" s="80">
        <v>0</v>
      </c>
    </row>
    <row r="45" spans="1:4" x14ac:dyDescent="0.25">
      <c r="A45" s="81" t="s">
        <v>83</v>
      </c>
      <c r="B45" s="29" t="s">
        <v>114</v>
      </c>
      <c r="C45" s="29" t="s">
        <v>87</v>
      </c>
      <c r="D45" s="80">
        <v>0</v>
      </c>
    </row>
    <row r="46" spans="1:4" x14ac:dyDescent="0.25">
      <c r="A46" s="81" t="s">
        <v>83</v>
      </c>
      <c r="B46" s="29" t="s">
        <v>114</v>
      </c>
      <c r="C46" s="29" t="s">
        <v>117</v>
      </c>
      <c r="D46" s="80">
        <v>0</v>
      </c>
    </row>
    <row r="47" spans="1:4" x14ac:dyDescent="0.25">
      <c r="A47" s="81" t="s">
        <v>83</v>
      </c>
      <c r="B47" s="29" t="s">
        <v>114</v>
      </c>
      <c r="C47" s="29" t="s">
        <v>118</v>
      </c>
      <c r="D47" s="80">
        <v>0</v>
      </c>
    </row>
    <row r="48" spans="1:4" x14ac:dyDescent="0.25">
      <c r="A48" s="82" t="s">
        <v>83</v>
      </c>
      <c r="B48" s="33" t="s">
        <v>114</v>
      </c>
      <c r="C48" s="33" t="s">
        <v>119</v>
      </c>
      <c r="D48" s="83">
        <v>0</v>
      </c>
    </row>
    <row r="49" spans="1:4" x14ac:dyDescent="0.25">
      <c r="A49" s="79" t="s">
        <v>83</v>
      </c>
      <c r="B49" s="29" t="s">
        <v>120</v>
      </c>
      <c r="C49" s="30" t="s">
        <v>115</v>
      </c>
      <c r="D49" s="80">
        <v>2.5000000000000001E-2</v>
      </c>
    </row>
    <row r="50" spans="1:4" x14ac:dyDescent="0.25">
      <c r="A50" s="81" t="s">
        <v>83</v>
      </c>
      <c r="B50" s="29" t="s">
        <v>120</v>
      </c>
      <c r="C50" s="29" t="s">
        <v>116</v>
      </c>
      <c r="D50" s="80">
        <v>2.5000000000000001E-2</v>
      </c>
    </row>
    <row r="51" spans="1:4" x14ac:dyDescent="0.25">
      <c r="A51" s="81" t="s">
        <v>83</v>
      </c>
      <c r="B51" s="29" t="s">
        <v>120</v>
      </c>
      <c r="C51" s="29" t="s">
        <v>87</v>
      </c>
      <c r="D51" s="80">
        <v>2.5000000000000001E-2</v>
      </c>
    </row>
    <row r="52" spans="1:4" x14ac:dyDescent="0.25">
      <c r="A52" s="81" t="s">
        <v>83</v>
      </c>
      <c r="B52" s="29" t="s">
        <v>120</v>
      </c>
      <c r="C52" s="29" t="s">
        <v>117</v>
      </c>
      <c r="D52" s="80">
        <v>2.5000000000000001E-2</v>
      </c>
    </row>
    <row r="53" spans="1:4" x14ac:dyDescent="0.25">
      <c r="A53" s="81" t="s">
        <v>83</v>
      </c>
      <c r="B53" s="29" t="s">
        <v>120</v>
      </c>
      <c r="C53" s="29" t="s">
        <v>118</v>
      </c>
      <c r="D53" s="80">
        <v>2.5000000000000001E-2</v>
      </c>
    </row>
    <row r="54" spans="1:4" x14ac:dyDescent="0.25">
      <c r="A54" s="82" t="s">
        <v>83</v>
      </c>
      <c r="B54" s="33" t="s">
        <v>120</v>
      </c>
      <c r="C54" s="33" t="s">
        <v>119</v>
      </c>
      <c r="D54" s="80">
        <v>2.5000000000000001E-2</v>
      </c>
    </row>
    <row r="55" spans="1:4" x14ac:dyDescent="0.25">
      <c r="A55" s="79" t="s">
        <v>83</v>
      </c>
      <c r="B55" s="29" t="s">
        <v>25</v>
      </c>
      <c r="C55" s="30" t="s">
        <v>115</v>
      </c>
      <c r="D55" s="80">
        <v>0.05</v>
      </c>
    </row>
    <row r="56" spans="1:4" x14ac:dyDescent="0.25">
      <c r="A56" s="79" t="s">
        <v>83</v>
      </c>
      <c r="B56" s="29" t="s">
        <v>25</v>
      </c>
      <c r="C56" s="30" t="s">
        <v>116</v>
      </c>
      <c r="D56" s="80">
        <v>0.05</v>
      </c>
    </row>
    <row r="57" spans="1:4" x14ac:dyDescent="0.25">
      <c r="A57" s="79" t="s">
        <v>83</v>
      </c>
      <c r="B57" s="29" t="s">
        <v>25</v>
      </c>
      <c r="C57" s="30" t="s">
        <v>87</v>
      </c>
      <c r="D57" s="80">
        <v>0.05</v>
      </c>
    </row>
    <row r="58" spans="1:4" x14ac:dyDescent="0.25">
      <c r="A58" s="79" t="s">
        <v>83</v>
      </c>
      <c r="B58" s="29" t="s">
        <v>25</v>
      </c>
      <c r="C58" s="30" t="s">
        <v>117</v>
      </c>
      <c r="D58" s="80">
        <v>0.05</v>
      </c>
    </row>
    <row r="59" spans="1:4" x14ac:dyDescent="0.25">
      <c r="A59" s="79" t="s">
        <v>83</v>
      </c>
      <c r="B59" s="29" t="s">
        <v>25</v>
      </c>
      <c r="C59" s="30" t="s">
        <v>118</v>
      </c>
      <c r="D59" s="80">
        <v>0.05</v>
      </c>
    </row>
    <row r="60" spans="1:4" x14ac:dyDescent="0.25">
      <c r="A60" s="84" t="s">
        <v>83</v>
      </c>
      <c r="B60" s="33" t="s">
        <v>25</v>
      </c>
      <c r="C60" s="34" t="s">
        <v>119</v>
      </c>
      <c r="D60" s="80">
        <v>0.05</v>
      </c>
    </row>
    <row r="61" spans="1:4" x14ac:dyDescent="0.25">
      <c r="A61" s="81" t="s">
        <v>104</v>
      </c>
      <c r="B61" s="29" t="s">
        <v>114</v>
      </c>
      <c r="C61" s="30" t="s">
        <v>115</v>
      </c>
      <c r="D61" s="80">
        <v>0</v>
      </c>
    </row>
    <row r="62" spans="1:4" x14ac:dyDescent="0.25">
      <c r="A62" s="81" t="s">
        <v>104</v>
      </c>
      <c r="B62" s="29" t="s">
        <v>114</v>
      </c>
      <c r="C62" s="29" t="s">
        <v>116</v>
      </c>
      <c r="D62" s="80">
        <v>0</v>
      </c>
    </row>
    <row r="63" spans="1:4" x14ac:dyDescent="0.25">
      <c r="A63" s="81" t="s">
        <v>104</v>
      </c>
      <c r="B63" s="29" t="s">
        <v>114</v>
      </c>
      <c r="C63" s="29" t="s">
        <v>87</v>
      </c>
      <c r="D63" s="80">
        <v>0</v>
      </c>
    </row>
    <row r="64" spans="1:4" x14ac:dyDescent="0.25">
      <c r="A64" s="81" t="s">
        <v>104</v>
      </c>
      <c r="B64" s="29" t="s">
        <v>114</v>
      </c>
      <c r="C64" s="29" t="s">
        <v>117</v>
      </c>
      <c r="D64" s="80">
        <v>0</v>
      </c>
    </row>
    <row r="65" spans="1:4" x14ac:dyDescent="0.25">
      <c r="A65" s="81" t="s">
        <v>104</v>
      </c>
      <c r="B65" s="29" t="s">
        <v>114</v>
      </c>
      <c r="C65" s="29" t="s">
        <v>118</v>
      </c>
      <c r="D65" s="80">
        <v>0</v>
      </c>
    </row>
    <row r="66" spans="1:4" x14ac:dyDescent="0.25">
      <c r="A66" s="82" t="s">
        <v>104</v>
      </c>
      <c r="B66" s="33" t="s">
        <v>114</v>
      </c>
      <c r="C66" s="33" t="s">
        <v>119</v>
      </c>
      <c r="D66" s="83">
        <v>0</v>
      </c>
    </row>
    <row r="67" spans="1:4" x14ac:dyDescent="0.25">
      <c r="A67" s="81" t="s">
        <v>104</v>
      </c>
      <c r="B67" s="29" t="s">
        <v>120</v>
      </c>
      <c r="C67" s="30" t="s">
        <v>115</v>
      </c>
      <c r="D67" s="80">
        <v>2.5000000000000001E-2</v>
      </c>
    </row>
    <row r="68" spans="1:4" x14ac:dyDescent="0.25">
      <c r="A68" s="81" t="s">
        <v>104</v>
      </c>
      <c r="B68" s="29" t="s">
        <v>120</v>
      </c>
      <c r="C68" s="29" t="s">
        <v>116</v>
      </c>
      <c r="D68" s="80">
        <v>2.5000000000000001E-2</v>
      </c>
    </row>
    <row r="69" spans="1:4" x14ac:dyDescent="0.25">
      <c r="A69" s="81" t="s">
        <v>104</v>
      </c>
      <c r="B69" s="29" t="s">
        <v>120</v>
      </c>
      <c r="C69" s="29" t="s">
        <v>87</v>
      </c>
      <c r="D69" s="80">
        <v>2.5000000000000001E-2</v>
      </c>
    </row>
    <row r="70" spans="1:4" x14ac:dyDescent="0.25">
      <c r="A70" s="81" t="s">
        <v>104</v>
      </c>
      <c r="B70" s="29" t="s">
        <v>120</v>
      </c>
      <c r="C70" s="29" t="s">
        <v>117</v>
      </c>
      <c r="D70" s="80">
        <v>2.5000000000000001E-2</v>
      </c>
    </row>
    <row r="71" spans="1:4" x14ac:dyDescent="0.25">
      <c r="A71" s="81" t="s">
        <v>104</v>
      </c>
      <c r="B71" s="29" t="s">
        <v>120</v>
      </c>
      <c r="C71" s="29" t="s">
        <v>118</v>
      </c>
      <c r="D71" s="80">
        <v>2.5000000000000001E-2</v>
      </c>
    </row>
    <row r="72" spans="1:4" x14ac:dyDescent="0.25">
      <c r="A72" s="82" t="s">
        <v>104</v>
      </c>
      <c r="B72" s="33" t="s">
        <v>120</v>
      </c>
      <c r="C72" s="33" t="s">
        <v>119</v>
      </c>
      <c r="D72" s="80">
        <v>2.5000000000000001E-2</v>
      </c>
    </row>
    <row r="73" spans="1:4" x14ac:dyDescent="0.25">
      <c r="A73" s="81" t="s">
        <v>104</v>
      </c>
      <c r="B73" s="29" t="s">
        <v>25</v>
      </c>
      <c r="C73" s="30" t="s">
        <v>115</v>
      </c>
      <c r="D73" s="80">
        <v>0.06</v>
      </c>
    </row>
    <row r="74" spans="1:4" x14ac:dyDescent="0.25">
      <c r="A74" s="81" t="s">
        <v>104</v>
      </c>
      <c r="B74" s="29" t="s">
        <v>25</v>
      </c>
      <c r="C74" s="31" t="s">
        <v>116</v>
      </c>
      <c r="D74" s="80">
        <v>0.06</v>
      </c>
    </row>
    <row r="75" spans="1:4" x14ac:dyDescent="0.25">
      <c r="A75" s="81" t="s">
        <v>104</v>
      </c>
      <c r="B75" s="29" t="s">
        <v>25</v>
      </c>
      <c r="C75" s="30" t="s">
        <v>87</v>
      </c>
      <c r="D75" s="80">
        <v>0.06</v>
      </c>
    </row>
    <row r="76" spans="1:4" x14ac:dyDescent="0.25">
      <c r="A76" s="81" t="s">
        <v>104</v>
      </c>
      <c r="B76" s="29" t="s">
        <v>25</v>
      </c>
      <c r="C76" s="30" t="s">
        <v>117</v>
      </c>
      <c r="D76" s="80">
        <v>0.06</v>
      </c>
    </row>
    <row r="77" spans="1:4" x14ac:dyDescent="0.25">
      <c r="A77" s="81" t="s">
        <v>104</v>
      </c>
      <c r="B77" s="29" t="s">
        <v>25</v>
      </c>
      <c r="C77" s="30" t="s">
        <v>118</v>
      </c>
      <c r="D77" s="80">
        <v>0.06</v>
      </c>
    </row>
    <row r="78" spans="1:4" x14ac:dyDescent="0.25">
      <c r="A78" s="82" t="s">
        <v>104</v>
      </c>
      <c r="B78" s="33" t="s">
        <v>25</v>
      </c>
      <c r="C78" s="34" t="s">
        <v>119</v>
      </c>
      <c r="D78" s="80">
        <v>0.06</v>
      </c>
    </row>
    <row r="79" spans="1:4" x14ac:dyDescent="0.25">
      <c r="A79" s="36" t="s">
        <v>105</v>
      </c>
      <c r="B79" s="29" t="s">
        <v>114</v>
      </c>
      <c r="C79" s="30" t="s">
        <v>115</v>
      </c>
      <c r="D79" s="80">
        <v>0</v>
      </c>
    </row>
    <row r="80" spans="1:4" x14ac:dyDescent="0.25">
      <c r="A80" s="36" t="s">
        <v>105</v>
      </c>
      <c r="B80" s="29" t="s">
        <v>114</v>
      </c>
      <c r="C80" s="29" t="s">
        <v>116</v>
      </c>
      <c r="D80" s="80">
        <v>0</v>
      </c>
    </row>
    <row r="81" spans="1:4" x14ac:dyDescent="0.25">
      <c r="A81" s="36" t="s">
        <v>105</v>
      </c>
      <c r="B81" s="29" t="s">
        <v>114</v>
      </c>
      <c r="C81" s="29" t="s">
        <v>87</v>
      </c>
      <c r="D81" s="80">
        <v>0</v>
      </c>
    </row>
    <row r="82" spans="1:4" x14ac:dyDescent="0.25">
      <c r="A82" s="36" t="s">
        <v>105</v>
      </c>
      <c r="B82" s="29" t="s">
        <v>114</v>
      </c>
      <c r="C82" s="29" t="s">
        <v>117</v>
      </c>
      <c r="D82" s="80">
        <v>0</v>
      </c>
    </row>
    <row r="83" spans="1:4" x14ac:dyDescent="0.25">
      <c r="A83" s="36" t="s">
        <v>105</v>
      </c>
      <c r="B83" s="29" t="s">
        <v>114</v>
      </c>
      <c r="C83" s="29" t="s">
        <v>118</v>
      </c>
      <c r="D83" s="80">
        <v>0</v>
      </c>
    </row>
    <row r="84" spans="1:4" x14ac:dyDescent="0.25">
      <c r="A84" s="85" t="s">
        <v>105</v>
      </c>
      <c r="B84" s="33" t="s">
        <v>114</v>
      </c>
      <c r="C84" s="33" t="s">
        <v>119</v>
      </c>
      <c r="D84" s="80">
        <v>0</v>
      </c>
    </row>
    <row r="85" spans="1:4" x14ac:dyDescent="0.25">
      <c r="A85" s="36" t="s">
        <v>105</v>
      </c>
      <c r="B85" s="29" t="s">
        <v>120</v>
      </c>
      <c r="C85" s="30" t="s">
        <v>115</v>
      </c>
      <c r="D85" s="80">
        <v>2.5000000000000001E-2</v>
      </c>
    </row>
    <row r="86" spans="1:4" x14ac:dyDescent="0.25">
      <c r="A86" s="36" t="s">
        <v>105</v>
      </c>
      <c r="B86" s="29" t="s">
        <v>120</v>
      </c>
      <c r="C86" s="30" t="s">
        <v>116</v>
      </c>
      <c r="D86" s="80">
        <v>2.5000000000000001E-2</v>
      </c>
    </row>
    <row r="87" spans="1:4" x14ac:dyDescent="0.25">
      <c r="A87" s="36" t="s">
        <v>105</v>
      </c>
      <c r="B87" s="29" t="s">
        <v>120</v>
      </c>
      <c r="C87" s="30" t="s">
        <v>87</v>
      </c>
      <c r="D87" s="80">
        <v>2.5000000000000001E-2</v>
      </c>
    </row>
    <row r="88" spans="1:4" x14ac:dyDescent="0.25">
      <c r="A88" s="36" t="s">
        <v>105</v>
      </c>
      <c r="B88" s="29" t="s">
        <v>120</v>
      </c>
      <c r="C88" s="30" t="s">
        <v>117</v>
      </c>
      <c r="D88" s="80">
        <v>2.5000000000000001E-2</v>
      </c>
    </row>
    <row r="89" spans="1:4" x14ac:dyDescent="0.25">
      <c r="A89" s="36" t="s">
        <v>105</v>
      </c>
      <c r="B89" s="29" t="s">
        <v>120</v>
      </c>
      <c r="C89" s="30" t="s">
        <v>118</v>
      </c>
      <c r="D89" s="80">
        <v>2.5000000000000001E-2</v>
      </c>
    </row>
    <row r="90" spans="1:4" x14ac:dyDescent="0.25">
      <c r="A90" s="85" t="s">
        <v>105</v>
      </c>
      <c r="B90" s="33" t="s">
        <v>120</v>
      </c>
      <c r="C90" s="34" t="s">
        <v>119</v>
      </c>
      <c r="D90" s="80">
        <v>2.5000000000000001E-2</v>
      </c>
    </row>
    <row r="91" spans="1:4" x14ac:dyDescent="0.25">
      <c r="A91" s="36" t="s">
        <v>105</v>
      </c>
      <c r="B91" s="29" t="s">
        <v>25</v>
      </c>
      <c r="C91" s="30" t="s">
        <v>115</v>
      </c>
      <c r="D91" s="80">
        <v>0.06</v>
      </c>
    </row>
    <row r="92" spans="1:4" x14ac:dyDescent="0.25">
      <c r="A92" s="36" t="s">
        <v>105</v>
      </c>
      <c r="B92" s="29" t="s">
        <v>25</v>
      </c>
      <c r="C92" s="30" t="s">
        <v>116</v>
      </c>
      <c r="D92" s="80">
        <v>0.06</v>
      </c>
    </row>
    <row r="93" spans="1:4" x14ac:dyDescent="0.25">
      <c r="A93" s="36" t="s">
        <v>105</v>
      </c>
      <c r="B93" s="29" t="s">
        <v>25</v>
      </c>
      <c r="C93" s="30" t="s">
        <v>87</v>
      </c>
      <c r="D93" s="80">
        <v>0.06</v>
      </c>
    </row>
    <row r="94" spans="1:4" x14ac:dyDescent="0.25">
      <c r="A94" s="36" t="s">
        <v>105</v>
      </c>
      <c r="B94" s="29" t="s">
        <v>25</v>
      </c>
      <c r="C94" s="30" t="s">
        <v>117</v>
      </c>
      <c r="D94" s="80">
        <v>0.06</v>
      </c>
    </row>
    <row r="95" spans="1:4" x14ac:dyDescent="0.25">
      <c r="A95" s="36" t="s">
        <v>105</v>
      </c>
      <c r="B95" s="29" t="s">
        <v>25</v>
      </c>
      <c r="C95" s="31" t="s">
        <v>118</v>
      </c>
      <c r="D95" s="80">
        <v>0.06</v>
      </c>
    </row>
    <row r="96" spans="1:4" x14ac:dyDescent="0.25">
      <c r="A96" s="85" t="s">
        <v>105</v>
      </c>
      <c r="B96" s="33" t="s">
        <v>25</v>
      </c>
      <c r="C96" s="34" t="s">
        <v>119</v>
      </c>
      <c r="D96" s="86">
        <v>0.06</v>
      </c>
    </row>
    <row r="97" spans="1:4" x14ac:dyDescent="0.25">
      <c r="A97" s="36" t="s">
        <v>107</v>
      </c>
      <c r="B97" s="29" t="s">
        <v>114</v>
      </c>
      <c r="C97" s="30" t="s">
        <v>115</v>
      </c>
      <c r="D97" s="80">
        <v>0</v>
      </c>
    </row>
    <row r="98" spans="1:4" x14ac:dyDescent="0.25">
      <c r="A98" s="36" t="s">
        <v>107</v>
      </c>
      <c r="B98" s="29" t="s">
        <v>114</v>
      </c>
      <c r="C98" s="30" t="s">
        <v>116</v>
      </c>
      <c r="D98" s="80">
        <v>0</v>
      </c>
    </row>
    <row r="99" spans="1:4" x14ac:dyDescent="0.25">
      <c r="A99" s="36" t="s">
        <v>107</v>
      </c>
      <c r="B99" s="29" t="s">
        <v>114</v>
      </c>
      <c r="C99" s="30" t="s">
        <v>87</v>
      </c>
      <c r="D99" s="80">
        <v>0</v>
      </c>
    </row>
    <row r="100" spans="1:4" x14ac:dyDescent="0.25">
      <c r="A100" s="36" t="s">
        <v>107</v>
      </c>
      <c r="B100" s="29" t="s">
        <v>114</v>
      </c>
      <c r="C100" s="30" t="s">
        <v>117</v>
      </c>
      <c r="D100" s="80">
        <v>0</v>
      </c>
    </row>
    <row r="101" spans="1:4" x14ac:dyDescent="0.25">
      <c r="A101" s="36" t="s">
        <v>107</v>
      </c>
      <c r="B101" s="29" t="s">
        <v>114</v>
      </c>
      <c r="C101" s="30" t="s">
        <v>118</v>
      </c>
      <c r="D101" s="80">
        <v>0</v>
      </c>
    </row>
    <row r="102" spans="1:4" x14ac:dyDescent="0.25">
      <c r="A102" s="36" t="s">
        <v>107</v>
      </c>
      <c r="B102" s="29" t="s">
        <v>114</v>
      </c>
      <c r="C102" s="30" t="s">
        <v>119</v>
      </c>
      <c r="D102" s="80">
        <v>0</v>
      </c>
    </row>
    <row r="103" spans="1:4" x14ac:dyDescent="0.25">
      <c r="A103" s="36" t="s">
        <v>107</v>
      </c>
      <c r="B103" s="29" t="s">
        <v>120</v>
      </c>
      <c r="C103" s="31" t="s">
        <v>115</v>
      </c>
      <c r="D103" s="80">
        <v>2.5000000000000001E-2</v>
      </c>
    </row>
    <row r="104" spans="1:4" x14ac:dyDescent="0.25">
      <c r="A104" s="36" t="s">
        <v>107</v>
      </c>
      <c r="B104" s="33" t="s">
        <v>120</v>
      </c>
      <c r="C104" s="34" t="s">
        <v>116</v>
      </c>
      <c r="D104" s="86">
        <v>2.5000000000000001E-2</v>
      </c>
    </row>
    <row r="105" spans="1:4" x14ac:dyDescent="0.25">
      <c r="A105" s="36" t="s">
        <v>107</v>
      </c>
      <c r="B105" s="29" t="s">
        <v>120</v>
      </c>
      <c r="C105" s="31" t="s">
        <v>87</v>
      </c>
      <c r="D105" s="80">
        <v>2.5000000000000001E-2</v>
      </c>
    </row>
    <row r="106" spans="1:4" x14ac:dyDescent="0.25">
      <c r="A106" s="36" t="s">
        <v>107</v>
      </c>
      <c r="B106" s="33" t="s">
        <v>120</v>
      </c>
      <c r="C106" s="34" t="s">
        <v>117</v>
      </c>
      <c r="D106" s="86">
        <v>2.5000000000000001E-2</v>
      </c>
    </row>
    <row r="107" spans="1:4" x14ac:dyDescent="0.25">
      <c r="A107" s="36" t="s">
        <v>107</v>
      </c>
      <c r="B107" s="29" t="s">
        <v>120</v>
      </c>
      <c r="C107" s="31" t="s">
        <v>118</v>
      </c>
      <c r="D107" s="80">
        <v>2.5000000000000001E-2</v>
      </c>
    </row>
    <row r="108" spans="1:4" x14ac:dyDescent="0.25">
      <c r="A108" s="36" t="s">
        <v>107</v>
      </c>
      <c r="B108" s="29" t="s">
        <v>120</v>
      </c>
      <c r="C108" s="30" t="s">
        <v>119</v>
      </c>
      <c r="D108" s="80">
        <v>2.5000000000000001E-2</v>
      </c>
    </row>
    <row r="109" spans="1:4" x14ac:dyDescent="0.25">
      <c r="A109" s="36" t="s">
        <v>107</v>
      </c>
      <c r="B109" s="29" t="s">
        <v>25</v>
      </c>
      <c r="C109" s="30" t="s">
        <v>115</v>
      </c>
      <c r="D109" s="80">
        <v>0.05</v>
      </c>
    </row>
    <row r="110" spans="1:4" x14ac:dyDescent="0.25">
      <c r="A110" s="36" t="s">
        <v>107</v>
      </c>
      <c r="B110" s="29" t="s">
        <v>25</v>
      </c>
      <c r="C110" s="30" t="s">
        <v>116</v>
      </c>
      <c r="D110" s="80">
        <v>0.05</v>
      </c>
    </row>
    <row r="111" spans="1:4" x14ac:dyDescent="0.25">
      <c r="A111" s="36" t="s">
        <v>107</v>
      </c>
      <c r="B111" s="29" t="s">
        <v>25</v>
      </c>
      <c r="C111" s="30" t="s">
        <v>87</v>
      </c>
      <c r="D111" s="80">
        <v>0.05</v>
      </c>
    </row>
    <row r="112" spans="1:4" x14ac:dyDescent="0.25">
      <c r="A112" s="36" t="s">
        <v>107</v>
      </c>
      <c r="B112" s="29" t="s">
        <v>25</v>
      </c>
      <c r="C112" s="30" t="s">
        <v>117</v>
      </c>
      <c r="D112" s="80">
        <v>0.05</v>
      </c>
    </row>
    <row r="113" spans="1:4" x14ac:dyDescent="0.25">
      <c r="A113" s="36" t="s">
        <v>107</v>
      </c>
      <c r="B113" s="29" t="s">
        <v>25</v>
      </c>
      <c r="C113" s="30" t="s">
        <v>118</v>
      </c>
      <c r="D113" s="80">
        <v>0.05</v>
      </c>
    </row>
    <row r="114" spans="1:4" x14ac:dyDescent="0.25">
      <c r="A114" s="36" t="s">
        <v>107</v>
      </c>
      <c r="B114" s="29" t="s">
        <v>25</v>
      </c>
      <c r="C114" s="30" t="s">
        <v>119</v>
      </c>
      <c r="D114" s="80">
        <v>0.05</v>
      </c>
    </row>
    <row r="115" spans="1:4" x14ac:dyDescent="0.25">
      <c r="A115" s="36" t="s">
        <v>106</v>
      </c>
      <c r="B115" s="29" t="s">
        <v>114</v>
      </c>
      <c r="C115" s="30" t="s">
        <v>115</v>
      </c>
      <c r="D115" s="80">
        <v>0</v>
      </c>
    </row>
    <row r="116" spans="1:4" x14ac:dyDescent="0.25">
      <c r="A116" s="36" t="s">
        <v>106</v>
      </c>
      <c r="B116" s="29" t="s">
        <v>114</v>
      </c>
      <c r="C116" s="30" t="s">
        <v>116</v>
      </c>
      <c r="D116" s="80">
        <v>0</v>
      </c>
    </row>
    <row r="117" spans="1:4" x14ac:dyDescent="0.25">
      <c r="A117" s="36" t="s">
        <v>106</v>
      </c>
      <c r="B117" s="29" t="s">
        <v>114</v>
      </c>
      <c r="C117" s="30" t="s">
        <v>87</v>
      </c>
      <c r="D117" s="80">
        <v>0</v>
      </c>
    </row>
    <row r="118" spans="1:4" x14ac:dyDescent="0.25">
      <c r="A118" s="36" t="s">
        <v>106</v>
      </c>
      <c r="B118" s="29" t="s">
        <v>114</v>
      </c>
      <c r="C118" s="30" t="s">
        <v>117</v>
      </c>
      <c r="D118" s="80">
        <v>0</v>
      </c>
    </row>
    <row r="119" spans="1:4" x14ac:dyDescent="0.25">
      <c r="A119" s="36" t="s">
        <v>106</v>
      </c>
      <c r="B119" s="29" t="s">
        <v>114</v>
      </c>
      <c r="C119" s="30" t="s">
        <v>119</v>
      </c>
      <c r="D119" s="80">
        <v>0</v>
      </c>
    </row>
    <row r="120" spans="1:4" x14ac:dyDescent="0.25">
      <c r="A120" s="36" t="s">
        <v>106</v>
      </c>
      <c r="B120" s="29" t="s">
        <v>114</v>
      </c>
      <c r="C120" s="30" t="s">
        <v>118</v>
      </c>
      <c r="D120" s="80">
        <v>0</v>
      </c>
    </row>
    <row r="121" spans="1:4" x14ac:dyDescent="0.25">
      <c r="A121" s="36" t="s">
        <v>106</v>
      </c>
      <c r="B121" s="29" t="s">
        <v>120</v>
      </c>
      <c r="C121" s="30" t="s">
        <v>115</v>
      </c>
      <c r="D121" s="80">
        <v>2.5000000000000001E-2</v>
      </c>
    </row>
    <row r="122" spans="1:4" x14ac:dyDescent="0.25">
      <c r="A122" s="36" t="s">
        <v>106</v>
      </c>
      <c r="B122" s="29" t="s">
        <v>120</v>
      </c>
      <c r="C122" s="30" t="s">
        <v>116</v>
      </c>
      <c r="D122" s="80">
        <v>2.5000000000000001E-2</v>
      </c>
    </row>
    <row r="123" spans="1:4" x14ac:dyDescent="0.25">
      <c r="A123" s="36" t="s">
        <v>106</v>
      </c>
      <c r="B123" s="29" t="s">
        <v>120</v>
      </c>
      <c r="C123" s="30" t="s">
        <v>87</v>
      </c>
      <c r="D123" s="80">
        <v>2.5000000000000001E-2</v>
      </c>
    </row>
    <row r="124" spans="1:4" x14ac:dyDescent="0.25">
      <c r="A124" s="36" t="s">
        <v>106</v>
      </c>
      <c r="B124" s="29" t="s">
        <v>120</v>
      </c>
      <c r="C124" s="30" t="s">
        <v>117</v>
      </c>
      <c r="D124" s="80">
        <v>2.5000000000000001E-2</v>
      </c>
    </row>
    <row r="125" spans="1:4" x14ac:dyDescent="0.25">
      <c r="A125" s="36" t="s">
        <v>106</v>
      </c>
      <c r="B125" s="29" t="s">
        <v>120</v>
      </c>
      <c r="C125" s="30" t="s">
        <v>118</v>
      </c>
      <c r="D125" s="80">
        <v>2.5000000000000001E-2</v>
      </c>
    </row>
    <row r="126" spans="1:4" x14ac:dyDescent="0.25">
      <c r="A126" s="85" t="s">
        <v>106</v>
      </c>
      <c r="B126" s="33" t="s">
        <v>120</v>
      </c>
      <c r="C126" s="34" t="s">
        <v>119</v>
      </c>
      <c r="D126" s="80">
        <v>2.5000000000000001E-2</v>
      </c>
    </row>
    <row r="127" spans="1:4" x14ac:dyDescent="0.25">
      <c r="A127" s="36" t="s">
        <v>106</v>
      </c>
      <c r="B127" s="29" t="s">
        <v>25</v>
      </c>
      <c r="C127" s="30" t="s">
        <v>115</v>
      </c>
      <c r="D127" s="80">
        <v>0.05</v>
      </c>
    </row>
    <row r="128" spans="1:4" x14ac:dyDescent="0.25">
      <c r="A128" s="36" t="s">
        <v>106</v>
      </c>
      <c r="B128" s="29" t="s">
        <v>25</v>
      </c>
      <c r="C128" s="30" t="s">
        <v>116</v>
      </c>
      <c r="D128" s="80">
        <v>0.05</v>
      </c>
    </row>
    <row r="129" spans="1:4" x14ac:dyDescent="0.25">
      <c r="A129" s="36" t="s">
        <v>106</v>
      </c>
      <c r="B129" s="29" t="s">
        <v>25</v>
      </c>
      <c r="C129" s="30" t="s">
        <v>87</v>
      </c>
      <c r="D129" s="80">
        <v>0.05</v>
      </c>
    </row>
    <row r="130" spans="1:4" x14ac:dyDescent="0.25">
      <c r="A130" s="36" t="s">
        <v>106</v>
      </c>
      <c r="B130" s="29" t="s">
        <v>25</v>
      </c>
      <c r="C130" s="30" t="s">
        <v>117</v>
      </c>
      <c r="D130" s="80">
        <v>0.05</v>
      </c>
    </row>
    <row r="131" spans="1:4" x14ac:dyDescent="0.25">
      <c r="A131" s="36" t="s">
        <v>106</v>
      </c>
      <c r="B131" s="29" t="s">
        <v>25</v>
      </c>
      <c r="C131" s="30" t="s">
        <v>118</v>
      </c>
      <c r="D131" s="80">
        <v>0.05</v>
      </c>
    </row>
    <row r="132" spans="1:4" ht="15.75" thickBot="1" x14ac:dyDescent="0.3">
      <c r="A132" s="87" t="s">
        <v>106</v>
      </c>
      <c r="B132" s="44" t="s">
        <v>25</v>
      </c>
      <c r="C132" s="88" t="s">
        <v>119</v>
      </c>
      <c r="D132" s="89">
        <v>0.05</v>
      </c>
    </row>
    <row r="133" spans="1:4" ht="15.75" thickBot="1" x14ac:dyDescent="0.3"/>
    <row r="134" spans="1:4" x14ac:dyDescent="0.25">
      <c r="A134" s="161" t="s">
        <v>86</v>
      </c>
      <c r="B134" s="162"/>
      <c r="C134" s="162"/>
      <c r="D134" s="163"/>
    </row>
    <row r="135" spans="1:4" x14ac:dyDescent="0.25">
      <c r="A135" s="47" t="s">
        <v>15</v>
      </c>
      <c r="B135" s="11" t="s">
        <v>21</v>
      </c>
      <c r="C135" s="24" t="s">
        <v>113</v>
      </c>
      <c r="D135" s="74" t="s">
        <v>134</v>
      </c>
    </row>
    <row r="136" spans="1:4" ht="15.75" thickBot="1" x14ac:dyDescent="0.3">
      <c r="A136" s="75" t="str">
        <f>ConfigurationSetup!M3</f>
        <v>Motorcycle</v>
      </c>
      <c r="B136" s="76" t="str">
        <f>ConfigurationSetup!M4</f>
        <v>Third Party Only</v>
      </c>
      <c r="C136" s="76" t="str">
        <f ca="1">FES1_Time!B10</f>
        <v>Vehicle &lt;= 3 years</v>
      </c>
      <c r="D136" s="77"/>
    </row>
    <row r="137" spans="1:4" ht="15.75" thickBot="1" x14ac:dyDescent="0.3"/>
    <row r="138" spans="1:4" x14ac:dyDescent="0.25">
      <c r="A138" s="26" t="s">
        <v>15</v>
      </c>
      <c r="B138" s="52" t="s">
        <v>93</v>
      </c>
      <c r="C138" s="53" t="s">
        <v>21</v>
      </c>
      <c r="D138" s="54" t="s">
        <v>136</v>
      </c>
    </row>
    <row r="139" spans="1:4" x14ac:dyDescent="0.25">
      <c r="A139" s="28" t="s">
        <v>83</v>
      </c>
      <c r="B139" s="3" t="s">
        <v>108</v>
      </c>
      <c r="C139" s="5" t="s">
        <v>114</v>
      </c>
      <c r="D139" s="55">
        <v>0</v>
      </c>
    </row>
    <row r="140" spans="1:4" x14ac:dyDescent="0.25">
      <c r="A140" s="56" t="s">
        <v>83</v>
      </c>
      <c r="B140" s="3" t="s">
        <v>220</v>
      </c>
      <c r="C140" s="27" t="s">
        <v>114</v>
      </c>
      <c r="D140" s="55">
        <v>0</v>
      </c>
    </row>
    <row r="141" spans="1:4" x14ac:dyDescent="0.25">
      <c r="A141" s="28" t="s">
        <v>83</v>
      </c>
      <c r="B141" s="3" t="s">
        <v>48</v>
      </c>
      <c r="C141" s="5" t="s">
        <v>114</v>
      </c>
      <c r="D141" s="55">
        <v>0</v>
      </c>
    </row>
    <row r="142" spans="1:4" x14ac:dyDescent="0.25">
      <c r="A142" s="28" t="s">
        <v>83</v>
      </c>
      <c r="B142" s="3" t="s">
        <v>49</v>
      </c>
      <c r="C142" s="5" t="s">
        <v>114</v>
      </c>
      <c r="D142" s="55">
        <v>0</v>
      </c>
    </row>
    <row r="143" spans="1:4" x14ac:dyDescent="0.25">
      <c r="A143" s="28" t="s">
        <v>83</v>
      </c>
      <c r="B143" s="3" t="s">
        <v>50</v>
      </c>
      <c r="C143" s="5" t="s">
        <v>114</v>
      </c>
      <c r="D143" s="55">
        <v>0</v>
      </c>
    </row>
    <row r="144" spans="1:4" x14ac:dyDescent="0.25">
      <c r="A144" s="28" t="s">
        <v>83</v>
      </c>
      <c r="B144" s="3" t="s">
        <v>51</v>
      </c>
      <c r="C144" s="5" t="s">
        <v>114</v>
      </c>
      <c r="D144" s="55">
        <v>0</v>
      </c>
    </row>
    <row r="145" spans="1:4" x14ac:dyDescent="0.25">
      <c r="A145" s="28" t="s">
        <v>83</v>
      </c>
      <c r="B145" s="3" t="s">
        <v>52</v>
      </c>
      <c r="C145" s="5" t="s">
        <v>114</v>
      </c>
      <c r="D145" s="55">
        <v>0</v>
      </c>
    </row>
    <row r="146" spans="1:4" x14ac:dyDescent="0.25">
      <c r="A146" s="28" t="s">
        <v>104</v>
      </c>
      <c r="B146" s="3" t="s">
        <v>108</v>
      </c>
      <c r="C146" s="5" t="s">
        <v>114</v>
      </c>
      <c r="D146" s="55">
        <v>0</v>
      </c>
    </row>
    <row r="147" spans="1:4" x14ac:dyDescent="0.25">
      <c r="A147" s="28" t="s">
        <v>104</v>
      </c>
      <c r="B147" s="3" t="s">
        <v>220</v>
      </c>
      <c r="C147" s="5" t="s">
        <v>114</v>
      </c>
      <c r="D147" s="55">
        <v>0</v>
      </c>
    </row>
    <row r="148" spans="1:4" x14ac:dyDescent="0.25">
      <c r="A148" s="28" t="s">
        <v>104</v>
      </c>
      <c r="B148" s="3" t="s">
        <v>48</v>
      </c>
      <c r="C148" s="5" t="s">
        <v>114</v>
      </c>
      <c r="D148" s="55">
        <v>0</v>
      </c>
    </row>
    <row r="149" spans="1:4" x14ac:dyDescent="0.25">
      <c r="A149" s="28" t="s">
        <v>104</v>
      </c>
      <c r="B149" s="3" t="s">
        <v>49</v>
      </c>
      <c r="C149" s="5" t="s">
        <v>114</v>
      </c>
      <c r="D149" s="55">
        <v>0</v>
      </c>
    </row>
    <row r="150" spans="1:4" x14ac:dyDescent="0.25">
      <c r="A150" s="28" t="s">
        <v>104</v>
      </c>
      <c r="B150" s="3" t="s">
        <v>50</v>
      </c>
      <c r="C150" s="5" t="s">
        <v>114</v>
      </c>
      <c r="D150" s="55">
        <v>0</v>
      </c>
    </row>
    <row r="151" spans="1:4" x14ac:dyDescent="0.25">
      <c r="A151" s="28" t="s">
        <v>104</v>
      </c>
      <c r="B151" s="3" t="s">
        <v>51</v>
      </c>
      <c r="C151" s="5" t="s">
        <v>114</v>
      </c>
      <c r="D151" s="55">
        <v>0</v>
      </c>
    </row>
    <row r="152" spans="1:4" x14ac:dyDescent="0.25">
      <c r="A152" s="28" t="s">
        <v>104</v>
      </c>
      <c r="B152" s="3" t="s">
        <v>52</v>
      </c>
      <c r="C152" s="5" t="s">
        <v>114</v>
      </c>
      <c r="D152" s="55">
        <v>0</v>
      </c>
    </row>
    <row r="153" spans="1:4" x14ac:dyDescent="0.25">
      <c r="A153" s="28" t="s">
        <v>105</v>
      </c>
      <c r="B153" s="3" t="s">
        <v>108</v>
      </c>
      <c r="C153" s="5" t="s">
        <v>114</v>
      </c>
      <c r="D153" s="55">
        <v>0</v>
      </c>
    </row>
    <row r="154" spans="1:4" x14ac:dyDescent="0.25">
      <c r="A154" s="28" t="s">
        <v>105</v>
      </c>
      <c r="B154" s="3" t="s">
        <v>220</v>
      </c>
      <c r="C154" s="5" t="s">
        <v>114</v>
      </c>
      <c r="D154" s="55">
        <v>0</v>
      </c>
    </row>
    <row r="155" spans="1:4" x14ac:dyDescent="0.25">
      <c r="A155" s="28" t="s">
        <v>105</v>
      </c>
      <c r="B155" s="3" t="s">
        <v>48</v>
      </c>
      <c r="C155" s="5" t="s">
        <v>114</v>
      </c>
      <c r="D155" s="55">
        <v>0</v>
      </c>
    </row>
    <row r="156" spans="1:4" x14ac:dyDescent="0.25">
      <c r="A156" s="28" t="s">
        <v>105</v>
      </c>
      <c r="B156" s="3" t="s">
        <v>49</v>
      </c>
      <c r="C156" s="5" t="s">
        <v>114</v>
      </c>
      <c r="D156" s="55">
        <v>0</v>
      </c>
    </row>
    <row r="157" spans="1:4" x14ac:dyDescent="0.25">
      <c r="A157" s="28" t="s">
        <v>105</v>
      </c>
      <c r="B157" s="3" t="s">
        <v>50</v>
      </c>
      <c r="C157" s="5" t="s">
        <v>114</v>
      </c>
      <c r="D157" s="55">
        <v>0</v>
      </c>
    </row>
    <row r="158" spans="1:4" x14ac:dyDescent="0.25">
      <c r="A158" s="28" t="s">
        <v>105</v>
      </c>
      <c r="B158" s="3" t="s">
        <v>51</v>
      </c>
      <c r="C158" s="5" t="s">
        <v>114</v>
      </c>
      <c r="D158" s="55">
        <v>0</v>
      </c>
    </row>
    <row r="159" spans="1:4" x14ac:dyDescent="0.25">
      <c r="A159" s="28" t="s">
        <v>105</v>
      </c>
      <c r="B159" s="3" t="s">
        <v>52</v>
      </c>
      <c r="C159" s="5" t="s">
        <v>114</v>
      </c>
      <c r="D159" s="55">
        <v>0</v>
      </c>
    </row>
    <row r="160" spans="1:4" x14ac:dyDescent="0.25">
      <c r="A160" s="28" t="s">
        <v>107</v>
      </c>
      <c r="B160" s="3" t="s">
        <v>108</v>
      </c>
      <c r="C160" s="5" t="s">
        <v>114</v>
      </c>
      <c r="D160" s="55">
        <v>0</v>
      </c>
    </row>
    <row r="161" spans="1:4" x14ac:dyDescent="0.25">
      <c r="A161" s="28" t="s">
        <v>107</v>
      </c>
      <c r="B161" s="3" t="s">
        <v>220</v>
      </c>
      <c r="C161" s="5" t="s">
        <v>114</v>
      </c>
      <c r="D161" s="55">
        <v>0</v>
      </c>
    </row>
    <row r="162" spans="1:4" x14ac:dyDescent="0.25">
      <c r="A162" s="28" t="s">
        <v>107</v>
      </c>
      <c r="B162" s="3" t="s">
        <v>48</v>
      </c>
      <c r="C162" s="5" t="s">
        <v>114</v>
      </c>
      <c r="D162" s="55">
        <v>0</v>
      </c>
    </row>
    <row r="163" spans="1:4" x14ac:dyDescent="0.25">
      <c r="A163" s="28" t="s">
        <v>107</v>
      </c>
      <c r="B163" s="3" t="s">
        <v>49</v>
      </c>
      <c r="C163" s="5" t="s">
        <v>114</v>
      </c>
      <c r="D163" s="55">
        <v>0</v>
      </c>
    </row>
    <row r="164" spans="1:4" x14ac:dyDescent="0.25">
      <c r="A164" s="28" t="s">
        <v>107</v>
      </c>
      <c r="B164" s="3" t="s">
        <v>50</v>
      </c>
      <c r="C164" s="5" t="s">
        <v>114</v>
      </c>
      <c r="D164" s="55">
        <v>0</v>
      </c>
    </row>
    <row r="165" spans="1:4" x14ac:dyDescent="0.25">
      <c r="A165" s="28" t="s">
        <v>107</v>
      </c>
      <c r="B165" s="3" t="s">
        <v>51</v>
      </c>
      <c r="C165" s="5" t="s">
        <v>114</v>
      </c>
      <c r="D165" s="55">
        <v>0</v>
      </c>
    </row>
    <row r="166" spans="1:4" x14ac:dyDescent="0.25">
      <c r="A166" s="28" t="s">
        <v>107</v>
      </c>
      <c r="B166" s="3" t="s">
        <v>52</v>
      </c>
      <c r="C166" s="5" t="s">
        <v>114</v>
      </c>
      <c r="D166" s="55">
        <v>0</v>
      </c>
    </row>
    <row r="167" spans="1:4" x14ac:dyDescent="0.25">
      <c r="A167" s="28" t="s">
        <v>106</v>
      </c>
      <c r="B167" s="3" t="s">
        <v>108</v>
      </c>
      <c r="C167" s="5" t="s">
        <v>114</v>
      </c>
      <c r="D167" s="55">
        <v>0</v>
      </c>
    </row>
    <row r="168" spans="1:4" x14ac:dyDescent="0.25">
      <c r="A168" s="28" t="s">
        <v>106</v>
      </c>
      <c r="B168" s="3" t="s">
        <v>220</v>
      </c>
      <c r="C168" s="5" t="s">
        <v>114</v>
      </c>
      <c r="D168" s="55">
        <v>0</v>
      </c>
    </row>
    <row r="169" spans="1:4" x14ac:dyDescent="0.25">
      <c r="A169" s="28" t="s">
        <v>106</v>
      </c>
      <c r="B169" s="3" t="s">
        <v>48</v>
      </c>
      <c r="C169" s="5" t="s">
        <v>114</v>
      </c>
      <c r="D169" s="55">
        <v>0</v>
      </c>
    </row>
    <row r="170" spans="1:4" x14ac:dyDescent="0.25">
      <c r="A170" s="28" t="s">
        <v>106</v>
      </c>
      <c r="B170" s="3" t="s">
        <v>49</v>
      </c>
      <c r="C170" s="5" t="s">
        <v>114</v>
      </c>
      <c r="D170" s="55">
        <v>0</v>
      </c>
    </row>
    <row r="171" spans="1:4" x14ac:dyDescent="0.25">
      <c r="A171" s="28" t="s">
        <v>106</v>
      </c>
      <c r="B171" s="3" t="s">
        <v>50</v>
      </c>
      <c r="C171" s="5" t="s">
        <v>114</v>
      </c>
      <c r="D171" s="55">
        <v>0</v>
      </c>
    </row>
    <row r="172" spans="1:4" x14ac:dyDescent="0.25">
      <c r="A172" s="28" t="s">
        <v>106</v>
      </c>
      <c r="B172" s="3" t="s">
        <v>51</v>
      </c>
      <c r="C172" s="5" t="s">
        <v>114</v>
      </c>
      <c r="D172" s="55">
        <v>0</v>
      </c>
    </row>
    <row r="173" spans="1:4" x14ac:dyDescent="0.25">
      <c r="A173" s="28" t="s">
        <v>106</v>
      </c>
      <c r="B173" s="3" t="s">
        <v>52</v>
      </c>
      <c r="C173" s="5" t="s">
        <v>114</v>
      </c>
      <c r="D173" s="55">
        <v>0</v>
      </c>
    </row>
    <row r="174" spans="1:4" x14ac:dyDescent="0.25">
      <c r="A174" s="28" t="s">
        <v>83</v>
      </c>
      <c r="B174" s="3" t="s">
        <v>108</v>
      </c>
      <c r="C174" s="46" t="s">
        <v>120</v>
      </c>
      <c r="D174" s="55">
        <v>0</v>
      </c>
    </row>
    <row r="175" spans="1:4" x14ac:dyDescent="0.25">
      <c r="A175" s="28" t="s">
        <v>83</v>
      </c>
      <c r="B175" s="3" t="s">
        <v>220</v>
      </c>
      <c r="C175" s="5" t="s">
        <v>120</v>
      </c>
      <c r="D175" s="55">
        <v>0</v>
      </c>
    </row>
    <row r="176" spans="1:4" x14ac:dyDescent="0.25">
      <c r="A176" s="28" t="s">
        <v>83</v>
      </c>
      <c r="B176" s="3" t="s">
        <v>48</v>
      </c>
      <c r="C176" s="46" t="s">
        <v>120</v>
      </c>
      <c r="D176" s="55">
        <v>0</v>
      </c>
    </row>
    <row r="177" spans="1:4" x14ac:dyDescent="0.25">
      <c r="A177" s="28" t="s">
        <v>83</v>
      </c>
      <c r="B177" s="3" t="s">
        <v>49</v>
      </c>
      <c r="C177" s="46" t="s">
        <v>120</v>
      </c>
      <c r="D177" s="55">
        <v>0</v>
      </c>
    </row>
    <row r="178" spans="1:4" x14ac:dyDescent="0.25">
      <c r="A178" s="28" t="s">
        <v>83</v>
      </c>
      <c r="B178" s="3" t="s">
        <v>50</v>
      </c>
      <c r="C178" s="46" t="s">
        <v>120</v>
      </c>
      <c r="D178" s="55">
        <v>0</v>
      </c>
    </row>
    <row r="179" spans="1:4" x14ac:dyDescent="0.25">
      <c r="A179" s="28" t="s">
        <v>83</v>
      </c>
      <c r="B179" s="3" t="s">
        <v>51</v>
      </c>
      <c r="C179" s="46" t="s">
        <v>120</v>
      </c>
      <c r="D179" s="55">
        <v>0</v>
      </c>
    </row>
    <row r="180" spans="1:4" x14ac:dyDescent="0.25">
      <c r="A180" s="28" t="s">
        <v>83</v>
      </c>
      <c r="B180" s="3" t="s">
        <v>52</v>
      </c>
      <c r="C180" s="46" t="s">
        <v>120</v>
      </c>
      <c r="D180" s="55">
        <v>0</v>
      </c>
    </row>
    <row r="181" spans="1:4" x14ac:dyDescent="0.25">
      <c r="A181" s="28" t="s">
        <v>104</v>
      </c>
      <c r="B181" s="3" t="s">
        <v>108</v>
      </c>
      <c r="C181" s="46" t="s">
        <v>120</v>
      </c>
      <c r="D181" s="55">
        <v>0</v>
      </c>
    </row>
    <row r="182" spans="1:4" x14ac:dyDescent="0.25">
      <c r="A182" s="28" t="s">
        <v>104</v>
      </c>
      <c r="B182" s="3" t="s">
        <v>220</v>
      </c>
      <c r="C182" s="46" t="s">
        <v>120</v>
      </c>
      <c r="D182" s="55">
        <v>0</v>
      </c>
    </row>
    <row r="183" spans="1:4" x14ac:dyDescent="0.25">
      <c r="A183" s="28" t="s">
        <v>104</v>
      </c>
      <c r="B183" s="3" t="s">
        <v>48</v>
      </c>
      <c r="C183" s="46" t="s">
        <v>120</v>
      </c>
      <c r="D183" s="55">
        <v>0</v>
      </c>
    </row>
    <row r="184" spans="1:4" x14ac:dyDescent="0.25">
      <c r="A184" s="28" t="s">
        <v>104</v>
      </c>
      <c r="B184" s="3" t="s">
        <v>49</v>
      </c>
      <c r="C184" s="46" t="s">
        <v>120</v>
      </c>
      <c r="D184" s="55">
        <v>0</v>
      </c>
    </row>
    <row r="185" spans="1:4" x14ac:dyDescent="0.25">
      <c r="A185" s="28" t="s">
        <v>104</v>
      </c>
      <c r="B185" s="3" t="s">
        <v>50</v>
      </c>
      <c r="C185" s="46" t="s">
        <v>120</v>
      </c>
      <c r="D185" s="55">
        <v>0</v>
      </c>
    </row>
    <row r="186" spans="1:4" x14ac:dyDescent="0.25">
      <c r="A186" s="28" t="s">
        <v>104</v>
      </c>
      <c r="B186" s="3" t="s">
        <v>51</v>
      </c>
      <c r="C186" s="46" t="s">
        <v>120</v>
      </c>
      <c r="D186" s="55">
        <v>0</v>
      </c>
    </row>
    <row r="187" spans="1:4" x14ac:dyDescent="0.25">
      <c r="A187" s="28" t="s">
        <v>104</v>
      </c>
      <c r="B187" s="3" t="s">
        <v>52</v>
      </c>
      <c r="C187" s="46" t="s">
        <v>120</v>
      </c>
      <c r="D187" s="55">
        <v>0</v>
      </c>
    </row>
    <row r="188" spans="1:4" x14ac:dyDescent="0.25">
      <c r="A188" s="28" t="s">
        <v>105</v>
      </c>
      <c r="B188" s="3" t="s">
        <v>108</v>
      </c>
      <c r="C188" s="46" t="s">
        <v>120</v>
      </c>
      <c r="D188" s="55">
        <v>0</v>
      </c>
    </row>
    <row r="189" spans="1:4" x14ac:dyDescent="0.25">
      <c r="A189" s="28" t="s">
        <v>105</v>
      </c>
      <c r="B189" s="3" t="s">
        <v>220</v>
      </c>
      <c r="C189" s="46" t="s">
        <v>120</v>
      </c>
      <c r="D189" s="55">
        <v>0</v>
      </c>
    </row>
    <row r="190" spans="1:4" x14ac:dyDescent="0.25">
      <c r="A190" s="28" t="s">
        <v>105</v>
      </c>
      <c r="B190" s="3" t="s">
        <v>48</v>
      </c>
      <c r="C190" s="46" t="s">
        <v>120</v>
      </c>
      <c r="D190" s="55">
        <v>0</v>
      </c>
    </row>
    <row r="191" spans="1:4" x14ac:dyDescent="0.25">
      <c r="A191" s="28" t="s">
        <v>105</v>
      </c>
      <c r="B191" s="3" t="s">
        <v>49</v>
      </c>
      <c r="C191" s="46" t="s">
        <v>120</v>
      </c>
      <c r="D191" s="55">
        <v>0</v>
      </c>
    </row>
    <row r="192" spans="1:4" x14ac:dyDescent="0.25">
      <c r="A192" s="28" t="s">
        <v>105</v>
      </c>
      <c r="B192" s="3" t="s">
        <v>50</v>
      </c>
      <c r="C192" s="46" t="s">
        <v>120</v>
      </c>
      <c r="D192" s="55">
        <v>0</v>
      </c>
    </row>
    <row r="193" spans="1:4" x14ac:dyDescent="0.25">
      <c r="A193" s="28" t="s">
        <v>105</v>
      </c>
      <c r="B193" s="3" t="s">
        <v>51</v>
      </c>
      <c r="C193" s="46" t="s">
        <v>120</v>
      </c>
      <c r="D193" s="55">
        <v>0</v>
      </c>
    </row>
    <row r="194" spans="1:4" x14ac:dyDescent="0.25">
      <c r="A194" s="28" t="s">
        <v>105</v>
      </c>
      <c r="B194" s="3" t="s">
        <v>52</v>
      </c>
      <c r="C194" s="46" t="s">
        <v>120</v>
      </c>
      <c r="D194" s="55">
        <v>0</v>
      </c>
    </row>
    <row r="195" spans="1:4" x14ac:dyDescent="0.25">
      <c r="A195" s="28" t="s">
        <v>107</v>
      </c>
      <c r="B195" s="3" t="s">
        <v>108</v>
      </c>
      <c r="C195" s="46" t="s">
        <v>120</v>
      </c>
      <c r="D195" s="55">
        <v>0</v>
      </c>
    </row>
    <row r="196" spans="1:4" x14ac:dyDescent="0.25">
      <c r="A196" s="28" t="s">
        <v>107</v>
      </c>
      <c r="B196" s="3" t="s">
        <v>220</v>
      </c>
      <c r="C196" s="46" t="s">
        <v>120</v>
      </c>
      <c r="D196" s="55">
        <v>0</v>
      </c>
    </row>
    <row r="197" spans="1:4" x14ac:dyDescent="0.25">
      <c r="A197" s="28" t="s">
        <v>107</v>
      </c>
      <c r="B197" s="3" t="s">
        <v>48</v>
      </c>
      <c r="C197" s="46" t="s">
        <v>120</v>
      </c>
      <c r="D197" s="55">
        <v>0</v>
      </c>
    </row>
    <row r="198" spans="1:4" x14ac:dyDescent="0.25">
      <c r="A198" s="28" t="s">
        <v>107</v>
      </c>
      <c r="B198" s="3" t="s">
        <v>49</v>
      </c>
      <c r="C198" s="46" t="s">
        <v>120</v>
      </c>
      <c r="D198" s="55">
        <v>0</v>
      </c>
    </row>
    <row r="199" spans="1:4" x14ac:dyDescent="0.25">
      <c r="A199" s="28" t="s">
        <v>107</v>
      </c>
      <c r="B199" s="3" t="s">
        <v>50</v>
      </c>
      <c r="C199" s="46" t="s">
        <v>120</v>
      </c>
      <c r="D199" s="55">
        <v>0</v>
      </c>
    </row>
    <row r="200" spans="1:4" x14ac:dyDescent="0.25">
      <c r="A200" s="28" t="s">
        <v>107</v>
      </c>
      <c r="B200" s="3" t="s">
        <v>51</v>
      </c>
      <c r="C200" s="46" t="s">
        <v>120</v>
      </c>
      <c r="D200" s="55">
        <v>0</v>
      </c>
    </row>
    <row r="201" spans="1:4" x14ac:dyDescent="0.25">
      <c r="A201" s="28" t="s">
        <v>107</v>
      </c>
      <c r="B201" s="3" t="s">
        <v>52</v>
      </c>
      <c r="C201" s="46" t="s">
        <v>120</v>
      </c>
      <c r="D201" s="55">
        <v>0</v>
      </c>
    </row>
    <row r="202" spans="1:4" x14ac:dyDescent="0.25">
      <c r="A202" s="28" t="s">
        <v>106</v>
      </c>
      <c r="B202" s="3" t="s">
        <v>108</v>
      </c>
      <c r="C202" s="46" t="s">
        <v>120</v>
      </c>
      <c r="D202" s="55">
        <v>0</v>
      </c>
    </row>
    <row r="203" spans="1:4" x14ac:dyDescent="0.25">
      <c r="A203" s="28" t="s">
        <v>106</v>
      </c>
      <c r="B203" s="3" t="s">
        <v>220</v>
      </c>
      <c r="C203" s="46" t="s">
        <v>120</v>
      </c>
      <c r="D203" s="55">
        <v>0</v>
      </c>
    </row>
    <row r="204" spans="1:4" x14ac:dyDescent="0.25">
      <c r="A204" s="28" t="s">
        <v>106</v>
      </c>
      <c r="B204" s="3" t="s">
        <v>48</v>
      </c>
      <c r="C204" s="46" t="s">
        <v>120</v>
      </c>
      <c r="D204" s="55">
        <v>0</v>
      </c>
    </row>
    <row r="205" spans="1:4" x14ac:dyDescent="0.25">
      <c r="A205" s="28" t="s">
        <v>106</v>
      </c>
      <c r="B205" s="3" t="s">
        <v>49</v>
      </c>
      <c r="C205" s="46" t="s">
        <v>120</v>
      </c>
      <c r="D205" s="55">
        <v>0</v>
      </c>
    </row>
    <row r="206" spans="1:4" x14ac:dyDescent="0.25">
      <c r="A206" s="28" t="s">
        <v>106</v>
      </c>
      <c r="B206" s="3" t="s">
        <v>50</v>
      </c>
      <c r="C206" s="46" t="s">
        <v>120</v>
      </c>
      <c r="D206" s="55">
        <v>0</v>
      </c>
    </row>
    <row r="207" spans="1:4" x14ac:dyDescent="0.25">
      <c r="A207" s="28" t="s">
        <v>106</v>
      </c>
      <c r="B207" s="3" t="s">
        <v>51</v>
      </c>
      <c r="C207" s="46" t="s">
        <v>120</v>
      </c>
      <c r="D207" s="55">
        <v>0</v>
      </c>
    </row>
    <row r="208" spans="1:4" x14ac:dyDescent="0.25">
      <c r="A208" s="28" t="s">
        <v>106</v>
      </c>
      <c r="B208" s="3" t="s">
        <v>52</v>
      </c>
      <c r="C208" s="46" t="s">
        <v>120</v>
      </c>
      <c r="D208" s="55">
        <v>0</v>
      </c>
    </row>
    <row r="209" spans="1:4" x14ac:dyDescent="0.25">
      <c r="A209" s="28" t="s">
        <v>83</v>
      </c>
      <c r="B209" s="3" t="s">
        <v>108</v>
      </c>
      <c r="C209" s="5" t="s">
        <v>25</v>
      </c>
      <c r="D209" s="55">
        <v>2000</v>
      </c>
    </row>
    <row r="210" spans="1:4" x14ac:dyDescent="0.25">
      <c r="A210" s="28" t="s">
        <v>83</v>
      </c>
      <c r="B210" s="3" t="s">
        <v>220</v>
      </c>
      <c r="C210" s="46" t="s">
        <v>25</v>
      </c>
      <c r="D210" s="55">
        <v>2000</v>
      </c>
    </row>
    <row r="211" spans="1:4" x14ac:dyDescent="0.25">
      <c r="A211" s="28" t="s">
        <v>83</v>
      </c>
      <c r="B211" s="3" t="s">
        <v>48</v>
      </c>
      <c r="C211" s="5" t="s">
        <v>25</v>
      </c>
      <c r="D211" s="55">
        <v>0</v>
      </c>
    </row>
    <row r="212" spans="1:4" x14ac:dyDescent="0.25">
      <c r="A212" s="28" t="s">
        <v>83</v>
      </c>
      <c r="B212" s="3" t="s">
        <v>49</v>
      </c>
      <c r="C212" s="5" t="s">
        <v>25</v>
      </c>
      <c r="D212" s="55">
        <v>2200</v>
      </c>
    </row>
    <row r="213" spans="1:4" x14ac:dyDescent="0.25">
      <c r="A213" s="28" t="s">
        <v>83</v>
      </c>
      <c r="B213" s="3" t="s">
        <v>50</v>
      </c>
      <c r="C213" s="5" t="s">
        <v>25</v>
      </c>
      <c r="D213" s="55">
        <v>2500</v>
      </c>
    </row>
    <row r="214" spans="1:4" x14ac:dyDescent="0.25">
      <c r="A214" s="28" t="s">
        <v>83</v>
      </c>
      <c r="B214" s="3" t="s">
        <v>51</v>
      </c>
      <c r="C214" s="5" t="s">
        <v>25</v>
      </c>
      <c r="D214" s="55">
        <v>3000</v>
      </c>
    </row>
    <row r="215" spans="1:4" x14ac:dyDescent="0.25">
      <c r="A215" s="28" t="s">
        <v>83</v>
      </c>
      <c r="B215" s="3" t="s">
        <v>52</v>
      </c>
      <c r="C215" s="5" t="s">
        <v>25</v>
      </c>
      <c r="D215" s="55">
        <v>3200</v>
      </c>
    </row>
    <row r="216" spans="1:4" x14ac:dyDescent="0.25">
      <c r="A216" s="28" t="s">
        <v>104</v>
      </c>
      <c r="B216" s="3" t="s">
        <v>108</v>
      </c>
      <c r="C216" s="5" t="s">
        <v>25</v>
      </c>
      <c r="D216" s="55">
        <v>2650</v>
      </c>
    </row>
    <row r="217" spans="1:4" x14ac:dyDescent="0.25">
      <c r="A217" s="28" t="s">
        <v>104</v>
      </c>
      <c r="B217" s="3" t="s">
        <v>220</v>
      </c>
      <c r="C217" s="5" t="s">
        <v>25</v>
      </c>
      <c r="D217" s="55">
        <v>2650</v>
      </c>
    </row>
    <row r="218" spans="1:4" x14ac:dyDescent="0.25">
      <c r="A218" s="28" t="s">
        <v>104</v>
      </c>
      <c r="B218" s="3" t="s">
        <v>48</v>
      </c>
      <c r="C218" s="5" t="s">
        <v>25</v>
      </c>
      <c r="D218" s="55">
        <v>2950</v>
      </c>
    </row>
    <row r="219" spans="1:4" x14ac:dyDescent="0.25">
      <c r="A219" s="28" t="s">
        <v>104</v>
      </c>
      <c r="B219" s="3" t="s">
        <v>49</v>
      </c>
      <c r="C219" s="5" t="s">
        <v>25</v>
      </c>
      <c r="D219" s="55">
        <v>3275</v>
      </c>
    </row>
    <row r="220" spans="1:4" x14ac:dyDescent="0.25">
      <c r="A220" s="28" t="s">
        <v>104</v>
      </c>
      <c r="B220" s="3" t="s">
        <v>50</v>
      </c>
      <c r="C220" s="5" t="s">
        <v>25</v>
      </c>
      <c r="D220" s="55">
        <v>3600</v>
      </c>
    </row>
    <row r="221" spans="1:4" x14ac:dyDescent="0.25">
      <c r="A221" s="28" t="s">
        <v>104</v>
      </c>
      <c r="B221" s="3" t="s">
        <v>51</v>
      </c>
      <c r="C221" s="5" t="s">
        <v>25</v>
      </c>
      <c r="D221" s="55">
        <v>3900</v>
      </c>
    </row>
    <row r="222" spans="1:4" x14ac:dyDescent="0.25">
      <c r="A222" s="28" t="s">
        <v>104</v>
      </c>
      <c r="B222" s="3" t="s">
        <v>52</v>
      </c>
      <c r="C222" s="5" t="s">
        <v>25</v>
      </c>
      <c r="D222" s="55">
        <v>4200</v>
      </c>
    </row>
    <row r="223" spans="1:4" x14ac:dyDescent="0.25">
      <c r="A223" s="28" t="s">
        <v>105</v>
      </c>
      <c r="B223" s="3" t="s">
        <v>108</v>
      </c>
      <c r="C223" s="5" t="s">
        <v>25</v>
      </c>
      <c r="D223" s="55">
        <v>2650</v>
      </c>
    </row>
    <row r="224" spans="1:4" x14ac:dyDescent="0.25">
      <c r="A224" s="28" t="s">
        <v>105</v>
      </c>
      <c r="B224" s="3" t="s">
        <v>220</v>
      </c>
      <c r="C224" s="5" t="s">
        <v>25</v>
      </c>
      <c r="D224" s="55">
        <v>2950</v>
      </c>
    </row>
    <row r="225" spans="1:4" x14ac:dyDescent="0.25">
      <c r="A225" s="28" t="s">
        <v>105</v>
      </c>
      <c r="B225" s="3" t="s">
        <v>48</v>
      </c>
      <c r="C225" s="5" t="s">
        <v>25</v>
      </c>
      <c r="D225" s="55">
        <v>2950</v>
      </c>
    </row>
    <row r="226" spans="1:4" x14ac:dyDescent="0.25">
      <c r="A226" s="28" t="s">
        <v>105</v>
      </c>
      <c r="B226" s="3" t="s">
        <v>49</v>
      </c>
      <c r="C226" s="5" t="s">
        <v>25</v>
      </c>
      <c r="D226" s="55">
        <v>3275</v>
      </c>
    </row>
    <row r="227" spans="1:4" x14ac:dyDescent="0.25">
      <c r="A227" s="28" t="s">
        <v>105</v>
      </c>
      <c r="B227" s="3" t="s">
        <v>50</v>
      </c>
      <c r="C227" s="5" t="s">
        <v>25</v>
      </c>
      <c r="D227" s="55">
        <v>3600</v>
      </c>
    </row>
    <row r="228" spans="1:4" x14ac:dyDescent="0.25">
      <c r="A228" s="28" t="s">
        <v>105</v>
      </c>
      <c r="B228" s="3" t="s">
        <v>51</v>
      </c>
      <c r="C228" s="5" t="s">
        <v>25</v>
      </c>
      <c r="D228" s="55">
        <v>3900</v>
      </c>
    </row>
    <row r="229" spans="1:4" x14ac:dyDescent="0.25">
      <c r="A229" s="28" t="s">
        <v>105</v>
      </c>
      <c r="B229" s="3" t="s">
        <v>52</v>
      </c>
      <c r="C229" s="5" t="s">
        <v>25</v>
      </c>
      <c r="D229" s="55">
        <v>4200</v>
      </c>
    </row>
    <row r="230" spans="1:4" x14ac:dyDescent="0.25">
      <c r="A230" s="28" t="s">
        <v>107</v>
      </c>
      <c r="B230" s="3" t="s">
        <v>108</v>
      </c>
      <c r="C230" s="5" t="s">
        <v>25</v>
      </c>
      <c r="D230" s="55">
        <v>0</v>
      </c>
    </row>
    <row r="231" spans="1:4" x14ac:dyDescent="0.25">
      <c r="A231" s="28" t="s">
        <v>107</v>
      </c>
      <c r="B231" s="3" t="s">
        <v>220</v>
      </c>
      <c r="C231" s="5" t="s">
        <v>25</v>
      </c>
      <c r="D231" s="55">
        <v>0</v>
      </c>
    </row>
    <row r="232" spans="1:4" x14ac:dyDescent="0.25">
      <c r="A232" s="28" t="s">
        <v>107</v>
      </c>
      <c r="B232" s="3" t="s">
        <v>48</v>
      </c>
      <c r="C232" s="5" t="s">
        <v>25</v>
      </c>
      <c r="D232" s="55">
        <v>0</v>
      </c>
    </row>
    <row r="233" spans="1:4" x14ac:dyDescent="0.25">
      <c r="A233" s="28" t="s">
        <v>107</v>
      </c>
      <c r="B233" s="3" t="s">
        <v>49</v>
      </c>
      <c r="C233" s="5" t="s">
        <v>25</v>
      </c>
      <c r="D233" s="55">
        <v>0</v>
      </c>
    </row>
    <row r="234" spans="1:4" x14ac:dyDescent="0.25">
      <c r="A234" s="28" t="s">
        <v>107</v>
      </c>
      <c r="B234" s="3" t="s">
        <v>50</v>
      </c>
      <c r="C234" s="5" t="s">
        <v>25</v>
      </c>
      <c r="D234" s="55">
        <v>0</v>
      </c>
    </row>
    <row r="235" spans="1:4" x14ac:dyDescent="0.25">
      <c r="A235" s="28" t="s">
        <v>107</v>
      </c>
      <c r="B235" s="3" t="s">
        <v>51</v>
      </c>
      <c r="C235" s="5" t="s">
        <v>25</v>
      </c>
      <c r="D235" s="55">
        <v>0</v>
      </c>
    </row>
    <row r="236" spans="1:4" x14ac:dyDescent="0.25">
      <c r="A236" s="28" t="s">
        <v>107</v>
      </c>
      <c r="B236" s="3" t="s">
        <v>52</v>
      </c>
      <c r="C236" s="5" t="s">
        <v>25</v>
      </c>
      <c r="D236" s="55">
        <v>0</v>
      </c>
    </row>
    <row r="237" spans="1:4" x14ac:dyDescent="0.25">
      <c r="A237" s="28" t="s">
        <v>106</v>
      </c>
      <c r="B237" s="3" t="s">
        <v>108</v>
      </c>
      <c r="C237" s="5" t="s">
        <v>25</v>
      </c>
      <c r="D237" s="55">
        <v>2200</v>
      </c>
    </row>
    <row r="238" spans="1:4" x14ac:dyDescent="0.25">
      <c r="A238" s="28" t="s">
        <v>106</v>
      </c>
      <c r="B238" s="3" t="s">
        <v>220</v>
      </c>
      <c r="C238" s="5" t="s">
        <v>25</v>
      </c>
      <c r="D238" s="55">
        <v>2650</v>
      </c>
    </row>
    <row r="239" spans="1:4" x14ac:dyDescent="0.25">
      <c r="A239" s="28" t="s">
        <v>106</v>
      </c>
      <c r="B239" s="3" t="s">
        <v>48</v>
      </c>
      <c r="C239" s="5" t="s">
        <v>25</v>
      </c>
      <c r="D239" s="55">
        <v>2950</v>
      </c>
    </row>
    <row r="240" spans="1:4" x14ac:dyDescent="0.25">
      <c r="A240" s="28" t="s">
        <v>106</v>
      </c>
      <c r="B240" s="3" t="s">
        <v>49</v>
      </c>
      <c r="C240" s="5" t="s">
        <v>25</v>
      </c>
      <c r="D240" s="55">
        <v>3275</v>
      </c>
    </row>
    <row r="241" spans="1:4" x14ac:dyDescent="0.25">
      <c r="A241" s="28" t="s">
        <v>106</v>
      </c>
      <c r="B241" s="3" t="s">
        <v>50</v>
      </c>
      <c r="C241" s="5" t="s">
        <v>25</v>
      </c>
      <c r="D241" s="55">
        <v>3600</v>
      </c>
    </row>
    <row r="242" spans="1:4" x14ac:dyDescent="0.25">
      <c r="A242" s="28" t="s">
        <v>106</v>
      </c>
      <c r="B242" s="3" t="s">
        <v>51</v>
      </c>
      <c r="C242" s="5" t="s">
        <v>25</v>
      </c>
      <c r="D242" s="55">
        <v>3900</v>
      </c>
    </row>
    <row r="243" spans="1:4" ht="15.75" thickBot="1" x14ac:dyDescent="0.3">
      <c r="A243" s="57" t="s">
        <v>106</v>
      </c>
      <c r="B243" s="43" t="s">
        <v>52</v>
      </c>
      <c r="C243" s="58" t="s">
        <v>25</v>
      </c>
      <c r="D243" s="59">
        <v>4200</v>
      </c>
    </row>
    <row r="244" spans="1:4" ht="15.75" thickBot="1" x14ac:dyDescent="0.3"/>
    <row r="245" spans="1:4" x14ac:dyDescent="0.25">
      <c r="A245" s="161" t="s">
        <v>86</v>
      </c>
      <c r="B245" s="162"/>
      <c r="C245" s="162"/>
      <c r="D245" s="163"/>
    </row>
    <row r="246" spans="1:4" x14ac:dyDescent="0.25">
      <c r="A246" s="62" t="s">
        <v>15</v>
      </c>
      <c r="B246" s="61" t="s">
        <v>93</v>
      </c>
      <c r="C246" s="60" t="s">
        <v>21</v>
      </c>
      <c r="D246" s="63" t="s">
        <v>136</v>
      </c>
    </row>
    <row r="247" spans="1:4" ht="15.75" thickBot="1" x14ac:dyDescent="0.3">
      <c r="A247" s="48" t="str">
        <f>ConfigurationSetup!M3</f>
        <v>Motorcycle</v>
      </c>
      <c r="B247" s="49" t="str">
        <f>ConfigurationSetup!M11</f>
        <v>greater then 3000</v>
      </c>
      <c r="C247" s="50" t="str">
        <f>ConfigurationSetup!M4</f>
        <v>Third Party Only</v>
      </c>
      <c r="D247" s="51"/>
    </row>
    <row r="248" spans="1:4" ht="15.75" thickBot="1" x14ac:dyDescent="0.3"/>
    <row r="249" spans="1:4" x14ac:dyDescent="0.25">
      <c r="A249" s="26" t="s">
        <v>15</v>
      </c>
      <c r="B249" s="64" t="s">
        <v>88</v>
      </c>
    </row>
    <row r="250" spans="1:4" x14ac:dyDescent="0.25">
      <c r="A250" s="65" t="s">
        <v>83</v>
      </c>
      <c r="B250" s="66">
        <v>0.1</v>
      </c>
    </row>
    <row r="251" spans="1:4" x14ac:dyDescent="0.25">
      <c r="A251" s="65" t="s">
        <v>104</v>
      </c>
      <c r="B251" s="66">
        <v>0.2</v>
      </c>
    </row>
    <row r="252" spans="1:4" x14ac:dyDescent="0.25">
      <c r="A252" s="65" t="s">
        <v>105</v>
      </c>
      <c r="B252" s="66">
        <v>0.2</v>
      </c>
    </row>
    <row r="253" spans="1:4" x14ac:dyDescent="0.25">
      <c r="A253" s="65" t="s">
        <v>107</v>
      </c>
      <c r="B253" s="66">
        <v>0.1</v>
      </c>
    </row>
    <row r="254" spans="1:4" ht="15.75" thickBot="1" x14ac:dyDescent="0.3">
      <c r="A254" s="67" t="s">
        <v>106</v>
      </c>
      <c r="B254" s="68">
        <v>0.1</v>
      </c>
    </row>
    <row r="255" spans="1:4" ht="15.75" thickBot="1" x14ac:dyDescent="0.3"/>
    <row r="256" spans="1:4" x14ac:dyDescent="0.25">
      <c r="A256" s="161" t="s">
        <v>86</v>
      </c>
      <c r="B256" s="163"/>
    </row>
    <row r="257" spans="1:4" x14ac:dyDescent="0.25">
      <c r="A257" s="62" t="s">
        <v>15</v>
      </c>
      <c r="B257" s="90" t="s">
        <v>88</v>
      </c>
    </row>
    <row r="258" spans="1:4" ht="15.75" thickBot="1" x14ac:dyDescent="0.3">
      <c r="A258" s="91" t="str">
        <f>ConfigurationSetup!M3</f>
        <v>Motorcycle</v>
      </c>
      <c r="B258" s="73"/>
    </row>
    <row r="259" spans="1:4" ht="15.75" thickBot="1" x14ac:dyDescent="0.3"/>
    <row r="260" spans="1:4" x14ac:dyDescent="0.25">
      <c r="A260" s="26" t="s">
        <v>15</v>
      </c>
      <c r="B260" s="53" t="s">
        <v>140</v>
      </c>
      <c r="C260" s="92" t="s">
        <v>21</v>
      </c>
      <c r="D260" s="69" t="s">
        <v>145</v>
      </c>
    </row>
    <row r="261" spans="1:4" x14ac:dyDescent="0.25">
      <c r="A261" s="28" t="s">
        <v>83</v>
      </c>
      <c r="B261" s="45" t="s">
        <v>82</v>
      </c>
      <c r="C261" s="45" t="s">
        <v>114</v>
      </c>
      <c r="D261" s="93">
        <v>0</v>
      </c>
    </row>
    <row r="262" spans="1:4" x14ac:dyDescent="0.25">
      <c r="A262" s="28" t="s">
        <v>83</v>
      </c>
      <c r="B262" s="45" t="s">
        <v>82</v>
      </c>
      <c r="C262" s="45" t="s">
        <v>120</v>
      </c>
      <c r="D262" s="93">
        <v>0</v>
      </c>
    </row>
    <row r="263" spans="1:4" x14ac:dyDescent="0.25">
      <c r="A263" s="28" t="s">
        <v>83</v>
      </c>
      <c r="B263" s="45" t="s">
        <v>82</v>
      </c>
      <c r="C263" s="45" t="s">
        <v>25</v>
      </c>
      <c r="D263" s="93">
        <v>0</v>
      </c>
    </row>
    <row r="264" spans="1:4" x14ac:dyDescent="0.25">
      <c r="A264" s="28" t="s">
        <v>106</v>
      </c>
      <c r="B264" s="45" t="s">
        <v>82</v>
      </c>
      <c r="C264" s="45" t="s">
        <v>114</v>
      </c>
      <c r="D264" s="93">
        <v>0</v>
      </c>
    </row>
    <row r="265" spans="1:4" x14ac:dyDescent="0.25">
      <c r="A265" s="28" t="s">
        <v>106</v>
      </c>
      <c r="B265" s="45" t="s">
        <v>82</v>
      </c>
      <c r="C265" s="45" t="s">
        <v>120</v>
      </c>
      <c r="D265" s="93">
        <v>0</v>
      </c>
    </row>
    <row r="266" spans="1:4" x14ac:dyDescent="0.25">
      <c r="A266" s="28" t="s">
        <v>106</v>
      </c>
      <c r="B266" s="45" t="s">
        <v>82</v>
      </c>
      <c r="C266" s="45" t="s">
        <v>25</v>
      </c>
      <c r="D266" s="93">
        <v>0</v>
      </c>
    </row>
    <row r="267" spans="1:4" x14ac:dyDescent="0.25">
      <c r="A267" s="28" t="s">
        <v>107</v>
      </c>
      <c r="B267" s="45" t="s">
        <v>82</v>
      </c>
      <c r="C267" s="45" t="s">
        <v>114</v>
      </c>
      <c r="D267" s="93">
        <v>0</v>
      </c>
    </row>
    <row r="268" spans="1:4" x14ac:dyDescent="0.25">
      <c r="A268" s="28" t="s">
        <v>107</v>
      </c>
      <c r="B268" s="45" t="s">
        <v>82</v>
      </c>
      <c r="C268" s="45" t="s">
        <v>120</v>
      </c>
      <c r="D268" s="93">
        <v>0</v>
      </c>
    </row>
    <row r="269" spans="1:4" x14ac:dyDescent="0.25">
      <c r="A269" s="28" t="s">
        <v>107</v>
      </c>
      <c r="B269" s="45" t="s">
        <v>82</v>
      </c>
      <c r="C269" s="45" t="s">
        <v>25</v>
      </c>
      <c r="D269" s="93">
        <v>0</v>
      </c>
    </row>
    <row r="270" spans="1:4" x14ac:dyDescent="0.25">
      <c r="A270" s="28" t="s">
        <v>105</v>
      </c>
      <c r="B270" s="45" t="s">
        <v>82</v>
      </c>
      <c r="C270" s="45" t="s">
        <v>114</v>
      </c>
      <c r="D270" s="93">
        <v>0</v>
      </c>
    </row>
    <row r="271" spans="1:4" x14ac:dyDescent="0.25">
      <c r="A271" s="28" t="s">
        <v>105</v>
      </c>
      <c r="B271" s="45" t="s">
        <v>82</v>
      </c>
      <c r="C271" s="45" t="s">
        <v>120</v>
      </c>
      <c r="D271" s="93">
        <v>0</v>
      </c>
    </row>
    <row r="272" spans="1:4" x14ac:dyDescent="0.25">
      <c r="A272" s="28" t="s">
        <v>105</v>
      </c>
      <c r="B272" s="45" t="s">
        <v>82</v>
      </c>
      <c r="C272" s="45" t="s">
        <v>25</v>
      </c>
      <c r="D272" s="93">
        <v>0</v>
      </c>
    </row>
    <row r="273" spans="1:4" x14ac:dyDescent="0.25">
      <c r="A273" s="28" t="s">
        <v>104</v>
      </c>
      <c r="B273" s="45" t="s">
        <v>82</v>
      </c>
      <c r="C273" s="45" t="s">
        <v>114</v>
      </c>
      <c r="D273" s="93">
        <v>0</v>
      </c>
    </row>
    <row r="274" spans="1:4" x14ac:dyDescent="0.25">
      <c r="A274" s="28" t="s">
        <v>104</v>
      </c>
      <c r="B274" s="45" t="s">
        <v>82</v>
      </c>
      <c r="C274" s="45" t="s">
        <v>120</v>
      </c>
      <c r="D274" s="93">
        <v>0</v>
      </c>
    </row>
    <row r="275" spans="1:4" x14ac:dyDescent="0.25">
      <c r="A275" s="28" t="s">
        <v>104</v>
      </c>
      <c r="B275" s="45" t="s">
        <v>82</v>
      </c>
      <c r="C275" s="45" t="s">
        <v>25</v>
      </c>
      <c r="D275" s="93">
        <v>0</v>
      </c>
    </row>
    <row r="276" spans="1:4" x14ac:dyDescent="0.25">
      <c r="A276" s="28" t="s">
        <v>83</v>
      </c>
      <c r="B276" s="45" t="s">
        <v>141</v>
      </c>
      <c r="C276" s="45" t="s">
        <v>114</v>
      </c>
      <c r="D276" s="93">
        <v>0</v>
      </c>
    </row>
    <row r="277" spans="1:4" x14ac:dyDescent="0.25">
      <c r="A277" s="28" t="s">
        <v>83</v>
      </c>
      <c r="B277" s="45" t="s">
        <v>141</v>
      </c>
      <c r="C277" s="45" t="s">
        <v>120</v>
      </c>
      <c r="D277" s="93">
        <v>0</v>
      </c>
    </row>
    <row r="278" spans="1:4" x14ac:dyDescent="0.25">
      <c r="A278" s="28" t="s">
        <v>83</v>
      </c>
      <c r="B278" s="45" t="s">
        <v>141</v>
      </c>
      <c r="C278" s="45" t="s">
        <v>25</v>
      </c>
      <c r="D278" s="93">
        <v>0</v>
      </c>
    </row>
    <row r="279" spans="1:4" x14ac:dyDescent="0.25">
      <c r="A279" s="28" t="s">
        <v>106</v>
      </c>
      <c r="B279" s="45" t="s">
        <v>141</v>
      </c>
      <c r="C279" s="45" t="s">
        <v>114</v>
      </c>
      <c r="D279" s="93">
        <v>0</v>
      </c>
    </row>
    <row r="280" spans="1:4" x14ac:dyDescent="0.25">
      <c r="A280" s="28" t="s">
        <v>106</v>
      </c>
      <c r="B280" s="45" t="s">
        <v>141</v>
      </c>
      <c r="C280" s="45" t="s">
        <v>120</v>
      </c>
      <c r="D280" s="93">
        <v>0</v>
      </c>
    </row>
    <row r="281" spans="1:4" x14ac:dyDescent="0.25">
      <c r="A281" s="28" t="s">
        <v>106</v>
      </c>
      <c r="B281" s="45" t="s">
        <v>141</v>
      </c>
      <c r="C281" s="45" t="s">
        <v>25</v>
      </c>
      <c r="D281" s="93">
        <v>0</v>
      </c>
    </row>
    <row r="282" spans="1:4" x14ac:dyDescent="0.25">
      <c r="A282" s="28" t="s">
        <v>107</v>
      </c>
      <c r="B282" s="45" t="s">
        <v>141</v>
      </c>
      <c r="C282" s="45" t="s">
        <v>114</v>
      </c>
      <c r="D282" s="93">
        <v>0</v>
      </c>
    </row>
    <row r="283" spans="1:4" x14ac:dyDescent="0.25">
      <c r="A283" s="28" t="s">
        <v>107</v>
      </c>
      <c r="B283" s="45" t="s">
        <v>141</v>
      </c>
      <c r="C283" s="45" t="s">
        <v>120</v>
      </c>
      <c r="D283" s="93">
        <v>0</v>
      </c>
    </row>
    <row r="284" spans="1:4" x14ac:dyDescent="0.25">
      <c r="A284" s="28" t="s">
        <v>107</v>
      </c>
      <c r="B284" s="45" t="s">
        <v>141</v>
      </c>
      <c r="C284" s="45" t="s">
        <v>25</v>
      </c>
      <c r="D284" s="93">
        <v>0</v>
      </c>
    </row>
    <row r="285" spans="1:4" x14ac:dyDescent="0.25">
      <c r="A285" s="28" t="s">
        <v>105</v>
      </c>
      <c r="B285" s="45" t="s">
        <v>141</v>
      </c>
      <c r="C285" s="45" t="s">
        <v>114</v>
      </c>
      <c r="D285" s="93">
        <v>0</v>
      </c>
    </row>
    <row r="286" spans="1:4" x14ac:dyDescent="0.25">
      <c r="A286" s="28" t="s">
        <v>105</v>
      </c>
      <c r="B286" s="45" t="s">
        <v>141</v>
      </c>
      <c r="C286" s="45" t="s">
        <v>120</v>
      </c>
      <c r="D286" s="93">
        <v>0</v>
      </c>
    </row>
    <row r="287" spans="1:4" x14ac:dyDescent="0.25">
      <c r="A287" s="28" t="s">
        <v>105</v>
      </c>
      <c r="B287" s="45" t="s">
        <v>141</v>
      </c>
      <c r="C287" s="45" t="s">
        <v>25</v>
      </c>
      <c r="D287" s="93">
        <v>0</v>
      </c>
    </row>
    <row r="288" spans="1:4" x14ac:dyDescent="0.25">
      <c r="A288" s="28" t="s">
        <v>104</v>
      </c>
      <c r="B288" s="45" t="s">
        <v>141</v>
      </c>
      <c r="C288" s="45" t="s">
        <v>114</v>
      </c>
      <c r="D288" s="93">
        <v>0</v>
      </c>
    </row>
    <row r="289" spans="1:4" x14ac:dyDescent="0.25">
      <c r="A289" s="28" t="s">
        <v>104</v>
      </c>
      <c r="B289" s="45" t="s">
        <v>141</v>
      </c>
      <c r="C289" s="45" t="s">
        <v>120</v>
      </c>
      <c r="D289" s="93">
        <v>0</v>
      </c>
    </row>
    <row r="290" spans="1:4" x14ac:dyDescent="0.25">
      <c r="A290" s="28" t="s">
        <v>104</v>
      </c>
      <c r="B290" s="45" t="s">
        <v>141</v>
      </c>
      <c r="C290" s="45" t="s">
        <v>25</v>
      </c>
      <c r="D290" s="93">
        <v>0</v>
      </c>
    </row>
    <row r="291" spans="1:4" x14ac:dyDescent="0.25">
      <c r="A291" s="28" t="s">
        <v>83</v>
      </c>
      <c r="B291" s="35" t="s">
        <v>149</v>
      </c>
      <c r="C291" s="45" t="s">
        <v>114</v>
      </c>
      <c r="D291" s="93">
        <v>0</v>
      </c>
    </row>
    <row r="292" spans="1:4" x14ac:dyDescent="0.25">
      <c r="A292" s="28" t="s">
        <v>83</v>
      </c>
      <c r="B292" s="35" t="s">
        <v>149</v>
      </c>
      <c r="C292" s="45" t="s">
        <v>120</v>
      </c>
      <c r="D292" s="93">
        <v>0</v>
      </c>
    </row>
    <row r="293" spans="1:4" x14ac:dyDescent="0.25">
      <c r="A293" s="28" t="s">
        <v>83</v>
      </c>
      <c r="B293" s="35" t="s">
        <v>149</v>
      </c>
      <c r="C293" s="45" t="s">
        <v>25</v>
      </c>
      <c r="D293" s="93">
        <v>0.2</v>
      </c>
    </row>
    <row r="294" spans="1:4" x14ac:dyDescent="0.25">
      <c r="A294" s="28" t="s">
        <v>106</v>
      </c>
      <c r="B294" s="35" t="s">
        <v>149</v>
      </c>
      <c r="C294" s="45" t="s">
        <v>114</v>
      </c>
      <c r="D294" s="93">
        <v>0</v>
      </c>
    </row>
    <row r="295" spans="1:4" x14ac:dyDescent="0.25">
      <c r="A295" s="28" t="s">
        <v>106</v>
      </c>
      <c r="B295" s="35" t="s">
        <v>149</v>
      </c>
      <c r="C295" s="45" t="s">
        <v>120</v>
      </c>
      <c r="D295" s="93">
        <v>0</v>
      </c>
    </row>
    <row r="296" spans="1:4" x14ac:dyDescent="0.25">
      <c r="A296" s="28" t="s">
        <v>106</v>
      </c>
      <c r="B296" s="35" t="s">
        <v>149</v>
      </c>
      <c r="C296" s="45" t="s">
        <v>25</v>
      </c>
      <c r="D296" s="93">
        <v>0.2</v>
      </c>
    </row>
    <row r="297" spans="1:4" x14ac:dyDescent="0.25">
      <c r="A297" s="28" t="s">
        <v>107</v>
      </c>
      <c r="B297" s="35" t="s">
        <v>149</v>
      </c>
      <c r="C297" s="45" t="s">
        <v>114</v>
      </c>
      <c r="D297" s="93">
        <v>0</v>
      </c>
    </row>
    <row r="298" spans="1:4" x14ac:dyDescent="0.25">
      <c r="A298" s="28" t="s">
        <v>107</v>
      </c>
      <c r="B298" s="35" t="s">
        <v>149</v>
      </c>
      <c r="C298" s="45" t="s">
        <v>120</v>
      </c>
      <c r="D298" s="93">
        <v>0</v>
      </c>
    </row>
    <row r="299" spans="1:4" x14ac:dyDescent="0.25">
      <c r="A299" s="28" t="s">
        <v>107</v>
      </c>
      <c r="B299" s="35" t="s">
        <v>149</v>
      </c>
      <c r="C299" s="45" t="s">
        <v>25</v>
      </c>
      <c r="D299" s="93">
        <v>0.2</v>
      </c>
    </row>
    <row r="300" spans="1:4" x14ac:dyDescent="0.25">
      <c r="A300" s="28" t="s">
        <v>105</v>
      </c>
      <c r="B300" s="35" t="s">
        <v>149</v>
      </c>
      <c r="C300" s="45" t="s">
        <v>114</v>
      </c>
      <c r="D300" s="93">
        <v>0</v>
      </c>
    </row>
    <row r="301" spans="1:4" x14ac:dyDescent="0.25">
      <c r="A301" s="28" t="s">
        <v>105</v>
      </c>
      <c r="B301" s="35" t="s">
        <v>149</v>
      </c>
      <c r="C301" s="45" t="s">
        <v>120</v>
      </c>
      <c r="D301" s="93">
        <v>0</v>
      </c>
    </row>
    <row r="302" spans="1:4" x14ac:dyDescent="0.25">
      <c r="A302" s="28" t="s">
        <v>105</v>
      </c>
      <c r="B302" s="35" t="s">
        <v>149</v>
      </c>
      <c r="C302" s="45" t="s">
        <v>25</v>
      </c>
      <c r="D302" s="93">
        <v>0.2</v>
      </c>
    </row>
    <row r="303" spans="1:4" x14ac:dyDescent="0.25">
      <c r="A303" s="28" t="s">
        <v>104</v>
      </c>
      <c r="B303" s="35" t="s">
        <v>149</v>
      </c>
      <c r="C303" s="45" t="s">
        <v>114</v>
      </c>
      <c r="D303" s="93">
        <v>0</v>
      </c>
    </row>
    <row r="304" spans="1:4" x14ac:dyDescent="0.25">
      <c r="A304" s="28" t="s">
        <v>104</v>
      </c>
      <c r="B304" s="35" t="s">
        <v>149</v>
      </c>
      <c r="C304" s="45" t="s">
        <v>120</v>
      </c>
      <c r="D304" s="93">
        <v>0</v>
      </c>
    </row>
    <row r="305" spans="1:4" x14ac:dyDescent="0.25">
      <c r="A305" s="28" t="s">
        <v>104</v>
      </c>
      <c r="B305" s="35" t="s">
        <v>149</v>
      </c>
      <c r="C305" s="45" t="s">
        <v>25</v>
      </c>
      <c r="D305" s="93">
        <v>0.2</v>
      </c>
    </row>
    <row r="306" spans="1:4" x14ac:dyDescent="0.25">
      <c r="A306" s="28" t="s">
        <v>83</v>
      </c>
      <c r="B306" s="45" t="s">
        <v>89</v>
      </c>
      <c r="C306" s="45" t="s">
        <v>114</v>
      </c>
      <c r="D306" s="93">
        <v>0</v>
      </c>
    </row>
    <row r="307" spans="1:4" x14ac:dyDescent="0.25">
      <c r="A307" s="28" t="s">
        <v>83</v>
      </c>
      <c r="B307" s="45" t="s">
        <v>89</v>
      </c>
      <c r="C307" s="45" t="s">
        <v>120</v>
      </c>
      <c r="D307" s="93">
        <v>0</v>
      </c>
    </row>
    <row r="308" spans="1:4" x14ac:dyDescent="0.25">
      <c r="A308" s="28" t="s">
        <v>83</v>
      </c>
      <c r="B308" s="45" t="s">
        <v>89</v>
      </c>
      <c r="C308" s="45" t="s">
        <v>25</v>
      </c>
      <c r="D308" s="93">
        <v>0.15</v>
      </c>
    </row>
    <row r="309" spans="1:4" x14ac:dyDescent="0.25">
      <c r="A309" s="28" t="s">
        <v>106</v>
      </c>
      <c r="B309" s="45" t="s">
        <v>89</v>
      </c>
      <c r="C309" s="45" t="s">
        <v>114</v>
      </c>
      <c r="D309" s="93">
        <v>0</v>
      </c>
    </row>
    <row r="310" spans="1:4" x14ac:dyDescent="0.25">
      <c r="A310" s="28" t="s">
        <v>106</v>
      </c>
      <c r="B310" s="45" t="s">
        <v>89</v>
      </c>
      <c r="C310" s="45" t="s">
        <v>120</v>
      </c>
      <c r="D310" s="93">
        <v>0</v>
      </c>
    </row>
    <row r="311" spans="1:4" x14ac:dyDescent="0.25">
      <c r="A311" s="28" t="s">
        <v>106</v>
      </c>
      <c r="B311" s="45" t="s">
        <v>89</v>
      </c>
      <c r="C311" s="45" t="s">
        <v>25</v>
      </c>
      <c r="D311" s="93">
        <v>0.15</v>
      </c>
    </row>
    <row r="312" spans="1:4" x14ac:dyDescent="0.25">
      <c r="A312" s="28" t="s">
        <v>107</v>
      </c>
      <c r="B312" s="45" t="s">
        <v>89</v>
      </c>
      <c r="C312" s="45" t="s">
        <v>114</v>
      </c>
      <c r="D312" s="93">
        <v>0</v>
      </c>
    </row>
    <row r="313" spans="1:4" x14ac:dyDescent="0.25">
      <c r="A313" s="28" t="s">
        <v>107</v>
      </c>
      <c r="B313" s="45" t="s">
        <v>89</v>
      </c>
      <c r="C313" s="45" t="s">
        <v>120</v>
      </c>
      <c r="D313" s="93">
        <v>0</v>
      </c>
    </row>
    <row r="314" spans="1:4" x14ac:dyDescent="0.25">
      <c r="A314" s="28" t="s">
        <v>107</v>
      </c>
      <c r="B314" s="45" t="s">
        <v>89</v>
      </c>
      <c r="C314" s="45" t="s">
        <v>25</v>
      </c>
      <c r="D314" s="93">
        <v>0.15</v>
      </c>
    </row>
    <row r="315" spans="1:4" x14ac:dyDescent="0.25">
      <c r="A315" s="28" t="s">
        <v>105</v>
      </c>
      <c r="B315" s="45" t="s">
        <v>89</v>
      </c>
      <c r="C315" s="45" t="s">
        <v>114</v>
      </c>
      <c r="D315" s="93">
        <v>0</v>
      </c>
    </row>
    <row r="316" spans="1:4" x14ac:dyDescent="0.25">
      <c r="A316" s="28" t="s">
        <v>105</v>
      </c>
      <c r="B316" s="45" t="s">
        <v>89</v>
      </c>
      <c r="C316" s="45" t="s">
        <v>120</v>
      </c>
      <c r="D316" s="93">
        <v>0</v>
      </c>
    </row>
    <row r="317" spans="1:4" x14ac:dyDescent="0.25">
      <c r="A317" s="28" t="s">
        <v>105</v>
      </c>
      <c r="B317" s="45" t="s">
        <v>89</v>
      </c>
      <c r="C317" s="45" t="s">
        <v>25</v>
      </c>
      <c r="D317" s="93">
        <v>0.15</v>
      </c>
    </row>
    <row r="318" spans="1:4" x14ac:dyDescent="0.25">
      <c r="A318" s="28" t="s">
        <v>104</v>
      </c>
      <c r="B318" s="45" t="s">
        <v>89</v>
      </c>
      <c r="C318" s="45" t="s">
        <v>114</v>
      </c>
      <c r="D318" s="93">
        <v>0</v>
      </c>
    </row>
    <row r="319" spans="1:4" x14ac:dyDescent="0.25">
      <c r="A319" s="28" t="s">
        <v>104</v>
      </c>
      <c r="B319" s="45" t="s">
        <v>89</v>
      </c>
      <c r="C319" s="45" t="s">
        <v>120</v>
      </c>
      <c r="D319" s="93">
        <v>0</v>
      </c>
    </row>
    <row r="320" spans="1:4" x14ac:dyDescent="0.25">
      <c r="A320" s="28" t="s">
        <v>104</v>
      </c>
      <c r="B320" s="45" t="s">
        <v>89</v>
      </c>
      <c r="C320" s="45" t="s">
        <v>25</v>
      </c>
      <c r="D320" s="93">
        <v>0.15</v>
      </c>
    </row>
    <row r="321" spans="1:4" x14ac:dyDescent="0.25">
      <c r="A321" s="28" t="s">
        <v>83</v>
      </c>
      <c r="B321" s="45" t="s">
        <v>150</v>
      </c>
      <c r="C321" s="45" t="s">
        <v>114</v>
      </c>
      <c r="D321" s="93">
        <v>0</v>
      </c>
    </row>
    <row r="322" spans="1:4" x14ac:dyDescent="0.25">
      <c r="A322" s="28" t="s">
        <v>83</v>
      </c>
      <c r="B322" s="45" t="s">
        <v>150</v>
      </c>
      <c r="C322" s="45" t="s">
        <v>120</v>
      </c>
      <c r="D322" s="93">
        <v>0</v>
      </c>
    </row>
    <row r="323" spans="1:4" x14ac:dyDescent="0.25">
      <c r="A323" s="28" t="s">
        <v>83</v>
      </c>
      <c r="B323" s="45" t="s">
        <v>150</v>
      </c>
      <c r="C323" s="45" t="s">
        <v>25</v>
      </c>
      <c r="D323" s="93">
        <v>0.1</v>
      </c>
    </row>
    <row r="324" spans="1:4" x14ac:dyDescent="0.25">
      <c r="A324" s="28" t="s">
        <v>106</v>
      </c>
      <c r="B324" s="45" t="s">
        <v>150</v>
      </c>
      <c r="C324" s="45" t="s">
        <v>114</v>
      </c>
      <c r="D324" s="93">
        <v>0</v>
      </c>
    </row>
    <row r="325" spans="1:4" x14ac:dyDescent="0.25">
      <c r="A325" s="28" t="s">
        <v>106</v>
      </c>
      <c r="B325" s="45" t="s">
        <v>150</v>
      </c>
      <c r="C325" s="45" t="s">
        <v>120</v>
      </c>
      <c r="D325" s="93">
        <v>0</v>
      </c>
    </row>
    <row r="326" spans="1:4" x14ac:dyDescent="0.25">
      <c r="A326" s="28" t="s">
        <v>106</v>
      </c>
      <c r="B326" s="45" t="s">
        <v>150</v>
      </c>
      <c r="C326" s="45" t="s">
        <v>25</v>
      </c>
      <c r="D326" s="93">
        <v>0.1</v>
      </c>
    </row>
    <row r="327" spans="1:4" x14ac:dyDescent="0.25">
      <c r="A327" s="28" t="s">
        <v>107</v>
      </c>
      <c r="B327" s="45" t="s">
        <v>150</v>
      </c>
      <c r="C327" s="45" t="s">
        <v>114</v>
      </c>
      <c r="D327" s="93">
        <v>0</v>
      </c>
    </row>
    <row r="328" spans="1:4" x14ac:dyDescent="0.25">
      <c r="A328" s="28" t="s">
        <v>107</v>
      </c>
      <c r="B328" s="45" t="s">
        <v>150</v>
      </c>
      <c r="C328" s="45" t="s">
        <v>120</v>
      </c>
      <c r="D328" s="93">
        <v>0</v>
      </c>
    </row>
    <row r="329" spans="1:4" x14ac:dyDescent="0.25">
      <c r="A329" s="28" t="s">
        <v>107</v>
      </c>
      <c r="B329" s="45" t="s">
        <v>150</v>
      </c>
      <c r="C329" s="45" t="s">
        <v>25</v>
      </c>
      <c r="D329" s="93">
        <v>0.1</v>
      </c>
    </row>
    <row r="330" spans="1:4" x14ac:dyDescent="0.25">
      <c r="A330" s="28" t="s">
        <v>105</v>
      </c>
      <c r="B330" s="45" t="s">
        <v>150</v>
      </c>
      <c r="C330" s="45" t="s">
        <v>114</v>
      </c>
      <c r="D330" s="93">
        <v>0</v>
      </c>
    </row>
    <row r="331" spans="1:4" x14ac:dyDescent="0.25">
      <c r="A331" s="28" t="s">
        <v>105</v>
      </c>
      <c r="B331" s="45" t="s">
        <v>150</v>
      </c>
      <c r="C331" s="45" t="s">
        <v>120</v>
      </c>
      <c r="D331" s="93">
        <v>0</v>
      </c>
    </row>
    <row r="332" spans="1:4" x14ac:dyDescent="0.25">
      <c r="A332" s="28" t="s">
        <v>105</v>
      </c>
      <c r="B332" s="45" t="s">
        <v>150</v>
      </c>
      <c r="C332" s="45" t="s">
        <v>25</v>
      </c>
      <c r="D332" s="93">
        <v>0.1</v>
      </c>
    </row>
    <row r="333" spans="1:4" x14ac:dyDescent="0.25">
      <c r="A333" s="28" t="s">
        <v>104</v>
      </c>
      <c r="B333" s="45" t="s">
        <v>150</v>
      </c>
      <c r="C333" s="45" t="s">
        <v>114</v>
      </c>
      <c r="D333" s="93">
        <v>0</v>
      </c>
    </row>
    <row r="334" spans="1:4" x14ac:dyDescent="0.25">
      <c r="A334" s="28" t="s">
        <v>104</v>
      </c>
      <c r="B334" s="45" t="s">
        <v>150</v>
      </c>
      <c r="C334" s="45" t="s">
        <v>120</v>
      </c>
      <c r="D334" s="93">
        <v>0</v>
      </c>
    </row>
    <row r="335" spans="1:4" x14ac:dyDescent="0.25">
      <c r="A335" s="28" t="s">
        <v>104</v>
      </c>
      <c r="B335" s="45" t="s">
        <v>150</v>
      </c>
      <c r="C335" s="45" t="s">
        <v>25</v>
      </c>
      <c r="D335" s="93">
        <v>0.1</v>
      </c>
    </row>
    <row r="336" spans="1:4" x14ac:dyDescent="0.25">
      <c r="A336" s="28" t="s">
        <v>83</v>
      </c>
      <c r="B336" s="45" t="s">
        <v>146</v>
      </c>
      <c r="C336" s="45" t="s">
        <v>114</v>
      </c>
      <c r="D336" s="93">
        <v>0</v>
      </c>
    </row>
    <row r="337" spans="1:4" x14ac:dyDescent="0.25">
      <c r="A337" s="28" t="s">
        <v>83</v>
      </c>
      <c r="B337" s="45" t="s">
        <v>146</v>
      </c>
      <c r="C337" s="45" t="s">
        <v>120</v>
      </c>
      <c r="D337" s="93">
        <v>0</v>
      </c>
    </row>
    <row r="338" spans="1:4" x14ac:dyDescent="0.25">
      <c r="A338" s="28" t="s">
        <v>83</v>
      </c>
      <c r="B338" s="45" t="s">
        <v>146</v>
      </c>
      <c r="C338" s="45" t="s">
        <v>25</v>
      </c>
      <c r="D338" s="93">
        <v>0.1</v>
      </c>
    </row>
    <row r="339" spans="1:4" x14ac:dyDescent="0.25">
      <c r="A339" s="28" t="s">
        <v>106</v>
      </c>
      <c r="B339" s="45" t="s">
        <v>146</v>
      </c>
      <c r="C339" s="45" t="s">
        <v>114</v>
      </c>
      <c r="D339" s="93">
        <v>0</v>
      </c>
    </row>
    <row r="340" spans="1:4" x14ac:dyDescent="0.25">
      <c r="A340" s="28" t="s">
        <v>106</v>
      </c>
      <c r="B340" s="45" t="s">
        <v>146</v>
      </c>
      <c r="C340" s="45" t="s">
        <v>120</v>
      </c>
      <c r="D340" s="93">
        <v>0</v>
      </c>
    </row>
    <row r="341" spans="1:4" x14ac:dyDescent="0.25">
      <c r="A341" s="28" t="s">
        <v>106</v>
      </c>
      <c r="B341" s="45" t="s">
        <v>146</v>
      </c>
      <c r="C341" s="45" t="s">
        <v>25</v>
      </c>
      <c r="D341" s="93">
        <v>0.1</v>
      </c>
    </row>
    <row r="342" spans="1:4" x14ac:dyDescent="0.25">
      <c r="A342" s="28" t="s">
        <v>107</v>
      </c>
      <c r="B342" s="45" t="s">
        <v>146</v>
      </c>
      <c r="C342" s="45" t="s">
        <v>114</v>
      </c>
      <c r="D342" s="93">
        <v>0</v>
      </c>
    </row>
    <row r="343" spans="1:4" x14ac:dyDescent="0.25">
      <c r="A343" s="28" t="s">
        <v>107</v>
      </c>
      <c r="B343" s="45" t="s">
        <v>146</v>
      </c>
      <c r="C343" s="45" t="s">
        <v>120</v>
      </c>
      <c r="D343" s="93">
        <v>0</v>
      </c>
    </row>
    <row r="344" spans="1:4" x14ac:dyDescent="0.25">
      <c r="A344" s="28" t="s">
        <v>107</v>
      </c>
      <c r="B344" s="45" t="s">
        <v>146</v>
      </c>
      <c r="C344" s="45" t="s">
        <v>25</v>
      </c>
      <c r="D344" s="93">
        <v>0.1</v>
      </c>
    </row>
    <row r="345" spans="1:4" x14ac:dyDescent="0.25">
      <c r="A345" s="28" t="s">
        <v>105</v>
      </c>
      <c r="B345" s="45" t="s">
        <v>146</v>
      </c>
      <c r="C345" s="45" t="s">
        <v>114</v>
      </c>
      <c r="D345" s="93">
        <v>0</v>
      </c>
    </row>
    <row r="346" spans="1:4" x14ac:dyDescent="0.25">
      <c r="A346" s="28" t="s">
        <v>105</v>
      </c>
      <c r="B346" s="45" t="s">
        <v>146</v>
      </c>
      <c r="C346" s="45" t="s">
        <v>120</v>
      </c>
      <c r="D346" s="93">
        <v>0</v>
      </c>
    </row>
    <row r="347" spans="1:4" x14ac:dyDescent="0.25">
      <c r="A347" s="28" t="s">
        <v>105</v>
      </c>
      <c r="B347" s="45" t="s">
        <v>146</v>
      </c>
      <c r="C347" s="45" t="s">
        <v>25</v>
      </c>
      <c r="D347" s="93">
        <v>0.1</v>
      </c>
    </row>
    <row r="348" spans="1:4" x14ac:dyDescent="0.25">
      <c r="A348" s="28" t="s">
        <v>104</v>
      </c>
      <c r="B348" s="45" t="s">
        <v>146</v>
      </c>
      <c r="C348" s="45" t="s">
        <v>114</v>
      </c>
      <c r="D348" s="93">
        <v>0</v>
      </c>
    </row>
    <row r="349" spans="1:4" x14ac:dyDescent="0.25">
      <c r="A349" s="28" t="s">
        <v>104</v>
      </c>
      <c r="B349" s="45" t="s">
        <v>146</v>
      </c>
      <c r="C349" s="45" t="s">
        <v>120</v>
      </c>
      <c r="D349" s="93">
        <v>0</v>
      </c>
    </row>
    <row r="350" spans="1:4" x14ac:dyDescent="0.25">
      <c r="A350" s="28" t="s">
        <v>104</v>
      </c>
      <c r="B350" s="45" t="s">
        <v>146</v>
      </c>
      <c r="C350" s="45" t="s">
        <v>25</v>
      </c>
      <c r="D350" s="93">
        <v>0.1</v>
      </c>
    </row>
    <row r="351" spans="1:4" x14ac:dyDescent="0.25">
      <c r="A351" s="28" t="s">
        <v>83</v>
      </c>
      <c r="B351" s="45" t="s">
        <v>147</v>
      </c>
      <c r="C351" s="45" t="s">
        <v>114</v>
      </c>
      <c r="D351" s="93">
        <v>0</v>
      </c>
    </row>
    <row r="352" spans="1:4" x14ac:dyDescent="0.25">
      <c r="A352" s="28" t="s">
        <v>83</v>
      </c>
      <c r="B352" s="45" t="s">
        <v>147</v>
      </c>
      <c r="C352" s="45" t="s">
        <v>120</v>
      </c>
      <c r="D352" s="93">
        <v>0</v>
      </c>
    </row>
    <row r="353" spans="1:4" x14ac:dyDescent="0.25">
      <c r="A353" s="28" t="s">
        <v>83</v>
      </c>
      <c r="B353" s="45" t="s">
        <v>147</v>
      </c>
      <c r="C353" s="45" t="s">
        <v>25</v>
      </c>
      <c r="D353" s="93">
        <v>0</v>
      </c>
    </row>
    <row r="354" spans="1:4" x14ac:dyDescent="0.25">
      <c r="A354" s="28" t="s">
        <v>106</v>
      </c>
      <c r="B354" s="45" t="s">
        <v>147</v>
      </c>
      <c r="C354" s="45" t="s">
        <v>114</v>
      </c>
      <c r="D354" s="93">
        <v>0</v>
      </c>
    </row>
    <row r="355" spans="1:4" x14ac:dyDescent="0.25">
      <c r="A355" s="28" t="s">
        <v>106</v>
      </c>
      <c r="B355" s="45" t="s">
        <v>147</v>
      </c>
      <c r="C355" s="45" t="s">
        <v>120</v>
      </c>
      <c r="D355" s="93">
        <v>0</v>
      </c>
    </row>
    <row r="356" spans="1:4" x14ac:dyDescent="0.25">
      <c r="A356" s="28" t="s">
        <v>106</v>
      </c>
      <c r="B356" s="45" t="s">
        <v>147</v>
      </c>
      <c r="C356" s="45" t="s">
        <v>25</v>
      </c>
      <c r="D356" s="93">
        <v>0</v>
      </c>
    </row>
    <row r="357" spans="1:4" x14ac:dyDescent="0.25">
      <c r="A357" s="28" t="s">
        <v>107</v>
      </c>
      <c r="B357" s="45" t="s">
        <v>147</v>
      </c>
      <c r="C357" s="45" t="s">
        <v>114</v>
      </c>
      <c r="D357" s="93">
        <v>0</v>
      </c>
    </row>
    <row r="358" spans="1:4" x14ac:dyDescent="0.25">
      <c r="A358" s="28" t="s">
        <v>107</v>
      </c>
      <c r="B358" s="45" t="s">
        <v>147</v>
      </c>
      <c r="C358" s="45" t="s">
        <v>120</v>
      </c>
      <c r="D358" s="93">
        <v>0</v>
      </c>
    </row>
    <row r="359" spans="1:4" x14ac:dyDescent="0.25">
      <c r="A359" s="28" t="s">
        <v>107</v>
      </c>
      <c r="B359" s="45" t="s">
        <v>147</v>
      </c>
      <c r="C359" s="45" t="s">
        <v>25</v>
      </c>
      <c r="D359" s="93">
        <v>0</v>
      </c>
    </row>
    <row r="360" spans="1:4" x14ac:dyDescent="0.25">
      <c r="A360" s="28" t="s">
        <v>105</v>
      </c>
      <c r="B360" s="45" t="s">
        <v>147</v>
      </c>
      <c r="C360" s="45" t="s">
        <v>114</v>
      </c>
      <c r="D360" s="93">
        <v>0</v>
      </c>
    </row>
    <row r="361" spans="1:4" x14ac:dyDescent="0.25">
      <c r="A361" s="28" t="s">
        <v>105</v>
      </c>
      <c r="B361" s="45" t="s">
        <v>147</v>
      </c>
      <c r="C361" s="45" t="s">
        <v>120</v>
      </c>
      <c r="D361" s="93">
        <v>0</v>
      </c>
    </row>
    <row r="362" spans="1:4" x14ac:dyDescent="0.25">
      <c r="A362" s="28" t="s">
        <v>105</v>
      </c>
      <c r="B362" s="45" t="s">
        <v>147</v>
      </c>
      <c r="C362" s="45" t="s">
        <v>25</v>
      </c>
      <c r="D362" s="93">
        <v>0</v>
      </c>
    </row>
    <row r="363" spans="1:4" x14ac:dyDescent="0.25">
      <c r="A363" s="28" t="s">
        <v>104</v>
      </c>
      <c r="B363" s="45" t="s">
        <v>147</v>
      </c>
      <c r="C363" s="45" t="s">
        <v>114</v>
      </c>
      <c r="D363" s="93">
        <v>0</v>
      </c>
    </row>
    <row r="364" spans="1:4" x14ac:dyDescent="0.25">
      <c r="A364" s="28" t="s">
        <v>104</v>
      </c>
      <c r="B364" s="45" t="s">
        <v>147</v>
      </c>
      <c r="C364" s="45" t="s">
        <v>120</v>
      </c>
      <c r="D364" s="93">
        <v>0</v>
      </c>
    </row>
    <row r="365" spans="1:4" x14ac:dyDescent="0.25">
      <c r="A365" s="28" t="s">
        <v>104</v>
      </c>
      <c r="B365" s="45" t="s">
        <v>147</v>
      </c>
      <c r="C365" s="45" t="s">
        <v>25</v>
      </c>
      <c r="D365" s="93">
        <v>0</v>
      </c>
    </row>
    <row r="366" spans="1:4" x14ac:dyDescent="0.25">
      <c r="A366" s="28" t="s">
        <v>83</v>
      </c>
      <c r="B366" s="45" t="s">
        <v>148</v>
      </c>
      <c r="C366" s="45" t="s">
        <v>114</v>
      </c>
      <c r="D366" s="93">
        <v>0</v>
      </c>
    </row>
    <row r="367" spans="1:4" x14ac:dyDescent="0.25">
      <c r="A367" s="28" t="s">
        <v>83</v>
      </c>
      <c r="B367" s="45" t="s">
        <v>148</v>
      </c>
      <c r="C367" s="45" t="s">
        <v>120</v>
      </c>
      <c r="D367" s="93">
        <v>0</v>
      </c>
    </row>
    <row r="368" spans="1:4" x14ac:dyDescent="0.25">
      <c r="A368" s="28" t="s">
        <v>83</v>
      </c>
      <c r="B368" s="45" t="s">
        <v>148</v>
      </c>
      <c r="C368" s="45" t="s">
        <v>25</v>
      </c>
      <c r="D368" s="93">
        <v>0</v>
      </c>
    </row>
    <row r="369" spans="1:4" x14ac:dyDescent="0.25">
      <c r="A369" s="28" t="s">
        <v>106</v>
      </c>
      <c r="B369" s="45" t="s">
        <v>148</v>
      </c>
      <c r="C369" s="45" t="s">
        <v>114</v>
      </c>
      <c r="D369" s="93">
        <v>0</v>
      </c>
    </row>
    <row r="370" spans="1:4" x14ac:dyDescent="0.25">
      <c r="A370" s="28" t="s">
        <v>106</v>
      </c>
      <c r="B370" s="45" t="s">
        <v>148</v>
      </c>
      <c r="C370" s="45" t="s">
        <v>120</v>
      </c>
      <c r="D370" s="93">
        <v>0</v>
      </c>
    </row>
    <row r="371" spans="1:4" x14ac:dyDescent="0.25">
      <c r="A371" s="28" t="s">
        <v>106</v>
      </c>
      <c r="B371" s="45" t="s">
        <v>148</v>
      </c>
      <c r="C371" s="45" t="s">
        <v>25</v>
      </c>
      <c r="D371" s="93">
        <v>0</v>
      </c>
    </row>
    <row r="372" spans="1:4" x14ac:dyDescent="0.25">
      <c r="A372" s="28" t="s">
        <v>107</v>
      </c>
      <c r="B372" s="45" t="s">
        <v>148</v>
      </c>
      <c r="C372" s="45" t="s">
        <v>114</v>
      </c>
      <c r="D372" s="93">
        <v>0</v>
      </c>
    </row>
    <row r="373" spans="1:4" x14ac:dyDescent="0.25">
      <c r="A373" s="28" t="s">
        <v>107</v>
      </c>
      <c r="B373" s="45" t="s">
        <v>148</v>
      </c>
      <c r="C373" s="45" t="s">
        <v>120</v>
      </c>
      <c r="D373" s="93">
        <v>0</v>
      </c>
    </row>
    <row r="374" spans="1:4" x14ac:dyDescent="0.25">
      <c r="A374" s="28" t="s">
        <v>107</v>
      </c>
      <c r="B374" s="45" t="s">
        <v>148</v>
      </c>
      <c r="C374" s="45" t="s">
        <v>25</v>
      </c>
      <c r="D374" s="93">
        <v>0</v>
      </c>
    </row>
    <row r="375" spans="1:4" x14ac:dyDescent="0.25">
      <c r="A375" s="28" t="s">
        <v>105</v>
      </c>
      <c r="B375" s="45" t="s">
        <v>148</v>
      </c>
      <c r="C375" s="45" t="s">
        <v>114</v>
      </c>
      <c r="D375" s="93">
        <v>0</v>
      </c>
    </row>
    <row r="376" spans="1:4" x14ac:dyDescent="0.25">
      <c r="A376" s="28" t="s">
        <v>105</v>
      </c>
      <c r="B376" s="45" t="s">
        <v>148</v>
      </c>
      <c r="C376" s="45" t="s">
        <v>120</v>
      </c>
      <c r="D376" s="93">
        <v>0</v>
      </c>
    </row>
    <row r="377" spans="1:4" x14ac:dyDescent="0.25">
      <c r="A377" s="28" t="s">
        <v>105</v>
      </c>
      <c r="B377" s="45" t="s">
        <v>148</v>
      </c>
      <c r="C377" s="45" t="s">
        <v>25</v>
      </c>
      <c r="D377" s="93">
        <v>0</v>
      </c>
    </row>
    <row r="378" spans="1:4" x14ac:dyDescent="0.25">
      <c r="A378" s="28" t="s">
        <v>104</v>
      </c>
      <c r="B378" s="45" t="s">
        <v>148</v>
      </c>
      <c r="C378" s="45" t="s">
        <v>114</v>
      </c>
      <c r="D378" s="93">
        <v>0</v>
      </c>
    </row>
    <row r="379" spans="1:4" x14ac:dyDescent="0.25">
      <c r="A379" s="28" t="s">
        <v>104</v>
      </c>
      <c r="B379" s="45" t="s">
        <v>148</v>
      </c>
      <c r="C379" s="45" t="s">
        <v>120</v>
      </c>
      <c r="D379" s="93">
        <v>0</v>
      </c>
    </row>
    <row r="380" spans="1:4" ht="15.75" thickBot="1" x14ac:dyDescent="0.3">
      <c r="A380" s="57" t="s">
        <v>104</v>
      </c>
      <c r="B380" s="94" t="s">
        <v>148</v>
      </c>
      <c r="C380" s="94" t="s">
        <v>25</v>
      </c>
      <c r="D380" s="95">
        <v>0</v>
      </c>
    </row>
    <row r="381" spans="1:4" ht="15.75" thickBot="1" x14ac:dyDescent="0.3"/>
    <row r="382" spans="1:4" x14ac:dyDescent="0.25">
      <c r="A382" s="161" t="s">
        <v>86</v>
      </c>
      <c r="B382" s="162"/>
      <c r="C382" s="162"/>
      <c r="D382" s="163"/>
    </row>
    <row r="383" spans="1:4" x14ac:dyDescent="0.25">
      <c r="A383" s="62" t="s">
        <v>15</v>
      </c>
      <c r="B383" s="60" t="s">
        <v>140</v>
      </c>
      <c r="C383" s="60" t="s">
        <v>21</v>
      </c>
      <c r="D383" s="70" t="s">
        <v>145</v>
      </c>
    </row>
    <row r="384" spans="1:4" ht="15.75" thickBot="1" x14ac:dyDescent="0.3">
      <c r="A384" s="96" t="s">
        <v>104</v>
      </c>
      <c r="B384" s="97" t="s">
        <v>148</v>
      </c>
      <c r="C384" s="98" t="s">
        <v>25</v>
      </c>
      <c r="D384" s="99"/>
    </row>
    <row r="385" spans="1:3" ht="15.75" thickBot="1" x14ac:dyDescent="0.3"/>
    <row r="386" spans="1:3" x14ac:dyDescent="0.25">
      <c r="A386" s="109" t="s">
        <v>15</v>
      </c>
      <c r="B386" s="110" t="s">
        <v>160</v>
      </c>
      <c r="C386" s="54" t="s">
        <v>159</v>
      </c>
    </row>
    <row r="387" spans="1:3" x14ac:dyDescent="0.25">
      <c r="A387" s="104" t="s">
        <v>83</v>
      </c>
      <c r="B387" s="5" t="s">
        <v>153</v>
      </c>
      <c r="C387" s="105">
        <v>0.25</v>
      </c>
    </row>
    <row r="388" spans="1:3" x14ac:dyDescent="0.25">
      <c r="A388" s="104" t="s">
        <v>83</v>
      </c>
      <c r="B388" s="5" t="s">
        <v>154</v>
      </c>
      <c r="C388" s="105">
        <v>0.3</v>
      </c>
    </row>
    <row r="389" spans="1:3" x14ac:dyDescent="0.25">
      <c r="A389" s="104" t="s">
        <v>83</v>
      </c>
      <c r="B389" s="5" t="s">
        <v>90</v>
      </c>
      <c r="C389" s="105">
        <v>0.35</v>
      </c>
    </row>
    <row r="390" spans="1:3" x14ac:dyDescent="0.25">
      <c r="A390" s="104" t="s">
        <v>83</v>
      </c>
      <c r="B390" s="5" t="s">
        <v>155</v>
      </c>
      <c r="C390" s="105">
        <v>0.4</v>
      </c>
    </row>
    <row r="391" spans="1:3" x14ac:dyDescent="0.25">
      <c r="A391" s="104" t="s">
        <v>83</v>
      </c>
      <c r="B391" s="5" t="s">
        <v>156</v>
      </c>
      <c r="C391" s="105">
        <v>0.45</v>
      </c>
    </row>
    <row r="392" spans="1:3" x14ac:dyDescent="0.25">
      <c r="A392" s="104" t="s">
        <v>83</v>
      </c>
      <c r="B392" s="5" t="s">
        <v>157</v>
      </c>
      <c r="C392" s="105">
        <v>0.5</v>
      </c>
    </row>
    <row r="393" spans="1:3" x14ac:dyDescent="0.25">
      <c r="A393" s="104" t="s">
        <v>83</v>
      </c>
      <c r="B393" s="5" t="s">
        <v>158</v>
      </c>
      <c r="C393" s="105">
        <v>0.55000000000000004</v>
      </c>
    </row>
    <row r="394" spans="1:3" x14ac:dyDescent="0.25">
      <c r="A394" s="104" t="s">
        <v>83</v>
      </c>
      <c r="B394" s="5" t="s">
        <v>77</v>
      </c>
      <c r="C394" s="106">
        <v>0</v>
      </c>
    </row>
    <row r="395" spans="1:3" x14ac:dyDescent="0.25">
      <c r="A395" s="104" t="s">
        <v>107</v>
      </c>
      <c r="B395" s="5" t="s">
        <v>153</v>
      </c>
      <c r="C395" s="105">
        <v>0.25</v>
      </c>
    </row>
    <row r="396" spans="1:3" x14ac:dyDescent="0.25">
      <c r="A396" s="104" t="s">
        <v>107</v>
      </c>
      <c r="B396" s="5" t="s">
        <v>154</v>
      </c>
      <c r="C396" s="105">
        <v>0.3</v>
      </c>
    </row>
    <row r="397" spans="1:3" x14ac:dyDescent="0.25">
      <c r="A397" s="104" t="s">
        <v>107</v>
      </c>
      <c r="B397" s="5" t="s">
        <v>90</v>
      </c>
      <c r="C397" s="105">
        <v>0.45</v>
      </c>
    </row>
    <row r="398" spans="1:3" x14ac:dyDescent="0.25">
      <c r="A398" s="104" t="s">
        <v>107</v>
      </c>
      <c r="B398" s="5" t="s">
        <v>155</v>
      </c>
      <c r="C398" s="105">
        <v>0.4</v>
      </c>
    </row>
    <row r="399" spans="1:3" x14ac:dyDescent="0.25">
      <c r="A399" s="104" t="s">
        <v>107</v>
      </c>
      <c r="B399" s="5" t="s">
        <v>156</v>
      </c>
      <c r="C399" s="105">
        <v>0.45</v>
      </c>
    </row>
    <row r="400" spans="1:3" x14ac:dyDescent="0.25">
      <c r="A400" s="104" t="s">
        <v>107</v>
      </c>
      <c r="B400" s="5" t="s">
        <v>157</v>
      </c>
      <c r="C400" s="105">
        <v>0.5</v>
      </c>
    </row>
    <row r="401" spans="1:3" x14ac:dyDescent="0.25">
      <c r="A401" s="104" t="s">
        <v>107</v>
      </c>
      <c r="B401" s="5" t="s">
        <v>158</v>
      </c>
      <c r="C401" s="105">
        <v>0.55000000000000004</v>
      </c>
    </row>
    <row r="402" spans="1:3" x14ac:dyDescent="0.25">
      <c r="A402" s="104" t="s">
        <v>107</v>
      </c>
      <c r="B402" s="5" t="s">
        <v>77</v>
      </c>
      <c r="C402" s="106">
        <v>0</v>
      </c>
    </row>
    <row r="403" spans="1:3" x14ac:dyDescent="0.25">
      <c r="A403" s="104" t="s">
        <v>104</v>
      </c>
      <c r="B403" s="5" t="s">
        <v>153</v>
      </c>
      <c r="C403" s="105">
        <v>0.25</v>
      </c>
    </row>
    <row r="404" spans="1:3" x14ac:dyDescent="0.25">
      <c r="A404" s="104" t="s">
        <v>104</v>
      </c>
      <c r="B404" s="5" t="s">
        <v>154</v>
      </c>
      <c r="C404" s="105">
        <v>0.3</v>
      </c>
    </row>
    <row r="405" spans="1:3" x14ac:dyDescent="0.25">
      <c r="A405" s="104" t="s">
        <v>104</v>
      </c>
      <c r="B405" s="5" t="s">
        <v>90</v>
      </c>
      <c r="C405" s="105">
        <v>0.35</v>
      </c>
    </row>
    <row r="406" spans="1:3" x14ac:dyDescent="0.25">
      <c r="A406" s="104" t="s">
        <v>104</v>
      </c>
      <c r="B406" s="5" t="s">
        <v>155</v>
      </c>
      <c r="C406" s="105">
        <v>0.4</v>
      </c>
    </row>
    <row r="407" spans="1:3" x14ac:dyDescent="0.25">
      <c r="A407" s="104" t="s">
        <v>104</v>
      </c>
      <c r="B407" s="5" t="s">
        <v>156</v>
      </c>
      <c r="C407" s="105">
        <v>0.45</v>
      </c>
    </row>
    <row r="408" spans="1:3" x14ac:dyDescent="0.25">
      <c r="A408" s="104" t="s">
        <v>104</v>
      </c>
      <c r="B408" s="5" t="s">
        <v>157</v>
      </c>
      <c r="C408" s="105">
        <v>0.5</v>
      </c>
    </row>
    <row r="409" spans="1:3" x14ac:dyDescent="0.25">
      <c r="A409" s="104" t="s">
        <v>104</v>
      </c>
      <c r="B409" s="5" t="s">
        <v>158</v>
      </c>
      <c r="C409" s="105">
        <v>0.55000000000000004</v>
      </c>
    </row>
    <row r="410" spans="1:3" x14ac:dyDescent="0.25">
      <c r="A410" s="104" t="s">
        <v>104</v>
      </c>
      <c r="B410" s="5" t="s">
        <v>77</v>
      </c>
      <c r="C410" s="106">
        <v>0</v>
      </c>
    </row>
    <row r="411" spans="1:3" x14ac:dyDescent="0.25">
      <c r="A411" s="104" t="s">
        <v>105</v>
      </c>
      <c r="B411" s="5" t="s">
        <v>153</v>
      </c>
      <c r="C411" s="105">
        <v>0.25</v>
      </c>
    </row>
    <row r="412" spans="1:3" x14ac:dyDescent="0.25">
      <c r="A412" s="104" t="s">
        <v>105</v>
      </c>
      <c r="B412" s="5" t="s">
        <v>154</v>
      </c>
      <c r="C412" s="105">
        <v>0.3</v>
      </c>
    </row>
    <row r="413" spans="1:3" x14ac:dyDescent="0.25">
      <c r="A413" s="104" t="s">
        <v>105</v>
      </c>
      <c r="B413" s="5" t="s">
        <v>90</v>
      </c>
      <c r="C413" s="105">
        <v>0.35</v>
      </c>
    </row>
    <row r="414" spans="1:3" x14ac:dyDescent="0.25">
      <c r="A414" s="104" t="s">
        <v>105</v>
      </c>
      <c r="B414" s="5" t="s">
        <v>155</v>
      </c>
      <c r="C414" s="105">
        <v>0.4</v>
      </c>
    </row>
    <row r="415" spans="1:3" x14ac:dyDescent="0.25">
      <c r="A415" s="104" t="s">
        <v>105</v>
      </c>
      <c r="B415" s="5" t="s">
        <v>156</v>
      </c>
      <c r="C415" s="105">
        <v>0.45</v>
      </c>
    </row>
    <row r="416" spans="1:3" x14ac:dyDescent="0.25">
      <c r="A416" s="104" t="s">
        <v>105</v>
      </c>
      <c r="B416" s="5" t="s">
        <v>157</v>
      </c>
      <c r="C416" s="105">
        <v>0.5</v>
      </c>
    </row>
    <row r="417" spans="1:3" x14ac:dyDescent="0.25">
      <c r="A417" s="104" t="s">
        <v>105</v>
      </c>
      <c r="B417" s="5" t="s">
        <v>158</v>
      </c>
      <c r="C417" s="105">
        <v>0.55000000000000004</v>
      </c>
    </row>
    <row r="418" spans="1:3" x14ac:dyDescent="0.25">
      <c r="A418" s="104" t="s">
        <v>105</v>
      </c>
      <c r="B418" s="5" t="s">
        <v>77</v>
      </c>
      <c r="C418" s="106">
        <v>0</v>
      </c>
    </row>
    <row r="419" spans="1:3" x14ac:dyDescent="0.25">
      <c r="A419" s="104" t="s">
        <v>106</v>
      </c>
      <c r="B419" s="5" t="s">
        <v>153</v>
      </c>
      <c r="C419" s="105">
        <v>0.25</v>
      </c>
    </row>
    <row r="420" spans="1:3" x14ac:dyDescent="0.25">
      <c r="A420" s="104" t="s">
        <v>106</v>
      </c>
      <c r="B420" s="5" t="s">
        <v>154</v>
      </c>
      <c r="C420" s="105">
        <v>0.3</v>
      </c>
    </row>
    <row r="421" spans="1:3" x14ac:dyDescent="0.25">
      <c r="A421" s="104" t="s">
        <v>106</v>
      </c>
      <c r="B421" s="5" t="s">
        <v>90</v>
      </c>
      <c r="C421" s="105">
        <v>0.35</v>
      </c>
    </row>
    <row r="422" spans="1:3" x14ac:dyDescent="0.25">
      <c r="A422" s="104" t="s">
        <v>106</v>
      </c>
      <c r="B422" s="5" t="s">
        <v>155</v>
      </c>
      <c r="C422" s="105">
        <v>0.4</v>
      </c>
    </row>
    <row r="423" spans="1:3" x14ac:dyDescent="0.25">
      <c r="A423" s="104" t="s">
        <v>106</v>
      </c>
      <c r="B423" s="5" t="s">
        <v>156</v>
      </c>
      <c r="C423" s="105">
        <v>0.45</v>
      </c>
    </row>
    <row r="424" spans="1:3" x14ac:dyDescent="0.25">
      <c r="A424" s="104" t="s">
        <v>106</v>
      </c>
      <c r="B424" s="5" t="s">
        <v>157</v>
      </c>
      <c r="C424" s="105">
        <v>0.5</v>
      </c>
    </row>
    <row r="425" spans="1:3" x14ac:dyDescent="0.25">
      <c r="A425" s="104" t="s">
        <v>106</v>
      </c>
      <c r="B425" s="5" t="s">
        <v>158</v>
      </c>
      <c r="C425" s="105">
        <v>0.55000000000000004</v>
      </c>
    </row>
    <row r="426" spans="1:3" ht="15.75" thickBot="1" x14ac:dyDescent="0.3">
      <c r="A426" s="107" t="s">
        <v>106</v>
      </c>
      <c r="B426" s="58" t="s">
        <v>77</v>
      </c>
      <c r="C426" s="108">
        <v>0</v>
      </c>
    </row>
    <row r="427" spans="1:3" ht="15.75" thickBot="1" x14ac:dyDescent="0.3"/>
    <row r="428" spans="1:3" x14ac:dyDescent="0.25">
      <c r="A428" s="161" t="s">
        <v>86</v>
      </c>
      <c r="B428" s="162"/>
      <c r="C428" s="163"/>
    </row>
    <row r="429" spans="1:3" x14ac:dyDescent="0.25">
      <c r="A429" s="101" t="s">
        <v>15</v>
      </c>
      <c r="B429" s="100" t="s">
        <v>160</v>
      </c>
      <c r="C429" s="102" t="s">
        <v>159</v>
      </c>
    </row>
    <row r="430" spans="1:3" ht="15.75" thickBot="1" x14ac:dyDescent="0.3">
      <c r="A430" s="38" t="str">
        <f>ConfigurationSetup!M3</f>
        <v>Motorcycle</v>
      </c>
      <c r="B430" s="50" t="str">
        <f>ConfigurationSetup!M26</f>
        <v>1 Year - 30</v>
      </c>
      <c r="C430" s="39"/>
    </row>
  </sheetData>
  <mergeCells count="6">
    <mergeCell ref="A428:C428"/>
    <mergeCell ref="A38:C38"/>
    <mergeCell ref="A134:D134"/>
    <mergeCell ref="A245:D245"/>
    <mergeCell ref="A256:B256"/>
    <mergeCell ref="A382:D38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topLeftCell="A4" workbookViewId="0">
      <selection activeCell="G18" sqref="G18"/>
    </sheetView>
  </sheetViews>
  <sheetFormatPr defaultRowHeight="15" x14ac:dyDescent="0.25"/>
  <cols>
    <col min="1" max="1" width="14.42578125" bestFit="1" customWidth="1"/>
    <col min="2" max="2" width="17.28515625" bestFit="1" customWidth="1"/>
    <col min="3" max="3" width="12.85546875" bestFit="1" customWidth="1"/>
    <col min="4" max="6" width="14.42578125" bestFit="1" customWidth="1"/>
    <col min="7" max="7" width="17.28515625" bestFit="1" customWidth="1"/>
    <col min="8" max="8" width="11.42578125" bestFit="1" customWidth="1"/>
  </cols>
  <sheetData>
    <row r="1" spans="1:7" x14ac:dyDescent="0.25">
      <c r="A1" s="167" t="s">
        <v>222</v>
      </c>
      <c r="B1" s="167"/>
      <c r="C1" s="167"/>
    </row>
    <row r="2" spans="1:7" x14ac:dyDescent="0.25">
      <c r="A2" s="12" t="s">
        <v>92</v>
      </c>
      <c r="B2" s="12" t="s">
        <v>125</v>
      </c>
      <c r="C2" s="3" t="s">
        <v>133</v>
      </c>
    </row>
    <row r="3" spans="1:7" x14ac:dyDescent="0.25">
      <c r="A3" s="3" t="s">
        <v>123</v>
      </c>
      <c r="B3" s="41">
        <f ca="1">TODAY()</f>
        <v>42821</v>
      </c>
      <c r="C3" s="3">
        <f>IF(B$9&lt;B2,1,0)</f>
        <v>1</v>
      </c>
    </row>
    <row r="4" spans="1:7" x14ac:dyDescent="0.25">
      <c r="A4" s="3" t="s">
        <v>130</v>
      </c>
      <c r="B4" s="41">
        <f ca="1">B3-1</f>
        <v>42820</v>
      </c>
      <c r="C4" s="3">
        <f ca="1">IF(B$9&lt;B3,1,0)</f>
        <v>1</v>
      </c>
    </row>
    <row r="5" spans="1:7" x14ac:dyDescent="0.25">
      <c r="A5" s="3" t="s">
        <v>124</v>
      </c>
      <c r="B5" s="41">
        <f ca="1">EDATE(B3,-12)</f>
        <v>42456</v>
      </c>
      <c r="C5" s="3">
        <f ca="1">IF(B$9&lt;B5,1,0)</f>
        <v>1</v>
      </c>
    </row>
    <row r="6" spans="1:7" x14ac:dyDescent="0.25">
      <c r="A6" s="41" t="s">
        <v>126</v>
      </c>
      <c r="B6" s="41">
        <f ca="1">EDATE(B3,-24)</f>
        <v>42090</v>
      </c>
      <c r="C6" s="3">
        <f ca="1">IF(B$9&lt;B6,1,0)</f>
        <v>1</v>
      </c>
    </row>
    <row r="7" spans="1:7" x14ac:dyDescent="0.25">
      <c r="A7" s="41" t="s">
        <v>127</v>
      </c>
      <c r="B7" s="41">
        <f ca="1">EDATE(B3,-36)</f>
        <v>41725</v>
      </c>
      <c r="C7" s="3">
        <f ca="1">IF(B$9&lt;B7,1,0)</f>
        <v>0</v>
      </c>
    </row>
    <row r="8" spans="1:7" x14ac:dyDescent="0.25">
      <c r="A8" s="25"/>
      <c r="B8" s="25"/>
    </row>
    <row r="9" spans="1:7" x14ac:dyDescent="0.25">
      <c r="A9" s="2" t="s">
        <v>128</v>
      </c>
      <c r="B9" s="40">
        <f>ConfigurationSetup!M7</f>
        <v>42052</v>
      </c>
    </row>
    <row r="10" spans="1:7" ht="15.75" thickBot="1" x14ac:dyDescent="0.3">
      <c r="A10" s="38" t="s">
        <v>131</v>
      </c>
      <c r="B10" s="39" t="str">
        <f ca="1">DGET(F17:G22,"VehicleAge",A13:B14)</f>
        <v>Vehicle &lt;= 3 years</v>
      </c>
    </row>
    <row r="12" spans="1:7" x14ac:dyDescent="0.25">
      <c r="A12" s="169" t="s">
        <v>86</v>
      </c>
      <c r="B12" s="169"/>
    </row>
    <row r="13" spans="1:7" x14ac:dyDescent="0.25">
      <c r="A13" t="s">
        <v>129</v>
      </c>
      <c r="B13" t="s">
        <v>132</v>
      </c>
    </row>
    <row r="14" spans="1:7" x14ac:dyDescent="0.25">
      <c r="A14">
        <f ca="1">C3+C4+C5+C6+C7</f>
        <v>4</v>
      </c>
    </row>
    <row r="16" spans="1:7" x14ac:dyDescent="0.25">
      <c r="A16" s="168" t="s">
        <v>133</v>
      </c>
      <c r="B16" s="168"/>
      <c r="C16" s="168"/>
      <c r="D16" s="168"/>
      <c r="E16" s="168"/>
      <c r="F16" s="168"/>
      <c r="G16" s="168"/>
    </row>
    <row r="17" spans="1:7" x14ac:dyDescent="0.25">
      <c r="A17" s="42" t="s">
        <v>127</v>
      </c>
      <c r="B17" s="42" t="s">
        <v>126</v>
      </c>
      <c r="C17" s="42" t="s">
        <v>124</v>
      </c>
      <c r="D17" s="1" t="s">
        <v>130</v>
      </c>
      <c r="E17" s="1" t="s">
        <v>123</v>
      </c>
      <c r="F17" s="1" t="s">
        <v>129</v>
      </c>
      <c r="G17" s="1" t="s">
        <v>132</v>
      </c>
    </row>
    <row r="18" spans="1:7" x14ac:dyDescent="0.25">
      <c r="A18">
        <v>0</v>
      </c>
      <c r="B18">
        <v>0</v>
      </c>
      <c r="C18">
        <v>0</v>
      </c>
      <c r="D18">
        <v>0</v>
      </c>
      <c r="E18">
        <v>1</v>
      </c>
      <c r="F18">
        <f>SUM(E18+D18+C18+B18+A18)</f>
        <v>1</v>
      </c>
      <c r="G18" t="s">
        <v>115</v>
      </c>
    </row>
    <row r="19" spans="1:7" x14ac:dyDescent="0.25">
      <c r="A19">
        <v>0</v>
      </c>
      <c r="B19">
        <v>0</v>
      </c>
      <c r="C19">
        <v>0</v>
      </c>
      <c r="D19">
        <v>1</v>
      </c>
      <c r="E19">
        <v>1</v>
      </c>
      <c r="F19">
        <f>SUM(E19+D19+C19+B19+A19)</f>
        <v>2</v>
      </c>
      <c r="G19" t="s">
        <v>116</v>
      </c>
    </row>
    <row r="20" spans="1:7" x14ac:dyDescent="0.25">
      <c r="A20">
        <v>0</v>
      </c>
      <c r="B20">
        <v>0</v>
      </c>
      <c r="C20">
        <v>1</v>
      </c>
      <c r="D20">
        <v>1</v>
      </c>
      <c r="E20">
        <v>1</v>
      </c>
      <c r="F20">
        <f>SUM(E20+D20+C20+B20+A20)</f>
        <v>3</v>
      </c>
      <c r="G20" t="s">
        <v>87</v>
      </c>
    </row>
    <row r="21" spans="1:7" x14ac:dyDescent="0.25">
      <c r="A21">
        <v>0</v>
      </c>
      <c r="B21">
        <v>1</v>
      </c>
      <c r="C21">
        <v>1</v>
      </c>
      <c r="D21">
        <v>1</v>
      </c>
      <c r="E21">
        <v>1</v>
      </c>
      <c r="F21">
        <f>SUM(E21+D21+C21+B21+A21)</f>
        <v>4</v>
      </c>
      <c r="G21" t="s">
        <v>117</v>
      </c>
    </row>
    <row r="22" spans="1:7" x14ac:dyDescent="0.25">
      <c r="A22">
        <v>1</v>
      </c>
      <c r="B22">
        <v>1</v>
      </c>
      <c r="C22">
        <v>1</v>
      </c>
      <c r="D22">
        <v>1</v>
      </c>
      <c r="E22">
        <v>1</v>
      </c>
      <c r="F22">
        <f>SUM(E22+D22+C22+B22+A22)</f>
        <v>5</v>
      </c>
      <c r="G22" t="s">
        <v>118</v>
      </c>
    </row>
  </sheetData>
  <mergeCells count="3">
    <mergeCell ref="A1:C1"/>
    <mergeCell ref="A16:G16"/>
    <mergeCell ref="A12:B12"/>
  </mergeCells>
  <conditionalFormatting sqref="A2:B2 B5:B8 A4 B3 E17 C17 D5:D8 D10:D11 B10">
    <cfRule type="expression" dxfId="8" priority="8">
      <formula>EXACT(TEXT(A2,"text"),"?")</formula>
    </cfRule>
  </conditionalFormatting>
  <conditionalFormatting sqref="A6">
    <cfRule type="expression" dxfId="7" priority="5">
      <formula>EXACT(TEXT(A6,"text"),"?")</formula>
    </cfRule>
  </conditionalFormatting>
  <conditionalFormatting sqref="A7:A8 A16">
    <cfRule type="expression" dxfId="6" priority="4">
      <formula>EXACT(TEXT(A7,"text"),"?")</formula>
    </cfRule>
  </conditionalFormatting>
  <conditionalFormatting sqref="B17">
    <cfRule type="expression" dxfId="5" priority="3">
      <formula>EXACT(TEXT(B17,"text"),"?")</formula>
    </cfRule>
  </conditionalFormatting>
  <conditionalFormatting sqref="A17">
    <cfRule type="expression" dxfId="4" priority="2">
      <formula>EXACT(TEXT(A17,"text"),"?")</formula>
    </cfRule>
  </conditionalFormatting>
  <conditionalFormatting sqref="A11:B11 A10">
    <cfRule type="expression" dxfId="3" priority="1">
      <formula>EXACT(TEXT(A10,"text"),"?")</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workbookViewId="0">
      <selection activeCell="A16" sqref="A16"/>
    </sheetView>
  </sheetViews>
  <sheetFormatPr defaultRowHeight="15" x14ac:dyDescent="0.25"/>
  <cols>
    <col min="1" max="1" width="16.5703125" bestFit="1" customWidth="1"/>
    <col min="2" max="2" width="16.5703125" customWidth="1"/>
    <col min="3" max="3" width="13.7109375" customWidth="1"/>
    <col min="7" max="7" width="17.28515625" bestFit="1" customWidth="1"/>
    <col min="9" max="9" width="16.5703125" bestFit="1" customWidth="1"/>
  </cols>
  <sheetData>
    <row r="1" spans="1:3" x14ac:dyDescent="0.25">
      <c r="A1" s="167" t="s">
        <v>222</v>
      </c>
      <c r="B1" s="167"/>
      <c r="C1" s="167"/>
    </row>
    <row r="2" spans="1:3" x14ac:dyDescent="0.25">
      <c r="A2" s="12" t="s">
        <v>92</v>
      </c>
      <c r="B2" s="12" t="s">
        <v>125</v>
      </c>
      <c r="C2" s="13" t="s">
        <v>221</v>
      </c>
    </row>
    <row r="3" spans="1:3" x14ac:dyDescent="0.25">
      <c r="A3" s="3" t="s">
        <v>108</v>
      </c>
      <c r="B3" s="143">
        <v>800</v>
      </c>
      <c r="C3" s="3">
        <f t="shared" ref="C3:C8" si="0">IF(B$11&lt;=B3,1,0)</f>
        <v>1</v>
      </c>
    </row>
    <row r="4" spans="1:3" x14ac:dyDescent="0.25">
      <c r="A4" s="3" t="s">
        <v>220</v>
      </c>
      <c r="B4" s="143">
        <v>1000</v>
      </c>
      <c r="C4" s="3">
        <f t="shared" si="0"/>
        <v>1</v>
      </c>
    </row>
    <row r="5" spans="1:3" x14ac:dyDescent="0.25">
      <c r="A5" s="3" t="s">
        <v>48</v>
      </c>
      <c r="B5" s="143">
        <v>1300</v>
      </c>
      <c r="C5" s="3">
        <f t="shared" si="0"/>
        <v>1</v>
      </c>
    </row>
    <row r="6" spans="1:3" x14ac:dyDescent="0.25">
      <c r="A6" s="3" t="s">
        <v>49</v>
      </c>
      <c r="B6" s="143">
        <v>1650</v>
      </c>
      <c r="C6" s="3">
        <f t="shared" si="0"/>
        <v>1</v>
      </c>
    </row>
    <row r="7" spans="1:3" x14ac:dyDescent="0.25">
      <c r="A7" s="3" t="s">
        <v>50</v>
      </c>
      <c r="B7" s="143">
        <v>2200</v>
      </c>
      <c r="C7" s="3">
        <f t="shared" si="0"/>
        <v>1</v>
      </c>
    </row>
    <row r="8" spans="1:3" x14ac:dyDescent="0.25">
      <c r="A8" s="3" t="s">
        <v>51</v>
      </c>
      <c r="B8" s="143">
        <v>3000</v>
      </c>
      <c r="C8" s="3">
        <f t="shared" si="0"/>
        <v>1</v>
      </c>
    </row>
    <row r="9" spans="1:3" x14ac:dyDescent="0.25">
      <c r="A9" s="3" t="s">
        <v>52</v>
      </c>
      <c r="B9" s="143">
        <v>99999999999999</v>
      </c>
      <c r="C9" s="5">
        <f>IF(B$11&gt;B9,0,1)</f>
        <v>1</v>
      </c>
    </row>
    <row r="10" spans="1:3" x14ac:dyDescent="0.25">
      <c r="A10" s="141"/>
      <c r="B10" s="141"/>
      <c r="C10" s="23"/>
    </row>
    <row r="11" spans="1:3" x14ac:dyDescent="0.25">
      <c r="A11" s="2" t="s">
        <v>128</v>
      </c>
      <c r="B11" s="142">
        <v>200</v>
      </c>
      <c r="C11" s="23"/>
    </row>
    <row r="12" spans="1:3" ht="15.75" thickBot="1" x14ac:dyDescent="0.3">
      <c r="A12" s="38" t="s">
        <v>131</v>
      </c>
      <c r="B12" s="39" t="str">
        <f>DGET(H19:I26,"CC",A15:B16)</f>
        <v>0-800</v>
      </c>
    </row>
    <row r="14" spans="1:3" x14ac:dyDescent="0.25">
      <c r="A14" s="169" t="s">
        <v>86</v>
      </c>
      <c r="B14" s="169"/>
    </row>
    <row r="15" spans="1:3" x14ac:dyDescent="0.25">
      <c r="A15" t="s">
        <v>129</v>
      </c>
      <c r="B15" t="s">
        <v>84</v>
      </c>
    </row>
    <row r="16" spans="1:3" x14ac:dyDescent="0.25">
      <c r="A16">
        <f>SUM(C3:C9)</f>
        <v>7</v>
      </c>
    </row>
    <row r="18" spans="1:9" x14ac:dyDescent="0.25">
      <c r="A18" s="37" t="s">
        <v>221</v>
      </c>
      <c r="B18" s="37"/>
      <c r="C18" s="37"/>
      <c r="D18" s="37"/>
      <c r="E18" s="37"/>
      <c r="F18" s="37"/>
      <c r="G18" s="37"/>
    </row>
    <row r="19" spans="1:9" x14ac:dyDescent="0.25">
      <c r="A19" t="s">
        <v>108</v>
      </c>
      <c r="B19" t="s">
        <v>220</v>
      </c>
      <c r="C19" t="s">
        <v>48</v>
      </c>
      <c r="D19" t="s">
        <v>49</v>
      </c>
      <c r="E19" t="s">
        <v>50</v>
      </c>
      <c r="F19" t="s">
        <v>51</v>
      </c>
      <c r="G19" t="s">
        <v>52</v>
      </c>
      <c r="H19" s="1" t="s">
        <v>129</v>
      </c>
      <c r="I19" s="1" t="s">
        <v>84</v>
      </c>
    </row>
    <row r="20" spans="1:9" x14ac:dyDescent="0.25">
      <c r="A20">
        <v>1</v>
      </c>
      <c r="B20">
        <v>1</v>
      </c>
      <c r="C20">
        <v>1</v>
      </c>
      <c r="D20">
        <v>1</v>
      </c>
      <c r="E20">
        <v>1</v>
      </c>
      <c r="F20">
        <v>1</v>
      </c>
      <c r="G20">
        <v>1</v>
      </c>
      <c r="H20">
        <f t="shared" ref="H20:H26" si="1">SUM(E20+D20+C20+B20+A20+F20+G20)</f>
        <v>7</v>
      </c>
      <c r="I20" t="s">
        <v>108</v>
      </c>
    </row>
    <row r="21" spans="1:9" x14ac:dyDescent="0.25">
      <c r="A21">
        <v>0</v>
      </c>
      <c r="B21">
        <v>1</v>
      </c>
      <c r="C21">
        <v>1</v>
      </c>
      <c r="D21">
        <v>1</v>
      </c>
      <c r="E21">
        <v>1</v>
      </c>
      <c r="F21">
        <v>1</v>
      </c>
      <c r="G21">
        <v>1</v>
      </c>
      <c r="H21">
        <f t="shared" si="1"/>
        <v>6</v>
      </c>
      <c r="I21" t="s">
        <v>220</v>
      </c>
    </row>
    <row r="22" spans="1:9" x14ac:dyDescent="0.25">
      <c r="A22">
        <v>0</v>
      </c>
      <c r="B22">
        <v>0</v>
      </c>
      <c r="C22">
        <v>1</v>
      </c>
      <c r="D22">
        <v>1</v>
      </c>
      <c r="E22">
        <v>1</v>
      </c>
      <c r="F22">
        <v>1</v>
      </c>
      <c r="G22">
        <v>1</v>
      </c>
      <c r="H22">
        <f t="shared" si="1"/>
        <v>5</v>
      </c>
      <c r="I22" t="s">
        <v>48</v>
      </c>
    </row>
    <row r="23" spans="1:9" x14ac:dyDescent="0.25">
      <c r="A23">
        <v>0</v>
      </c>
      <c r="B23">
        <v>0</v>
      </c>
      <c r="C23">
        <v>0</v>
      </c>
      <c r="D23">
        <v>1</v>
      </c>
      <c r="E23">
        <v>1</v>
      </c>
      <c r="F23">
        <v>1</v>
      </c>
      <c r="G23">
        <v>1</v>
      </c>
      <c r="H23">
        <f t="shared" si="1"/>
        <v>4</v>
      </c>
      <c r="I23" t="s">
        <v>49</v>
      </c>
    </row>
    <row r="24" spans="1:9" x14ac:dyDescent="0.25">
      <c r="A24">
        <v>0</v>
      </c>
      <c r="B24">
        <v>0</v>
      </c>
      <c r="C24">
        <v>0</v>
      </c>
      <c r="D24">
        <v>0</v>
      </c>
      <c r="E24">
        <v>1</v>
      </c>
      <c r="F24">
        <v>1</v>
      </c>
      <c r="G24">
        <v>1</v>
      </c>
      <c r="H24">
        <f t="shared" si="1"/>
        <v>3</v>
      </c>
      <c r="I24" t="s">
        <v>50</v>
      </c>
    </row>
    <row r="25" spans="1:9" x14ac:dyDescent="0.25">
      <c r="A25">
        <v>0</v>
      </c>
      <c r="B25">
        <v>0</v>
      </c>
      <c r="C25">
        <v>0</v>
      </c>
      <c r="D25">
        <v>0</v>
      </c>
      <c r="E25">
        <v>0</v>
      </c>
      <c r="F25">
        <v>1</v>
      </c>
      <c r="G25">
        <v>1</v>
      </c>
      <c r="H25">
        <f t="shared" si="1"/>
        <v>2</v>
      </c>
      <c r="I25" t="s">
        <v>51</v>
      </c>
    </row>
    <row r="26" spans="1:9" x14ac:dyDescent="0.25">
      <c r="A26">
        <v>0</v>
      </c>
      <c r="B26">
        <v>0</v>
      </c>
      <c r="C26">
        <v>0</v>
      </c>
      <c r="D26">
        <v>0</v>
      </c>
      <c r="E26">
        <v>0</v>
      </c>
      <c r="F26">
        <v>0</v>
      </c>
      <c r="G26">
        <v>1</v>
      </c>
      <c r="H26">
        <f t="shared" si="1"/>
        <v>1</v>
      </c>
      <c r="I26" t="s">
        <v>52</v>
      </c>
    </row>
    <row r="29" spans="1:9" x14ac:dyDescent="0.25">
      <c r="F29" s="169"/>
      <c r="G29" s="169"/>
    </row>
  </sheetData>
  <mergeCells count="3">
    <mergeCell ref="A1:C1"/>
    <mergeCell ref="F29:G29"/>
    <mergeCell ref="A14:B14"/>
  </mergeCells>
  <conditionalFormatting sqref="A2:B2 B5:B10 B3 D5:D12 D14:D15 B12">
    <cfRule type="expression" dxfId="2" priority="6">
      <formula>EXACT(TEXT(A2,"text"),"?")</formula>
    </cfRule>
  </conditionalFormatting>
  <conditionalFormatting sqref="A10 A18">
    <cfRule type="expression" dxfId="1" priority="4">
      <formula>EXACT(TEXT(A10,"text"),"?")</formula>
    </cfRule>
  </conditionalFormatting>
  <conditionalFormatting sqref="A12">
    <cfRule type="expression" dxfId="0" priority="1">
      <formula>EXACT(TEXT(A12,"text"),"?")</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Introduction</vt:lpstr>
      <vt:lpstr>Lists</vt:lpstr>
      <vt:lpstr>ConfigurationSetup</vt:lpstr>
      <vt:lpstr>DGET</vt:lpstr>
      <vt:lpstr>FES1_Time</vt:lpstr>
      <vt:lpstr>FES2_CC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smiteski</dc:creator>
  <cp:lastModifiedBy>S4e6</cp:lastModifiedBy>
  <dcterms:created xsi:type="dcterms:W3CDTF">2017-01-06T13:04:51Z</dcterms:created>
  <dcterms:modified xsi:type="dcterms:W3CDTF">2017-03-27T14:04:54Z</dcterms:modified>
</cp:coreProperties>
</file>