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 i="1" l="1"/>
  <c r="P4" i="1" l="1"/>
  <c r="O11" i="1"/>
  <c r="P3" i="1"/>
  <c r="P19" i="1"/>
  <c r="A430" i="16" l="1"/>
  <c r="B430" i="16"/>
  <c r="A258" i="16"/>
  <c r="A247" i="16"/>
  <c r="B247" i="16"/>
  <c r="C247" i="16"/>
  <c r="A136" i="16"/>
  <c r="B136" i="16"/>
  <c r="A40" i="16"/>
  <c r="B40" i="16"/>
  <c r="C9" i="15" l="1"/>
  <c r="C8" i="15"/>
  <c r="C7" i="15"/>
  <c r="C6" i="15"/>
  <c r="C5" i="15"/>
  <c r="C4" i="15"/>
  <c r="C3" i="15"/>
  <c r="H26" i="15"/>
  <c r="H25" i="15"/>
  <c r="H24" i="15"/>
  <c r="H23" i="15"/>
  <c r="H22" i="15"/>
  <c r="H21" i="15"/>
  <c r="H20" i="15"/>
  <c r="O26" i="1"/>
  <c r="O22" i="1"/>
  <c r="O20" i="1"/>
  <c r="O19" i="1"/>
  <c r="O18" i="1"/>
  <c r="O12" i="1"/>
  <c r="O17" i="1" s="1"/>
  <c r="O16" i="1"/>
  <c r="B9" i="9"/>
  <c r="C3" i="9" s="1"/>
  <c r="F22" i="9"/>
  <c r="F21" i="9"/>
  <c r="F20" i="9"/>
  <c r="F19" i="9"/>
  <c r="F18" i="9"/>
  <c r="B3" i="9"/>
  <c r="B5" i="9" s="1"/>
  <c r="O13" i="1"/>
  <c r="C5" i="9" l="1"/>
  <c r="A16" i="15"/>
  <c r="B12" i="15" s="1"/>
  <c r="O15" i="1"/>
  <c r="B4" i="9"/>
  <c r="C4" i="9"/>
  <c r="B7" i="9"/>
  <c r="C7" i="9" s="1"/>
  <c r="B6" i="9"/>
  <c r="C6" i="9" s="1"/>
  <c r="A14" i="9" l="1"/>
  <c r="B10" i="9" l="1"/>
  <c r="C136" i="16" l="1"/>
  <c r="O14" i="1" s="1"/>
  <c r="P5" i="1" s="1"/>
  <c r="P6" i="1" l="1"/>
  <c r="P7" i="1" s="1"/>
  <c r="P8" i="1" s="1"/>
  <c r="P9" i="1" l="1"/>
  <c r="P10" i="1" s="1"/>
  <c r="P11" i="1" l="1"/>
  <c r="P12" i="1" s="1"/>
  <c r="P13" i="1" s="1"/>
  <c r="P14" i="1" l="1"/>
  <c r="P15" i="1" s="1"/>
  <c r="P16" i="1" l="1"/>
  <c r="P17" i="1" s="1"/>
  <c r="P20" i="1" l="1"/>
  <c r="P21" i="1" s="1"/>
  <c r="P22" i="1" s="1"/>
  <c r="P23" i="1" l="1"/>
  <c r="P24" i="1" s="1"/>
  <c r="P26" i="1" s="1"/>
  <c r="P30" i="1" s="1"/>
  <c r="P31" i="1" s="1"/>
  <c r="P32" i="1" s="1"/>
</calcChain>
</file>

<file path=xl/sharedStrings.xml><?xml version="1.0" encoding="utf-8"?>
<sst xmlns="http://schemas.openxmlformats.org/spreadsheetml/2006/main" count="1755" uniqueCount="245">
  <si>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</si>
  <si>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</si>
  <si>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</si>
  <si>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</si>
  <si>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</si>
  <si>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</si>
  <si>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</si>
  <si>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</si>
  <si>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</si>
  <si>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</si>
  <si>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</si>
  <si>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</si>
  <si>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</si>
  <si>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</si>
  <si>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</si>
  <si>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</si>
  <si>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</si>
  <si>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</si>
  <si>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</si>
  <si>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</si>
  <si>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</si>
  <si>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intended_cover</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</si>
  <si>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</si>
  <si>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</si>
  <si>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</si>
  <si>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</si>
  <si>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</si>
  <si>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</si>
  <si>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</si>
  <si>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</si>
  <si>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</si>
  <si>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</si>
  <si>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</si>
  <si>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</si>
  <si>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</si>
  <si>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</si>
  <si>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</si>
  <si>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</si>
  <si>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</si>
  <si>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</si>
  <si>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</si>
  <si>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</si>
  <si>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</si>
  <si>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</si>
  <si>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cc_range</t>
  </si>
  <si>
    <t>validation</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</si>
  <si>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</si>
  <si>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</si>
  <si>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</si>
  <si>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</si>
  <si>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</si>
  <si>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</si>
  <si>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</si>
  <si>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</si>
  <si>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</si>
  <si>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</si>
  <si>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</si>
  <si>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</si>
  <si>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</si>
  <si>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</si>
  <si>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</si>
  <si>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</si>
  <si>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</si>
  <si>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</si>
  <si>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</si>
  <si>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</si>
  <si>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</si>
  <si>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</si>
  <si>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</si>
  <si>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</si>
  <si>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</si>
  <si>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</si>
  <si>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</si>
  <si>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</si>
  <si>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</si>
  <si>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</si>
  <si>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</si>
  <si>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</si>
  <si>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item_details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</si>
  <si>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</si>
  <si>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</si>
  <si>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</si>
  <si>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</si>
  <si>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</si>
  <si>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</si>
  <si>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</si>
  <si>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</si>
  <si>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</si>
  <si>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</si>
  <si>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</si>
  <si>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</si>
  <si>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</si>
  <si>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</si>
  <si>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</si>
  <si>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alphanumeric</t>
  </si>
  <si>
    <t>no validation</t>
  </si>
  <si>
    <t>Sum insured</t>
  </si>
  <si>
    <t>MidResult</t>
  </si>
  <si>
    <t>InputValues</t>
  </si>
  <si>
    <t>Commercial Vehicle</t>
  </si>
  <si>
    <t>Heavy Equipment</t>
  </si>
  <si>
    <t>Taxi</t>
  </si>
  <si>
    <t>Motorcycle</t>
  </si>
  <si>
    <t>0-800</t>
  </si>
  <si>
    <t>800-1000</t>
  </si>
  <si>
    <t>Rate_tbl</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</si>
  <si>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</si>
  <si>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</si>
  <si>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</si>
  <si>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</si>
  <si>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</si>
  <si>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</si>
  <si>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</si>
  <si>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</si>
  <si>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</si>
  <si>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</si>
  <si>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</si>
  <si>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Today</t>
  </si>
  <si>
    <t>OneYearAgo</t>
  </si>
  <si>
    <t>variable value</t>
  </si>
  <si>
    <t>TwoYearsAgo</t>
  </si>
  <si>
    <t>ThreeYearsAgo</t>
  </si>
  <si>
    <t>Input</t>
  </si>
  <si>
    <t>Result</t>
  </si>
  <si>
    <t>Yesterday</t>
  </si>
  <si>
    <t>Output</t>
  </si>
  <si>
    <t>VehicleAge</t>
  </si>
  <si>
    <t>OlderThen</t>
  </si>
  <si>
    <t>Rate plus</t>
  </si>
  <si>
    <t>RatePlus_tbl</t>
  </si>
  <si>
    <t>min_premium</t>
  </si>
  <si>
    <t>Min_premium_tbl</t>
  </si>
  <si>
    <t>class3_tbl</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</si>
  <si>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</si>
  <si>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</si>
  <si>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</si>
  <si>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</si>
  <si>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</si>
  <si>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</si>
  <si>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</si>
  <si>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</si>
  <si>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</si>
  <si>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</si>
  <si>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</si>
  <si>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</si>
  <si>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discount_tbl</t>
  </si>
  <si>
    <t>Less than 1 Year - 25</t>
  </si>
  <si>
    <t>1 Year - 30</t>
  </si>
  <si>
    <t>3 Years - 40</t>
  </si>
  <si>
    <t>4 Years - 45</t>
  </si>
  <si>
    <t>5 Years - 50</t>
  </si>
  <si>
    <t>Greater than 5 Years - 55</t>
  </si>
  <si>
    <t>NCD</t>
  </si>
  <si>
    <t>NCD years</t>
  </si>
  <si>
    <t>NCD_tbl</t>
  </si>
  <si>
    <t>SpecialPerc</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</si>
  <si>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</si>
  <si>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</si>
  <si>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</si>
  <si>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</si>
  <si>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</si>
  <si>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</si>
  <si>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</si>
  <si>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</si>
  <si>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</si>
  <si>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</si>
  <si>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</si>
  <si>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</si>
  <si>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Calc_special flat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</si>
  <si>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</si>
  <si>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</si>
  <si>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</si>
  <si>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</si>
  <si>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</si>
  <si>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</si>
  <si>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</si>
  <si>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</si>
  <si>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</si>
  <si>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</si>
  <si>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</si>
  <si>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</si>
  <si>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</si>
  <si>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</si>
  <si>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</si>
  <si>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</si>
  <si>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</si>
  <si>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</si>
  <si>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</si>
  <si>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</si>
  <si>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</si>
  <si>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</si>
  <si>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</si>
  <si>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</si>
  <si>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</si>
  <si>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</si>
  <si>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</si>
  <si>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</si>
  <si>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</si>
  <si>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</si>
  <si>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</si>
  <si>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</si>
  <si>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</si>
  <si>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</si>
  <si>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</si>
  <si>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</si>
  <si>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</si>
  <si>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</si>
  <si>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</si>
  <si>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</si>
  <si>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</si>
  <si>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</si>
  <si>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</si>
  <si>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</si>
  <si>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</si>
  <si>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</si>
  <si>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</si>
  <si>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</si>
  <si>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</si>
  <si>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</si>
  <si>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</si>
  <si>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</si>
  <si>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</si>
  <si>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</si>
  <si>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</si>
  <si>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</si>
  <si>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validacija, ako ima pole za vnes da markira crveno ako e 0</t>
  </si>
  <si>
    <t>VariableName</t>
  </si>
  <si>
    <t>TableUsed</t>
  </si>
  <si>
    <t>FieldId</t>
  </si>
  <si>
    <t>NameCaption</t>
  </si>
  <si>
    <t>CSSClass</t>
  </si>
  <si>
    <t>CSSStyle</t>
  </si>
  <si>
    <t>FieldType</t>
  </si>
  <si>
    <t>ListId</t>
  </si>
  <si>
    <t>FieldList</t>
  </si>
  <si>
    <t>RatingIndicator</t>
  </si>
  <si>
    <t>туј пада зш е нулл</t>
  </si>
  <si>
    <t>Calc_rates</t>
  </si>
  <si>
    <t>da</t>
  </si>
  <si>
    <t>Special percent</t>
  </si>
  <si>
    <t xml:space="preserve">NCD </t>
  </si>
  <si>
    <t>ne</t>
  </si>
  <si>
    <t>Left_hand drive</t>
  </si>
  <si>
    <t>submit</t>
  </si>
  <si>
    <t>Calculate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</si>
</sst>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4" fillId="0" borderId="0"/>
    <xf numFmtId="0" fontId="6" fillId="0" borderId="0" applyNumberFormat="0" applyFill="0" applyBorder="0" applyAlignment="0" applyProtection="0"/>
  </cellStyleXfs>
  <cellXfs count="168">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0" fillId="0" borderId="10" xfId="0"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7" fillId="0" borderId="17" xfId="0" applyFont="1" applyBorder="1" applyAlignment="1">
      <alignment horizontal="center" vertical="center"/>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7" xfId="0" applyBorder="1"/>
    <xf numFmtId="0" fontId="0" fillId="0" borderId="18" xfId="0" applyBorder="1"/>
    <xf numFmtId="0" fontId="0" fillId="0" borderId="6"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3" xfId="0" applyFont="1" applyFill="1" applyBorder="1"/>
    <xf numFmtId="0" fontId="1" fillId="0" borderId="4" xfId="0" applyFont="1" applyFill="1" applyBorder="1" applyAlignment="1">
      <alignment horizontal="center"/>
    </xf>
    <xf numFmtId="0" fontId="1" fillId="2" borderId="3" xfId="0" applyFont="1" applyFill="1" applyBorder="1"/>
    <xf numFmtId="0" fontId="1" fillId="2" borderId="4" xfId="0" applyFont="1" applyFill="1" applyBorder="1"/>
    <xf numFmtId="0" fontId="1" fillId="2" borderId="24" xfId="0" applyFont="1" applyFill="1" applyBorder="1"/>
    <xf numFmtId="0" fontId="0" fillId="0" borderId="7" xfId="0" applyBorder="1"/>
    <xf numFmtId="0" fontId="0" fillId="0" borderId="8" xfId="0"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0" fillId="0" borderId="1" xfId="0" applyBorder="1" applyAlignment="1">
      <alignment wrapText="1"/>
    </xf>
    <xf numFmtId="0" fontId="0" fillId="0" borderId="2" xfId="0" applyFill="1" applyBorder="1"/>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9">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51" t="s">
        <v>204</v>
      </c>
      <c r="B1" s="152"/>
      <c r="C1" s="137" t="s">
        <v>205</v>
      </c>
      <c r="D1" s="138">
        <v>2</v>
      </c>
    </row>
    <row r="2" spans="1:6" ht="18" x14ac:dyDescent="0.3">
      <c r="A2" s="124" t="s">
        <v>170</v>
      </c>
      <c r="B2" s="118" t="s">
        <v>175</v>
      </c>
      <c r="C2" s="127"/>
      <c r="D2" s="118"/>
      <c r="E2" s="22"/>
    </row>
    <row r="3" spans="1:6" ht="18" x14ac:dyDescent="0.3">
      <c r="A3" s="125" t="s">
        <v>177</v>
      </c>
      <c r="B3" s="119">
        <v>42813</v>
      </c>
      <c r="C3" s="128"/>
      <c r="D3" s="120"/>
      <c r="E3" s="22"/>
    </row>
    <row r="4" spans="1:6" ht="18" x14ac:dyDescent="0.3">
      <c r="A4" s="125" t="s">
        <v>176</v>
      </c>
      <c r="B4" s="120"/>
      <c r="C4" s="128"/>
      <c r="D4" s="120"/>
      <c r="E4" s="22"/>
    </row>
    <row r="5" spans="1:6" ht="18" x14ac:dyDescent="0.3">
      <c r="A5" s="125" t="s">
        <v>178</v>
      </c>
      <c r="B5" s="119">
        <v>42813</v>
      </c>
      <c r="C5" s="128"/>
      <c r="D5" s="120"/>
      <c r="E5" s="22"/>
    </row>
    <row r="6" spans="1:6" ht="18" x14ac:dyDescent="0.25">
      <c r="A6" s="125" t="s">
        <v>171</v>
      </c>
      <c r="B6" s="121"/>
      <c r="C6" s="123"/>
      <c r="D6" s="121"/>
      <c r="E6" s="22"/>
    </row>
    <row r="7" spans="1:6" ht="18.75" thickBot="1" x14ac:dyDescent="0.3">
      <c r="A7" s="125" t="s">
        <v>172</v>
      </c>
      <c r="B7" s="121"/>
      <c r="C7" s="129"/>
      <c r="D7" s="122"/>
      <c r="E7" s="22"/>
    </row>
    <row r="8" spans="1:6" ht="18" customHeight="1" x14ac:dyDescent="0.25">
      <c r="A8" s="148" t="s">
        <v>173</v>
      </c>
      <c r="B8" s="149"/>
      <c r="C8" s="149"/>
      <c r="D8" s="150"/>
      <c r="E8" s="126"/>
    </row>
    <row r="9" spans="1:6" ht="219" customHeight="1" thickBot="1" x14ac:dyDescent="0.3">
      <c r="A9" s="156" t="s">
        <v>174</v>
      </c>
      <c r="B9" s="157"/>
      <c r="C9" s="157"/>
      <c r="D9" s="158"/>
      <c r="E9" s="114"/>
      <c r="F9" s="114"/>
    </row>
    <row r="10" spans="1:6" ht="15.75" thickBot="1" x14ac:dyDescent="0.3">
      <c r="A10" s="155"/>
      <c r="B10" s="155"/>
      <c r="C10" s="155"/>
      <c r="D10" s="155"/>
      <c r="E10" s="22"/>
    </row>
    <row r="11" spans="1:6" x14ac:dyDescent="0.25">
      <c r="A11" s="148" t="s">
        <v>179</v>
      </c>
      <c r="B11" s="149"/>
      <c r="C11" s="149"/>
      <c r="D11" s="150"/>
      <c r="E11" s="22"/>
    </row>
    <row r="12" spans="1:6" ht="18" customHeight="1" x14ac:dyDescent="0.25">
      <c r="A12" s="131" t="s">
        <v>180</v>
      </c>
      <c r="B12" s="116" t="s">
        <v>181</v>
      </c>
      <c r="C12" s="130" t="s">
        <v>185</v>
      </c>
      <c r="D12" s="133">
        <v>10</v>
      </c>
      <c r="E12" s="22"/>
    </row>
    <row r="13" spans="1:6" ht="17.25" customHeight="1" x14ac:dyDescent="0.25">
      <c r="A13" s="131" t="s">
        <v>186</v>
      </c>
      <c r="B13" s="132">
        <v>42813</v>
      </c>
      <c r="C13" s="130" t="s">
        <v>184</v>
      </c>
      <c r="D13" s="133">
        <v>12</v>
      </c>
      <c r="E13" s="22"/>
    </row>
    <row r="14" spans="1:6" ht="18" customHeight="1" thickBot="1" x14ac:dyDescent="0.3">
      <c r="A14" s="134" t="s">
        <v>187</v>
      </c>
      <c r="B14" s="48" t="s">
        <v>175</v>
      </c>
      <c r="C14" s="48"/>
      <c r="D14" s="37"/>
      <c r="E14" s="22"/>
    </row>
    <row r="15" spans="1:6" ht="18.75" thickBot="1" x14ac:dyDescent="0.3">
      <c r="A15" s="115"/>
      <c r="B15" s="21"/>
      <c r="C15" s="22"/>
      <c r="D15" s="22"/>
      <c r="E15" s="22"/>
    </row>
    <row r="16" spans="1:6" x14ac:dyDescent="0.25">
      <c r="A16" s="148" t="s">
        <v>193</v>
      </c>
      <c r="B16" s="149"/>
      <c r="C16" s="149"/>
      <c r="D16" s="150"/>
      <c r="E16" s="22"/>
    </row>
    <row r="17" spans="1:5" ht="18" x14ac:dyDescent="0.25">
      <c r="A17" s="131" t="s">
        <v>182</v>
      </c>
      <c r="B17" s="117" t="s">
        <v>183</v>
      </c>
      <c r="C17" s="130" t="s">
        <v>188</v>
      </c>
      <c r="D17" s="100">
        <v>28</v>
      </c>
      <c r="E17" s="22"/>
    </row>
    <row r="18" spans="1:5" ht="36" x14ac:dyDescent="0.25">
      <c r="A18" s="131" t="s">
        <v>186</v>
      </c>
      <c r="B18" s="132">
        <v>42813</v>
      </c>
      <c r="C18" s="130" t="s">
        <v>189</v>
      </c>
      <c r="D18" s="100">
        <v>29</v>
      </c>
      <c r="E18" s="22"/>
    </row>
    <row r="19" spans="1:5" ht="18.75" thickBot="1" x14ac:dyDescent="0.3">
      <c r="A19" s="134" t="s">
        <v>187</v>
      </c>
      <c r="B19" s="48" t="s">
        <v>175</v>
      </c>
      <c r="C19" s="48"/>
      <c r="D19" s="37"/>
      <c r="E19" s="22"/>
    </row>
    <row r="20" spans="1:5" ht="15.75" thickBot="1" x14ac:dyDescent="0.3">
      <c r="A20" s="22"/>
      <c r="B20" s="22"/>
      <c r="C20" s="22"/>
      <c r="D20" s="22"/>
      <c r="E20" s="22"/>
    </row>
    <row r="21" spans="1:5" x14ac:dyDescent="0.25">
      <c r="A21" s="148" t="s">
        <v>190</v>
      </c>
      <c r="B21" s="149"/>
      <c r="C21" s="149"/>
      <c r="D21" s="150"/>
      <c r="E21" s="22"/>
    </row>
    <row r="22" spans="1:5" ht="18" x14ac:dyDescent="0.25">
      <c r="A22" s="131" t="s">
        <v>182</v>
      </c>
      <c r="B22" s="117" t="s">
        <v>183</v>
      </c>
      <c r="C22" s="130" t="s">
        <v>191</v>
      </c>
      <c r="D22" s="100">
        <v>6</v>
      </c>
      <c r="E22" s="22"/>
    </row>
    <row r="23" spans="1:5" ht="36" x14ac:dyDescent="0.25">
      <c r="A23" s="131" t="s">
        <v>186</v>
      </c>
      <c r="B23" s="132">
        <v>42813</v>
      </c>
      <c r="C23" s="130" t="s">
        <v>192</v>
      </c>
      <c r="D23" s="100" t="s">
        <v>154</v>
      </c>
      <c r="E23" s="22"/>
    </row>
    <row r="24" spans="1:5" ht="18.75" thickBot="1" x14ac:dyDescent="0.3">
      <c r="A24" s="134" t="s">
        <v>187</v>
      </c>
      <c r="B24" s="48" t="s">
        <v>175</v>
      </c>
      <c r="C24" s="48"/>
      <c r="D24" s="37"/>
      <c r="E24" s="22"/>
    </row>
    <row r="25" spans="1:5" ht="15.75" thickBot="1" x14ac:dyDescent="0.3">
      <c r="A25" s="22"/>
      <c r="B25" s="22"/>
      <c r="C25" s="22"/>
      <c r="D25" s="22"/>
      <c r="E25" s="22"/>
    </row>
    <row r="26" spans="1:5" x14ac:dyDescent="0.25">
      <c r="A26" s="148" t="s">
        <v>197</v>
      </c>
      <c r="B26" s="149"/>
      <c r="C26" s="149"/>
      <c r="D26" s="150"/>
      <c r="E26" s="22"/>
    </row>
    <row r="27" spans="1:5" ht="36" x14ac:dyDescent="0.25">
      <c r="A27" s="131" t="s">
        <v>182</v>
      </c>
      <c r="B27" s="117" t="s">
        <v>183</v>
      </c>
      <c r="C27" s="130" t="s">
        <v>198</v>
      </c>
      <c r="D27" s="100">
        <v>16</v>
      </c>
      <c r="E27" s="22"/>
    </row>
    <row r="28" spans="1:5" ht="54" x14ac:dyDescent="0.25">
      <c r="A28" s="131" t="s">
        <v>186</v>
      </c>
      <c r="B28" s="132">
        <v>42813</v>
      </c>
      <c r="C28" s="130" t="s">
        <v>199</v>
      </c>
      <c r="D28" s="100" t="s">
        <v>200</v>
      </c>
      <c r="E28" s="22"/>
    </row>
    <row r="29" spans="1:5" ht="18.75" thickBot="1" x14ac:dyDescent="0.3">
      <c r="A29" s="134" t="s">
        <v>187</v>
      </c>
      <c r="B29" s="48" t="s">
        <v>175</v>
      </c>
      <c r="C29" s="48"/>
      <c r="D29" s="37"/>
      <c r="E29" s="22"/>
    </row>
    <row r="30" spans="1:5" ht="15.75" thickBot="1" x14ac:dyDescent="0.3"/>
    <row r="31" spans="1:5" x14ac:dyDescent="0.25">
      <c r="A31" s="148" t="s">
        <v>194</v>
      </c>
      <c r="B31" s="149"/>
      <c r="C31" s="149"/>
      <c r="D31" s="150"/>
    </row>
    <row r="32" spans="1:5" ht="18" x14ac:dyDescent="0.25">
      <c r="A32" s="131" t="s">
        <v>182</v>
      </c>
      <c r="B32" s="117" t="s">
        <v>183</v>
      </c>
      <c r="C32" s="130" t="s">
        <v>195</v>
      </c>
      <c r="D32" s="100">
        <v>16</v>
      </c>
    </row>
    <row r="33" spans="1:4" ht="18" x14ac:dyDescent="0.25">
      <c r="A33" s="131" t="s">
        <v>186</v>
      </c>
      <c r="B33" s="132">
        <v>42813</v>
      </c>
      <c r="C33" s="130" t="s">
        <v>196</v>
      </c>
      <c r="D33" s="136" t="s">
        <v>201</v>
      </c>
    </row>
    <row r="34" spans="1:4" ht="18.75" thickBot="1" x14ac:dyDescent="0.3">
      <c r="A34" s="134" t="s">
        <v>187</v>
      </c>
      <c r="B34" s="48" t="s">
        <v>175</v>
      </c>
      <c r="C34" s="48"/>
      <c r="D34" s="37"/>
    </row>
    <row r="35" spans="1:4" ht="15.75" thickBot="1" x14ac:dyDescent="0.3"/>
    <row r="36" spans="1:4" x14ac:dyDescent="0.25">
      <c r="A36" s="148" t="s">
        <v>209</v>
      </c>
      <c r="B36" s="149"/>
      <c r="C36" s="149"/>
      <c r="D36" s="150"/>
    </row>
    <row r="37" spans="1:4" ht="18" x14ac:dyDescent="0.25">
      <c r="A37" s="131" t="s">
        <v>210</v>
      </c>
      <c r="B37" s="117" t="s">
        <v>211</v>
      </c>
      <c r="C37" s="130" t="s">
        <v>214</v>
      </c>
      <c r="D37" s="100" t="s">
        <v>215</v>
      </c>
    </row>
    <row r="38" spans="1:4" ht="18" x14ac:dyDescent="0.25">
      <c r="A38" s="131" t="s">
        <v>212</v>
      </c>
      <c r="B38" s="142" t="s">
        <v>213</v>
      </c>
      <c r="C38" s="130" t="s">
        <v>214</v>
      </c>
      <c r="D38" s="133" t="s">
        <v>216</v>
      </c>
    </row>
    <row r="39" spans="1:4" ht="18.75" thickBot="1" x14ac:dyDescent="0.3">
      <c r="A39" s="134" t="s">
        <v>187</v>
      </c>
      <c r="B39" s="48" t="s">
        <v>175</v>
      </c>
      <c r="C39" s="153">
        <v>42813</v>
      </c>
      <c r="D39" s="154"/>
    </row>
    <row r="40" spans="1:4" ht="15.75" thickBot="1" x14ac:dyDescent="0.3"/>
    <row r="41" spans="1:4" x14ac:dyDescent="0.25">
      <c r="A41" s="148" t="s">
        <v>202</v>
      </c>
      <c r="B41" s="149"/>
      <c r="C41" s="149"/>
      <c r="D41" s="150"/>
    </row>
    <row r="42" spans="1:4" ht="36" x14ac:dyDescent="0.25">
      <c r="A42" s="131" t="s">
        <v>203</v>
      </c>
      <c r="B42" s="117"/>
      <c r="C42" s="130" t="s">
        <v>219</v>
      </c>
      <c r="D42" s="100"/>
    </row>
    <row r="43" spans="1:4" ht="18" x14ac:dyDescent="0.25">
      <c r="A43" s="131" t="s">
        <v>186</v>
      </c>
      <c r="B43" s="132" t="s">
        <v>217</v>
      </c>
      <c r="C43" s="130" t="s">
        <v>218</v>
      </c>
      <c r="D43" s="136"/>
    </row>
    <row r="44" spans="1:4" ht="18.75" thickBot="1" x14ac:dyDescent="0.3">
      <c r="A44" s="134" t="s">
        <v>187</v>
      </c>
      <c r="B44" s="48" t="s">
        <v>22</v>
      </c>
      <c r="C44" s="143" t="s">
        <v>220</v>
      </c>
      <c r="D44" s="37"/>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selection activeCell="F19" sqref="F19"/>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7" x14ac:dyDescent="0.25">
      <c r="A1" s="1" t="s">
        <v>29</v>
      </c>
      <c r="B1" s="1" t="s">
        <v>1</v>
      </c>
      <c r="C1" s="1" t="s">
        <v>31</v>
      </c>
      <c r="D1" s="1" t="s">
        <v>30</v>
      </c>
      <c r="E1" s="1" t="s">
        <v>32</v>
      </c>
      <c r="F1" s="1" t="s">
        <v>33</v>
      </c>
    </row>
    <row r="2" spans="1:7" x14ac:dyDescent="0.25">
      <c r="A2">
        <v>1</v>
      </c>
      <c r="B2" t="s">
        <v>2</v>
      </c>
      <c r="C2" t="s">
        <v>3</v>
      </c>
      <c r="D2">
        <v>0</v>
      </c>
      <c r="E2" t="s">
        <v>3</v>
      </c>
      <c r="F2" t="s">
        <v>3</v>
      </c>
    </row>
    <row r="3" spans="1:7" x14ac:dyDescent="0.25">
      <c r="A3">
        <v>2</v>
      </c>
      <c r="B3" t="s">
        <v>6</v>
      </c>
      <c r="C3" s="144" t="s">
        <v>221</v>
      </c>
      <c r="D3">
        <v>0</v>
      </c>
      <c r="E3" s="144" t="s">
        <v>221</v>
      </c>
      <c r="F3" s="144" t="s">
        <v>221</v>
      </c>
      <c r="G3" s="144" t="s">
        <v>238</v>
      </c>
    </row>
    <row r="4" spans="1:7" x14ac:dyDescent="0.25">
      <c r="A4">
        <v>2</v>
      </c>
      <c r="B4" t="s">
        <v>6</v>
      </c>
      <c r="C4" t="s">
        <v>5</v>
      </c>
      <c r="D4">
        <v>0</v>
      </c>
      <c r="E4" t="s">
        <v>5</v>
      </c>
      <c r="F4" t="s">
        <v>5</v>
      </c>
      <c r="G4" t="s">
        <v>241</v>
      </c>
    </row>
    <row r="5" spans="1:7" x14ac:dyDescent="0.25">
      <c r="A5">
        <v>2</v>
      </c>
      <c r="B5" t="s">
        <v>6</v>
      </c>
      <c r="C5" t="s">
        <v>91</v>
      </c>
      <c r="D5">
        <v>0</v>
      </c>
      <c r="E5" t="s">
        <v>91</v>
      </c>
      <c r="F5" t="s">
        <v>91</v>
      </c>
      <c r="G5" t="s">
        <v>238</v>
      </c>
    </row>
    <row r="6" spans="1:7" x14ac:dyDescent="0.25">
      <c r="A6">
        <v>2</v>
      </c>
      <c r="B6" t="s">
        <v>6</v>
      </c>
      <c r="C6" t="s">
        <v>4</v>
      </c>
      <c r="D6">
        <v>0</v>
      </c>
      <c r="E6" t="s">
        <v>4</v>
      </c>
      <c r="F6" t="s">
        <v>4</v>
      </c>
      <c r="G6" t="s">
        <v>241</v>
      </c>
    </row>
    <row r="7" spans="1:7" x14ac:dyDescent="0.25">
      <c r="A7">
        <v>2</v>
      </c>
      <c r="B7" t="s">
        <v>6</v>
      </c>
      <c r="C7" t="s">
        <v>11</v>
      </c>
      <c r="D7">
        <v>0</v>
      </c>
      <c r="E7" t="s">
        <v>11</v>
      </c>
      <c r="F7" t="s">
        <v>11</v>
      </c>
      <c r="G7" t="s">
        <v>238</v>
      </c>
    </row>
    <row r="8" spans="1:7" x14ac:dyDescent="0.25">
      <c r="A8">
        <v>2</v>
      </c>
      <c r="B8" t="s">
        <v>6</v>
      </c>
      <c r="C8" t="s">
        <v>13</v>
      </c>
      <c r="D8">
        <v>0</v>
      </c>
      <c r="E8" t="s">
        <v>13</v>
      </c>
      <c r="F8" t="s">
        <v>13</v>
      </c>
      <c r="G8" t="s">
        <v>238</v>
      </c>
    </row>
    <row r="9" spans="1:7" x14ac:dyDescent="0.25">
      <c r="A9">
        <v>2</v>
      </c>
      <c r="B9" t="s">
        <v>6</v>
      </c>
      <c r="C9" t="s">
        <v>7</v>
      </c>
      <c r="D9">
        <v>0</v>
      </c>
      <c r="E9" t="s">
        <v>7</v>
      </c>
      <c r="F9" t="s">
        <v>7</v>
      </c>
      <c r="G9" t="s">
        <v>238</v>
      </c>
    </row>
    <row r="10" spans="1:7" x14ac:dyDescent="0.25">
      <c r="A10">
        <v>2</v>
      </c>
      <c r="B10" t="s">
        <v>6</v>
      </c>
      <c r="C10" t="s">
        <v>26</v>
      </c>
      <c r="D10">
        <v>0</v>
      </c>
      <c r="E10" t="s">
        <v>26</v>
      </c>
      <c r="F10" t="s">
        <v>26</v>
      </c>
    </row>
    <row r="11" spans="1:7" x14ac:dyDescent="0.25">
      <c r="A11">
        <v>2</v>
      </c>
      <c r="B11" t="s">
        <v>6</v>
      </c>
      <c r="C11" t="s">
        <v>92</v>
      </c>
      <c r="D11">
        <v>0</v>
      </c>
      <c r="E11" t="s">
        <v>92</v>
      </c>
      <c r="F11" t="s">
        <v>92</v>
      </c>
      <c r="G11" t="s">
        <v>238</v>
      </c>
    </row>
    <row r="12" spans="1:7" x14ac:dyDescent="0.25">
      <c r="A12">
        <v>2</v>
      </c>
      <c r="B12" t="s">
        <v>6</v>
      </c>
      <c r="C12" t="s">
        <v>8</v>
      </c>
      <c r="D12">
        <v>0</v>
      </c>
      <c r="E12" t="s">
        <v>8</v>
      </c>
      <c r="F12" t="s">
        <v>8</v>
      </c>
      <c r="G12" t="s">
        <v>238</v>
      </c>
    </row>
    <row r="13" spans="1:7" x14ac:dyDescent="0.25">
      <c r="A13">
        <v>2</v>
      </c>
      <c r="B13" t="s">
        <v>6</v>
      </c>
      <c r="C13" t="s">
        <v>12</v>
      </c>
      <c r="D13">
        <v>0</v>
      </c>
      <c r="E13" t="s">
        <v>12</v>
      </c>
      <c r="F13" t="s">
        <v>12</v>
      </c>
    </row>
    <row r="14" spans="1:7" x14ac:dyDescent="0.25">
      <c r="A14">
        <v>2</v>
      </c>
      <c r="B14" t="s">
        <v>6</v>
      </c>
      <c r="C14" t="s">
        <v>9</v>
      </c>
      <c r="D14">
        <v>0</v>
      </c>
      <c r="E14" t="s">
        <v>9</v>
      </c>
      <c r="F14" t="s">
        <v>9</v>
      </c>
    </row>
    <row r="15" spans="1:7" x14ac:dyDescent="0.25">
      <c r="A15">
        <v>2</v>
      </c>
      <c r="B15" t="s">
        <v>6</v>
      </c>
      <c r="C15" t="s">
        <v>222</v>
      </c>
      <c r="D15">
        <v>0</v>
      </c>
      <c r="E15" t="s">
        <v>222</v>
      </c>
      <c r="F15" t="s">
        <v>222</v>
      </c>
      <c r="G15" t="s">
        <v>238</v>
      </c>
    </row>
    <row r="16" spans="1:7" x14ac:dyDescent="0.25">
      <c r="A16">
        <v>2</v>
      </c>
      <c r="B16" t="s">
        <v>6</v>
      </c>
      <c r="C16" t="s">
        <v>223</v>
      </c>
      <c r="D16">
        <v>0</v>
      </c>
      <c r="E16" t="s">
        <v>223</v>
      </c>
      <c r="F16" t="s">
        <v>223</v>
      </c>
      <c r="G16" t="s">
        <v>238</v>
      </c>
    </row>
    <row r="17" spans="1:7" x14ac:dyDescent="0.25">
      <c r="A17">
        <v>2</v>
      </c>
      <c r="B17" t="s">
        <v>6</v>
      </c>
      <c r="C17" t="s">
        <v>93</v>
      </c>
      <c r="D17">
        <v>0</v>
      </c>
      <c r="E17" t="s">
        <v>93</v>
      </c>
      <c r="F17" t="s">
        <v>93</v>
      </c>
      <c r="G17" t="s">
        <v>238</v>
      </c>
    </row>
    <row r="18" spans="1:7" x14ac:dyDescent="0.25">
      <c r="A18">
        <v>2</v>
      </c>
      <c r="B18" t="s">
        <v>6</v>
      </c>
      <c r="C18" t="s">
        <v>10</v>
      </c>
      <c r="D18">
        <v>0</v>
      </c>
      <c r="E18" t="s">
        <v>10</v>
      </c>
      <c r="F18" t="s">
        <v>10</v>
      </c>
      <c r="G18" t="s">
        <v>241</v>
      </c>
    </row>
    <row r="19" spans="1:7" x14ac:dyDescent="0.25">
      <c r="A19">
        <v>2</v>
      </c>
      <c r="B19" t="s">
        <v>6</v>
      </c>
      <c r="C19" t="s">
        <v>243</v>
      </c>
      <c r="D19">
        <v>0</v>
      </c>
      <c r="E19" t="s">
        <v>243</v>
      </c>
      <c r="F19" t="s">
        <v>243</v>
      </c>
    </row>
    <row r="20" spans="1:7" x14ac:dyDescent="0.25">
      <c r="A20">
        <v>3</v>
      </c>
      <c r="B20" t="s">
        <v>15</v>
      </c>
      <c r="C20" t="s">
        <v>99</v>
      </c>
      <c r="D20">
        <v>1</v>
      </c>
      <c r="E20" t="s">
        <v>16</v>
      </c>
      <c r="F20" t="s">
        <v>46</v>
      </c>
    </row>
    <row r="21" spans="1:7" x14ac:dyDescent="0.25">
      <c r="A21">
        <v>3</v>
      </c>
      <c r="B21" t="s">
        <v>15</v>
      </c>
      <c r="C21" t="s">
        <v>100</v>
      </c>
      <c r="D21">
        <v>1</v>
      </c>
      <c r="E21" t="s">
        <v>17</v>
      </c>
      <c r="F21" t="s">
        <v>55</v>
      </c>
    </row>
    <row r="22" spans="1:7" x14ac:dyDescent="0.25">
      <c r="A22">
        <v>3</v>
      </c>
      <c r="B22" t="s">
        <v>15</v>
      </c>
      <c r="C22" t="s">
        <v>102</v>
      </c>
      <c r="D22">
        <v>1</v>
      </c>
      <c r="E22" t="s">
        <v>18</v>
      </c>
      <c r="F22" t="s">
        <v>54</v>
      </c>
      <c r="G22" s="9"/>
    </row>
    <row r="23" spans="1:7" x14ac:dyDescent="0.25">
      <c r="A23">
        <v>3</v>
      </c>
      <c r="B23" t="s">
        <v>15</v>
      </c>
      <c r="C23" t="s">
        <v>80</v>
      </c>
      <c r="D23">
        <v>1</v>
      </c>
      <c r="E23" t="s">
        <v>19</v>
      </c>
      <c r="F23" t="s">
        <v>56</v>
      </c>
      <c r="G23" s="9"/>
    </row>
    <row r="24" spans="1:7" x14ac:dyDescent="0.25">
      <c r="A24">
        <v>3</v>
      </c>
      <c r="B24" t="s">
        <v>15</v>
      </c>
      <c r="C24" t="s">
        <v>101</v>
      </c>
      <c r="D24">
        <v>1</v>
      </c>
      <c r="E24" t="s">
        <v>20</v>
      </c>
      <c r="F24" t="s">
        <v>57</v>
      </c>
      <c r="G24" s="9"/>
    </row>
    <row r="25" spans="1:7" x14ac:dyDescent="0.25">
      <c r="A25">
        <v>4</v>
      </c>
      <c r="B25" t="s">
        <v>21</v>
      </c>
      <c r="C25" t="s">
        <v>109</v>
      </c>
      <c r="D25">
        <v>1</v>
      </c>
      <c r="E25" t="s">
        <v>23</v>
      </c>
      <c r="F25" t="s">
        <v>59</v>
      </c>
      <c r="G25" s="9"/>
    </row>
    <row r="26" spans="1:7" x14ac:dyDescent="0.25">
      <c r="A26">
        <v>4</v>
      </c>
      <c r="B26" t="s">
        <v>21</v>
      </c>
      <c r="C26" t="s">
        <v>115</v>
      </c>
      <c r="D26">
        <v>1</v>
      </c>
      <c r="E26" t="s">
        <v>24</v>
      </c>
      <c r="F26" t="s">
        <v>60</v>
      </c>
      <c r="G26" s="9"/>
    </row>
    <row r="27" spans="1:7" x14ac:dyDescent="0.25">
      <c r="A27">
        <v>4</v>
      </c>
      <c r="B27" t="s">
        <v>21</v>
      </c>
      <c r="C27" t="s">
        <v>25</v>
      </c>
      <c r="D27">
        <v>1</v>
      </c>
      <c r="E27" t="s">
        <v>25</v>
      </c>
      <c r="F27" t="s">
        <v>58</v>
      </c>
      <c r="G27" s="9"/>
    </row>
    <row r="28" spans="1:7" x14ac:dyDescent="0.25">
      <c r="A28">
        <v>5</v>
      </c>
      <c r="B28" t="s">
        <v>44</v>
      </c>
      <c r="C28" t="s">
        <v>103</v>
      </c>
      <c r="D28">
        <v>1</v>
      </c>
      <c r="E28" t="s">
        <v>103</v>
      </c>
      <c r="F28" t="s">
        <v>103</v>
      </c>
      <c r="G28" s="9"/>
    </row>
    <row r="29" spans="1:7" x14ac:dyDescent="0.25">
      <c r="A29">
        <v>5</v>
      </c>
      <c r="B29" t="s">
        <v>44</v>
      </c>
      <c r="C29" t="s">
        <v>206</v>
      </c>
      <c r="D29">
        <v>1</v>
      </c>
      <c r="E29" t="s">
        <v>206</v>
      </c>
      <c r="F29" t="s">
        <v>206</v>
      </c>
    </row>
    <row r="30" spans="1:7" x14ac:dyDescent="0.25">
      <c r="A30">
        <v>5</v>
      </c>
      <c r="B30" t="s">
        <v>44</v>
      </c>
      <c r="C30" t="s">
        <v>48</v>
      </c>
      <c r="D30">
        <v>1</v>
      </c>
      <c r="E30" t="s">
        <v>48</v>
      </c>
      <c r="F30" t="s">
        <v>48</v>
      </c>
    </row>
    <row r="31" spans="1:7" x14ac:dyDescent="0.25">
      <c r="A31">
        <v>5</v>
      </c>
      <c r="B31" t="s">
        <v>44</v>
      </c>
      <c r="C31" t="s">
        <v>49</v>
      </c>
      <c r="D31">
        <v>1</v>
      </c>
      <c r="E31" t="s">
        <v>49</v>
      </c>
      <c r="F31" t="s">
        <v>49</v>
      </c>
    </row>
    <row r="32" spans="1:7" x14ac:dyDescent="0.25">
      <c r="A32">
        <v>5</v>
      </c>
      <c r="B32" t="s">
        <v>44</v>
      </c>
      <c r="C32" t="s">
        <v>50</v>
      </c>
      <c r="D32">
        <v>1</v>
      </c>
      <c r="E32" t="s">
        <v>50</v>
      </c>
      <c r="F32" t="s">
        <v>50</v>
      </c>
    </row>
    <row r="33" spans="1:6" x14ac:dyDescent="0.25">
      <c r="A33">
        <v>5</v>
      </c>
      <c r="B33" t="s">
        <v>44</v>
      </c>
      <c r="C33" t="s">
        <v>51</v>
      </c>
      <c r="D33">
        <v>1</v>
      </c>
      <c r="E33" t="s">
        <v>51</v>
      </c>
      <c r="F33" t="s">
        <v>51</v>
      </c>
    </row>
    <row r="34" spans="1:6" x14ac:dyDescent="0.25">
      <c r="A34">
        <v>5</v>
      </c>
      <c r="B34" t="s">
        <v>44</v>
      </c>
      <c r="C34" t="s">
        <v>52</v>
      </c>
      <c r="D34">
        <v>1</v>
      </c>
      <c r="E34" t="s">
        <v>52</v>
      </c>
      <c r="F34" t="s">
        <v>53</v>
      </c>
    </row>
    <row r="35" spans="1:6" x14ac:dyDescent="0.25">
      <c r="A35">
        <v>7</v>
      </c>
      <c r="B35" t="s">
        <v>69</v>
      </c>
      <c r="C35" t="s">
        <v>70</v>
      </c>
      <c r="D35">
        <v>1</v>
      </c>
      <c r="E35" t="s">
        <v>70</v>
      </c>
      <c r="F35" t="s">
        <v>72</v>
      </c>
    </row>
    <row r="36" spans="1:6" x14ac:dyDescent="0.25">
      <c r="A36">
        <v>7</v>
      </c>
      <c r="B36" t="s">
        <v>69</v>
      </c>
      <c r="C36" t="s">
        <v>71</v>
      </c>
      <c r="D36">
        <v>1</v>
      </c>
      <c r="E36" t="s">
        <v>71</v>
      </c>
      <c r="F36" t="s">
        <v>73</v>
      </c>
    </row>
    <row r="37" spans="1:6" x14ac:dyDescent="0.25">
      <c r="A37">
        <v>8</v>
      </c>
      <c r="B37" t="s">
        <v>76</v>
      </c>
      <c r="C37" t="s">
        <v>74</v>
      </c>
      <c r="D37">
        <v>1</v>
      </c>
      <c r="E37" t="s">
        <v>74</v>
      </c>
    </row>
    <row r="38" spans="1:6" x14ac:dyDescent="0.25">
      <c r="A38">
        <v>8</v>
      </c>
      <c r="B38" t="s">
        <v>76</v>
      </c>
      <c r="C38" t="s">
        <v>146</v>
      </c>
      <c r="D38">
        <v>1</v>
      </c>
      <c r="E38" t="s">
        <v>146</v>
      </c>
    </row>
    <row r="39" spans="1:6" x14ac:dyDescent="0.25">
      <c r="A39">
        <v>8</v>
      </c>
      <c r="B39" t="s">
        <v>76</v>
      </c>
      <c r="C39" t="s">
        <v>147</v>
      </c>
      <c r="D39">
        <v>1</v>
      </c>
      <c r="E39" t="s">
        <v>147</v>
      </c>
    </row>
    <row r="40" spans="1:6" x14ac:dyDescent="0.25">
      <c r="A40">
        <v>8</v>
      </c>
      <c r="B40" t="s">
        <v>76</v>
      </c>
      <c r="C40" t="s">
        <v>87</v>
      </c>
      <c r="D40">
        <v>1</v>
      </c>
      <c r="E40" t="s">
        <v>87</v>
      </c>
    </row>
    <row r="41" spans="1:6" x14ac:dyDescent="0.25">
      <c r="A41">
        <v>8</v>
      </c>
      <c r="B41" t="s">
        <v>76</v>
      </c>
      <c r="C41" t="s">
        <v>148</v>
      </c>
      <c r="D41">
        <v>1</v>
      </c>
      <c r="E41" t="s">
        <v>148</v>
      </c>
    </row>
    <row r="42" spans="1:6" x14ac:dyDescent="0.25">
      <c r="A42">
        <v>8</v>
      </c>
      <c r="B42" t="s">
        <v>76</v>
      </c>
      <c r="C42" t="s">
        <v>149</v>
      </c>
      <c r="D42">
        <v>1</v>
      </c>
      <c r="E42" t="s">
        <v>149</v>
      </c>
    </row>
    <row r="43" spans="1:6" x14ac:dyDescent="0.25">
      <c r="A43">
        <v>8</v>
      </c>
      <c r="B43" t="s">
        <v>76</v>
      </c>
      <c r="C43" t="s">
        <v>150</v>
      </c>
      <c r="D43">
        <v>1</v>
      </c>
      <c r="E43" t="s">
        <v>150</v>
      </c>
    </row>
    <row r="44" spans="1:6" x14ac:dyDescent="0.25">
      <c r="A44">
        <v>8</v>
      </c>
      <c r="B44" t="s">
        <v>76</v>
      </c>
      <c r="C44" t="s">
        <v>151</v>
      </c>
      <c r="D44">
        <v>1</v>
      </c>
      <c r="E44" t="s">
        <v>151</v>
      </c>
    </row>
    <row r="45" spans="1:6" x14ac:dyDescent="0.25">
      <c r="A45">
        <v>10</v>
      </c>
      <c r="B45" t="s">
        <v>75</v>
      </c>
      <c r="C45" s="7">
        <v>0</v>
      </c>
      <c r="D45">
        <v>1</v>
      </c>
    </row>
    <row r="46" spans="1:6" x14ac:dyDescent="0.25">
      <c r="A46">
        <v>10</v>
      </c>
      <c r="B46" t="s">
        <v>75</v>
      </c>
      <c r="C46" s="7">
        <v>0.05</v>
      </c>
      <c r="D46">
        <v>1</v>
      </c>
    </row>
    <row r="47" spans="1:6" x14ac:dyDescent="0.25">
      <c r="A47">
        <v>10</v>
      </c>
      <c r="B47" t="s">
        <v>75</v>
      </c>
      <c r="C47" s="7">
        <v>0.1</v>
      </c>
      <c r="D47">
        <v>1</v>
      </c>
    </row>
    <row r="48" spans="1:6" x14ac:dyDescent="0.25">
      <c r="A48">
        <v>10</v>
      </c>
      <c r="B48" t="s">
        <v>75</v>
      </c>
      <c r="C48" s="7">
        <v>0.15</v>
      </c>
      <c r="D48">
        <v>1</v>
      </c>
    </row>
    <row r="49" spans="1:5" x14ac:dyDescent="0.25">
      <c r="A49">
        <v>10</v>
      </c>
      <c r="B49" t="s">
        <v>75</v>
      </c>
      <c r="C49" s="7">
        <v>0.2</v>
      </c>
      <c r="D49">
        <v>1</v>
      </c>
    </row>
    <row r="50" spans="1:5" x14ac:dyDescent="0.25">
      <c r="A50">
        <v>10</v>
      </c>
      <c r="B50" t="s">
        <v>75</v>
      </c>
      <c r="C50" s="7">
        <v>0.25</v>
      </c>
      <c r="D50">
        <v>1</v>
      </c>
    </row>
    <row r="51" spans="1:5" x14ac:dyDescent="0.25">
      <c r="A51">
        <v>11</v>
      </c>
      <c r="B51" t="s">
        <v>45</v>
      </c>
      <c r="C51" t="s">
        <v>93</v>
      </c>
      <c r="D51">
        <v>0</v>
      </c>
    </row>
    <row r="52" spans="1:5" x14ac:dyDescent="0.25">
      <c r="A52">
        <v>11</v>
      </c>
      <c r="B52" t="s">
        <v>45</v>
      </c>
      <c r="C52" t="s">
        <v>94</v>
      </c>
      <c r="D52">
        <v>0</v>
      </c>
    </row>
    <row r="53" spans="1:5" x14ac:dyDescent="0.25">
      <c r="A53">
        <v>11</v>
      </c>
      <c r="B53" t="s">
        <v>45</v>
      </c>
      <c r="C53" t="s">
        <v>10</v>
      </c>
      <c r="D53">
        <v>0</v>
      </c>
    </row>
    <row r="54" spans="1:5" x14ac:dyDescent="0.25">
      <c r="A54">
        <v>11</v>
      </c>
      <c r="B54" t="s">
        <v>45</v>
      </c>
      <c r="C54" t="s">
        <v>95</v>
      </c>
      <c r="D54">
        <v>0</v>
      </c>
    </row>
    <row r="55" spans="1:5" x14ac:dyDescent="0.25">
      <c r="A55">
        <v>12</v>
      </c>
      <c r="B55" t="s">
        <v>144</v>
      </c>
      <c r="C55" t="s">
        <v>79</v>
      </c>
      <c r="D55">
        <v>1</v>
      </c>
      <c r="E55" t="s">
        <v>79</v>
      </c>
    </row>
    <row r="56" spans="1:5" x14ac:dyDescent="0.25">
      <c r="A56">
        <v>12</v>
      </c>
      <c r="B56" t="s">
        <v>144</v>
      </c>
      <c r="C56" t="s">
        <v>134</v>
      </c>
      <c r="D56">
        <v>1</v>
      </c>
      <c r="E56" t="s">
        <v>134</v>
      </c>
    </row>
    <row r="57" spans="1:5" x14ac:dyDescent="0.25">
      <c r="A57">
        <v>12</v>
      </c>
      <c r="B57" t="s">
        <v>144</v>
      </c>
      <c r="C57" t="s">
        <v>135</v>
      </c>
      <c r="D57">
        <v>1</v>
      </c>
      <c r="E57" t="s">
        <v>135</v>
      </c>
    </row>
    <row r="58" spans="1:5" x14ac:dyDescent="0.25">
      <c r="A58">
        <v>12</v>
      </c>
      <c r="B58" t="s">
        <v>144</v>
      </c>
      <c r="C58" t="s">
        <v>136</v>
      </c>
      <c r="D58">
        <v>1</v>
      </c>
      <c r="E58" t="s">
        <v>136</v>
      </c>
    </row>
    <row r="59" spans="1:5" x14ac:dyDescent="0.25">
      <c r="A59">
        <v>12</v>
      </c>
      <c r="B59" t="s">
        <v>144</v>
      </c>
      <c r="C59" t="s">
        <v>137</v>
      </c>
      <c r="D59">
        <v>1</v>
      </c>
      <c r="E59" t="s">
        <v>137</v>
      </c>
    </row>
    <row r="60" spans="1:5" x14ac:dyDescent="0.25">
      <c r="A60">
        <v>12</v>
      </c>
      <c r="B60" t="s">
        <v>144</v>
      </c>
      <c r="C60" t="s">
        <v>139</v>
      </c>
      <c r="D60">
        <v>1</v>
      </c>
      <c r="E60" t="s">
        <v>139</v>
      </c>
    </row>
    <row r="61" spans="1:5" x14ac:dyDescent="0.25">
      <c r="A61">
        <v>12</v>
      </c>
      <c r="B61" t="s">
        <v>144</v>
      </c>
      <c r="C61" t="s">
        <v>140</v>
      </c>
      <c r="D61">
        <v>1</v>
      </c>
      <c r="E61" t="s">
        <v>140</v>
      </c>
    </row>
    <row r="62" spans="1:5" x14ac:dyDescent="0.25">
      <c r="A62">
        <v>12</v>
      </c>
      <c r="B62" t="s">
        <v>144</v>
      </c>
      <c r="C62" t="s">
        <v>141</v>
      </c>
      <c r="D62">
        <v>1</v>
      </c>
      <c r="E62" t="s">
        <v>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workbookViewId="0">
      <pane ySplit="1" topLeftCell="A14" activePane="bottomLeft" state="frozen"/>
      <selection pane="bottomLeft" activeCell="I14" sqref="I14:I32"/>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21.2851562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09" t="s">
        <v>228</v>
      </c>
      <c r="B1" s="110" t="s">
        <v>229</v>
      </c>
      <c r="C1" s="110" t="s">
        <v>231</v>
      </c>
      <c r="D1" s="110" t="s">
        <v>230</v>
      </c>
      <c r="E1" s="110" t="s">
        <v>232</v>
      </c>
      <c r="F1" s="110" t="s">
        <v>233</v>
      </c>
      <c r="G1" s="110" t="s">
        <v>234</v>
      </c>
      <c r="H1" s="110" t="s">
        <v>0</v>
      </c>
      <c r="I1" s="110" t="s">
        <v>61</v>
      </c>
      <c r="J1" s="110" t="s">
        <v>235</v>
      </c>
      <c r="K1" s="145" t="s">
        <v>224</v>
      </c>
      <c r="L1" s="110" t="s">
        <v>226</v>
      </c>
      <c r="M1" s="110" t="s">
        <v>98</v>
      </c>
      <c r="N1" s="110" t="s">
        <v>106</v>
      </c>
      <c r="O1" s="110" t="s">
        <v>107</v>
      </c>
      <c r="P1" s="110" t="s">
        <v>97</v>
      </c>
      <c r="Q1" s="111" t="s">
        <v>227</v>
      </c>
    </row>
    <row r="2" spans="1:17" ht="17.25" customHeight="1" x14ac:dyDescent="0.25">
      <c r="A2" s="101">
        <v>1</v>
      </c>
      <c r="B2" s="3" t="s">
        <v>77</v>
      </c>
      <c r="C2" s="3"/>
      <c r="D2" s="3"/>
      <c r="E2" s="3" t="s">
        <v>4</v>
      </c>
      <c r="F2" s="3" t="s">
        <v>2</v>
      </c>
      <c r="G2" s="3" t="s">
        <v>78</v>
      </c>
      <c r="H2" s="3" t="s">
        <v>22</v>
      </c>
      <c r="I2" s="3">
        <v>0</v>
      </c>
      <c r="J2" s="3">
        <v>0</v>
      </c>
      <c r="L2" s="3" t="s">
        <v>77</v>
      </c>
      <c r="M2" s="3"/>
      <c r="O2" s="3" t="s">
        <v>2</v>
      </c>
      <c r="P2" s="3" t="s">
        <v>2</v>
      </c>
      <c r="Q2" s="112"/>
    </row>
    <row r="3" spans="1:17" x14ac:dyDescent="0.25">
      <c r="A3" s="101">
        <v>2</v>
      </c>
      <c r="B3" s="3" t="s">
        <v>14</v>
      </c>
      <c r="C3" s="3"/>
      <c r="D3" s="3"/>
      <c r="E3" s="3" t="s">
        <v>26</v>
      </c>
      <c r="F3" s="3">
        <v>3</v>
      </c>
      <c r="G3" s="3" t="s">
        <v>15</v>
      </c>
      <c r="H3" s="3" t="s">
        <v>17</v>
      </c>
      <c r="I3" s="3">
        <v>1</v>
      </c>
      <c r="J3" s="3">
        <v>1</v>
      </c>
      <c r="K3" s="3"/>
      <c r="L3" s="3" t="s">
        <v>14</v>
      </c>
      <c r="M3" s="3" t="s">
        <v>102</v>
      </c>
      <c r="O3" s="3" t="s">
        <v>2</v>
      </c>
      <c r="P3" s="3">
        <f>O13*100</f>
        <v>400</v>
      </c>
      <c r="Q3" s="112"/>
    </row>
    <row r="4" spans="1:17" x14ac:dyDescent="0.25">
      <c r="A4" s="101">
        <v>3</v>
      </c>
      <c r="B4" s="3" t="s">
        <v>27</v>
      </c>
      <c r="C4" s="3"/>
      <c r="D4" s="3"/>
      <c r="E4" s="3" t="s">
        <v>26</v>
      </c>
      <c r="F4" s="3">
        <v>4</v>
      </c>
      <c r="G4" s="3" t="s">
        <v>21</v>
      </c>
      <c r="H4" s="3" t="s">
        <v>23</v>
      </c>
      <c r="I4" s="3">
        <v>1</v>
      </c>
      <c r="J4" s="3">
        <v>1</v>
      </c>
      <c r="K4" s="3"/>
      <c r="L4" s="3" t="s">
        <v>27</v>
      </c>
      <c r="M4" s="3" t="s">
        <v>109</v>
      </c>
      <c r="O4" s="3" t="s">
        <v>2</v>
      </c>
      <c r="P4" s="3">
        <f>O11+P3</f>
        <v>1650</v>
      </c>
      <c r="Q4" s="112"/>
    </row>
    <row r="5" spans="1:17" x14ac:dyDescent="0.25">
      <c r="A5" s="101">
        <v>4</v>
      </c>
      <c r="B5" s="3" t="s">
        <v>96</v>
      </c>
      <c r="C5" s="3"/>
      <c r="D5" s="3"/>
      <c r="E5" s="3" t="s">
        <v>9</v>
      </c>
      <c r="F5" s="3" t="s">
        <v>2</v>
      </c>
      <c r="G5" s="3" t="s">
        <v>2</v>
      </c>
      <c r="H5" s="3" t="s">
        <v>22</v>
      </c>
      <c r="I5" s="3">
        <v>1</v>
      </c>
      <c r="J5" s="3">
        <v>1</v>
      </c>
      <c r="K5" s="3"/>
      <c r="L5" s="3" t="s">
        <v>96</v>
      </c>
      <c r="M5" s="4">
        <v>50000</v>
      </c>
      <c r="O5" s="3" t="s">
        <v>2</v>
      </c>
      <c r="P5" s="3">
        <f ca="1">P4*O14</f>
        <v>0</v>
      </c>
      <c r="Q5" s="112"/>
    </row>
    <row r="6" spans="1:17" x14ac:dyDescent="0.25">
      <c r="A6" s="101">
        <v>5</v>
      </c>
      <c r="B6" s="3" t="s">
        <v>28</v>
      </c>
      <c r="C6" s="3"/>
      <c r="D6" s="3"/>
      <c r="E6" s="3" t="s">
        <v>91</v>
      </c>
      <c r="F6" s="3" t="s">
        <v>2</v>
      </c>
      <c r="G6" s="3" t="s">
        <v>2</v>
      </c>
      <c r="H6" s="3" t="s">
        <v>22</v>
      </c>
      <c r="I6" s="3">
        <v>0</v>
      </c>
      <c r="J6" s="3">
        <v>0</v>
      </c>
      <c r="K6" s="3"/>
      <c r="L6" s="3" t="s">
        <v>28</v>
      </c>
      <c r="M6" s="3"/>
      <c r="O6" s="3" t="s">
        <v>2</v>
      </c>
      <c r="P6" s="3">
        <f ca="1">P4+P5</f>
        <v>1650</v>
      </c>
      <c r="Q6" s="112"/>
    </row>
    <row r="7" spans="1:17" x14ac:dyDescent="0.25">
      <c r="A7" s="101">
        <v>6</v>
      </c>
      <c r="B7" s="3" t="s">
        <v>116</v>
      </c>
      <c r="C7" s="3"/>
      <c r="D7" s="3"/>
      <c r="E7" s="3" t="s">
        <v>9</v>
      </c>
      <c r="F7" s="3" t="s">
        <v>2</v>
      </c>
      <c r="G7" s="3" t="s">
        <v>2</v>
      </c>
      <c r="H7" s="3" t="s">
        <v>22</v>
      </c>
      <c r="I7" s="3">
        <v>1</v>
      </c>
      <c r="J7" s="3">
        <v>1</v>
      </c>
      <c r="K7" s="3"/>
      <c r="L7" s="3" t="s">
        <v>116</v>
      </c>
      <c r="M7" s="135">
        <v>42052</v>
      </c>
      <c r="O7" s="3" t="s">
        <v>2</v>
      </c>
      <c r="P7" s="3">
        <f ca="1">IF(P6&gt;O15,P6,O15)</f>
        <v>1650</v>
      </c>
      <c r="Q7" s="112"/>
    </row>
    <row r="8" spans="1:17" x14ac:dyDescent="0.25">
      <c r="A8" s="101">
        <v>7</v>
      </c>
      <c r="B8" s="3" t="s">
        <v>34</v>
      </c>
      <c r="C8" s="3"/>
      <c r="D8" s="3"/>
      <c r="E8" s="3" t="s">
        <v>12</v>
      </c>
      <c r="F8" s="3" t="s">
        <v>2</v>
      </c>
      <c r="G8" s="3" t="s">
        <v>2</v>
      </c>
      <c r="H8" s="3" t="s">
        <v>22</v>
      </c>
      <c r="I8" s="3">
        <v>0</v>
      </c>
      <c r="J8" s="3">
        <v>0</v>
      </c>
      <c r="K8" s="3"/>
      <c r="L8" s="3" t="s">
        <v>34</v>
      </c>
      <c r="M8" s="3"/>
      <c r="O8" s="3" t="s">
        <v>2</v>
      </c>
      <c r="P8" s="3">
        <f ca="1">O16*P7</f>
        <v>165</v>
      </c>
      <c r="Q8" s="112"/>
    </row>
    <row r="9" spans="1:17" x14ac:dyDescent="0.25">
      <c r="A9" s="101">
        <v>8</v>
      </c>
      <c r="B9" s="3" t="s">
        <v>35</v>
      </c>
      <c r="C9" s="3"/>
      <c r="D9" s="3"/>
      <c r="E9" s="3" t="s">
        <v>91</v>
      </c>
      <c r="F9" s="3" t="s">
        <v>2</v>
      </c>
      <c r="G9" s="3" t="s">
        <v>2</v>
      </c>
      <c r="H9" s="3" t="s">
        <v>22</v>
      </c>
      <c r="I9" s="3">
        <v>1</v>
      </c>
      <c r="J9" s="3">
        <v>0</v>
      </c>
      <c r="K9" s="3"/>
      <c r="L9" s="3" t="s">
        <v>35</v>
      </c>
      <c r="M9" s="3"/>
      <c r="O9" s="3" t="s">
        <v>2</v>
      </c>
      <c r="P9" s="3">
        <f ca="1">P8+P7</f>
        <v>1815</v>
      </c>
      <c r="Q9" s="112"/>
    </row>
    <row r="10" spans="1:17" x14ac:dyDescent="0.25">
      <c r="A10" s="101">
        <v>9</v>
      </c>
      <c r="B10" s="3" t="s">
        <v>36</v>
      </c>
      <c r="C10" s="3"/>
      <c r="D10" s="3"/>
      <c r="E10" s="3" t="s">
        <v>91</v>
      </c>
      <c r="F10" s="3" t="s">
        <v>2</v>
      </c>
      <c r="G10" s="3" t="s">
        <v>2</v>
      </c>
      <c r="H10" s="3" t="s">
        <v>22</v>
      </c>
      <c r="I10" s="3">
        <v>0</v>
      </c>
      <c r="J10" s="3">
        <v>0</v>
      </c>
      <c r="K10" s="3"/>
      <c r="L10" s="3" t="s">
        <v>36</v>
      </c>
      <c r="M10" s="3"/>
      <c r="O10" s="3" t="s">
        <v>2</v>
      </c>
      <c r="P10" s="3">
        <f ca="1">P9+O17</f>
        <v>2015</v>
      </c>
      <c r="Q10" s="112"/>
    </row>
    <row r="11" spans="1:17" x14ac:dyDescent="0.25">
      <c r="A11" s="101">
        <v>10</v>
      </c>
      <c r="B11" s="3" t="s">
        <v>37</v>
      </c>
      <c r="C11" s="3"/>
      <c r="D11" s="3"/>
      <c r="E11" s="3" t="s">
        <v>26</v>
      </c>
      <c r="F11" s="3">
        <v>5</v>
      </c>
      <c r="G11" s="3" t="s">
        <v>44</v>
      </c>
      <c r="H11" s="3" t="s">
        <v>49</v>
      </c>
      <c r="I11" s="3">
        <v>1</v>
      </c>
      <c r="J11" s="3">
        <v>1</v>
      </c>
      <c r="K11" s="3"/>
      <c r="L11" s="3" t="s">
        <v>37</v>
      </c>
      <c r="M11" s="3" t="s">
        <v>52</v>
      </c>
      <c r="N11" t="s">
        <v>237</v>
      </c>
      <c r="O11" s="3">
        <f>DGET(DGET!A1:C36,"Rates",DGET!A39:C40)</f>
        <v>1250</v>
      </c>
      <c r="P11">
        <f ca="1">P10*O18</f>
        <v>0</v>
      </c>
      <c r="Q11" s="112" t="s">
        <v>105</v>
      </c>
    </row>
    <row r="12" spans="1:17" x14ac:dyDescent="0.25">
      <c r="A12" s="101">
        <v>11</v>
      </c>
      <c r="B12" s="3" t="s">
        <v>38</v>
      </c>
      <c r="C12" s="3"/>
      <c r="D12" s="3"/>
      <c r="E12" s="3" t="s">
        <v>91</v>
      </c>
      <c r="F12" s="3" t="s">
        <v>2</v>
      </c>
      <c r="G12" s="3" t="s">
        <v>2</v>
      </c>
      <c r="H12" s="3" t="s">
        <v>22</v>
      </c>
      <c r="I12" s="3">
        <v>1</v>
      </c>
      <c r="J12" s="3">
        <v>1</v>
      </c>
      <c r="K12" s="3"/>
      <c r="L12" s="3" t="s">
        <v>38</v>
      </c>
      <c r="M12" s="3">
        <v>7</v>
      </c>
      <c r="N12" s="3" t="s">
        <v>156</v>
      </c>
      <c r="O12" s="3">
        <f>M12-5</f>
        <v>2</v>
      </c>
      <c r="P12" s="3">
        <f ca="1">P10-P11</f>
        <v>2015</v>
      </c>
      <c r="Q12" s="112"/>
    </row>
    <row r="13" spans="1:17" x14ac:dyDescent="0.25">
      <c r="A13" s="101">
        <v>12</v>
      </c>
      <c r="B13" s="3" t="s">
        <v>39</v>
      </c>
      <c r="C13" s="3"/>
      <c r="D13" s="3"/>
      <c r="E13" s="3" t="s">
        <v>13</v>
      </c>
      <c r="F13" s="3">
        <v>0</v>
      </c>
      <c r="G13" s="3" t="s">
        <v>47</v>
      </c>
      <c r="H13" s="3" t="s">
        <v>22</v>
      </c>
      <c r="I13" s="3">
        <v>1</v>
      </c>
      <c r="J13" s="3">
        <v>1</v>
      </c>
      <c r="K13" s="3"/>
      <c r="L13" s="3" t="s">
        <v>39</v>
      </c>
      <c r="M13" s="3">
        <v>5</v>
      </c>
      <c r="N13" s="3" t="s">
        <v>157</v>
      </c>
      <c r="O13" s="3">
        <f>M13-1</f>
        <v>4</v>
      </c>
      <c r="P13">
        <f ca="1">P12*O19</f>
        <v>503.75</v>
      </c>
      <c r="Q13" s="112"/>
    </row>
    <row r="14" spans="1:17" x14ac:dyDescent="0.25">
      <c r="A14" s="101">
        <v>13</v>
      </c>
      <c r="B14" s="3" t="s">
        <v>40</v>
      </c>
      <c r="C14" s="3"/>
      <c r="D14" s="3"/>
      <c r="E14" s="3" t="s">
        <v>91</v>
      </c>
      <c r="F14" s="3" t="s">
        <v>2</v>
      </c>
      <c r="G14" s="3" t="s">
        <v>2</v>
      </c>
      <c r="H14" s="3" t="s">
        <v>22</v>
      </c>
      <c r="I14" s="3">
        <v>0</v>
      </c>
      <c r="J14" s="3">
        <v>0</v>
      </c>
      <c r="K14" s="3"/>
      <c r="L14" s="3" t="s">
        <v>40</v>
      </c>
      <c r="M14" s="3"/>
      <c r="N14" s="3" t="s">
        <v>158</v>
      </c>
      <c r="O14" s="3">
        <f ca="1">DGET(DGET!A42:D132,"Rate plus",DGET!A135:D136)</f>
        <v>0</v>
      </c>
      <c r="P14" s="3">
        <f ca="1">P12+P13</f>
        <v>2518.75</v>
      </c>
      <c r="Q14" s="112" t="s">
        <v>129</v>
      </c>
    </row>
    <row r="15" spans="1:17" x14ac:dyDescent="0.25">
      <c r="A15" s="101">
        <v>14</v>
      </c>
      <c r="B15" s="3" t="s">
        <v>41</v>
      </c>
      <c r="C15" s="3"/>
      <c r="D15" s="3"/>
      <c r="E15" s="3" t="s">
        <v>91</v>
      </c>
      <c r="F15" s="3" t="s">
        <v>2</v>
      </c>
      <c r="G15" s="3" t="s">
        <v>2</v>
      </c>
      <c r="H15" s="3" t="s">
        <v>22</v>
      </c>
      <c r="I15" s="3">
        <v>0</v>
      </c>
      <c r="J15" s="3">
        <v>0</v>
      </c>
      <c r="K15" s="3"/>
      <c r="L15" s="3" t="s">
        <v>41</v>
      </c>
      <c r="M15" s="3"/>
      <c r="N15" s="3" t="s">
        <v>159</v>
      </c>
      <c r="O15" s="3">
        <f>DGET(DGET!A138:D243,"min_premium",DGET!A246:D247)</f>
        <v>0</v>
      </c>
      <c r="P15">
        <f ca="1">P14*O20</f>
        <v>629.6875</v>
      </c>
      <c r="Q15" s="112" t="s">
        <v>131</v>
      </c>
    </row>
    <row r="16" spans="1:17" x14ac:dyDescent="0.25">
      <c r="A16" s="101">
        <v>16</v>
      </c>
      <c r="B16" s="3" t="s">
        <v>42</v>
      </c>
      <c r="C16" s="3"/>
      <c r="D16" s="3"/>
      <c r="E16" s="3" t="s">
        <v>91</v>
      </c>
      <c r="F16" s="3" t="s">
        <v>2</v>
      </c>
      <c r="G16" s="3" t="s">
        <v>2</v>
      </c>
      <c r="H16" s="3" t="s">
        <v>22</v>
      </c>
      <c r="I16" s="3">
        <v>0</v>
      </c>
      <c r="J16" s="8">
        <v>0</v>
      </c>
      <c r="K16" s="3"/>
      <c r="L16" s="3" t="s">
        <v>42</v>
      </c>
      <c r="M16" s="3"/>
      <c r="N16" s="3" t="s">
        <v>160</v>
      </c>
      <c r="O16" s="3">
        <f>DGET(DGET!A249:B254,"Class 3",DGET!A257:B258)</f>
        <v>0.1</v>
      </c>
      <c r="P16" s="3">
        <f ca="1">P14+P15</f>
        <v>3148.4375</v>
      </c>
      <c r="Q16" s="112" t="s">
        <v>132</v>
      </c>
    </row>
    <row r="17" spans="1:17" x14ac:dyDescent="0.25">
      <c r="A17" s="101">
        <v>17</v>
      </c>
      <c r="B17" s="3" t="s">
        <v>43</v>
      </c>
      <c r="C17" s="3"/>
      <c r="D17" s="3"/>
      <c r="E17" s="3" t="s">
        <v>11</v>
      </c>
      <c r="F17" s="3" t="s">
        <v>2</v>
      </c>
      <c r="G17" s="3" t="s">
        <v>2</v>
      </c>
      <c r="H17" s="3" t="s">
        <v>22</v>
      </c>
      <c r="I17" s="3">
        <v>0</v>
      </c>
      <c r="J17" s="8">
        <v>0</v>
      </c>
      <c r="K17" s="3"/>
      <c r="L17" s="3" t="s">
        <v>43</v>
      </c>
      <c r="M17" s="3"/>
      <c r="N17" s="3" t="s">
        <v>161</v>
      </c>
      <c r="O17" s="3">
        <f>O12*100</f>
        <v>200</v>
      </c>
      <c r="P17" s="3">
        <f ca="1">P16+O21</f>
        <v>3348.4375</v>
      </c>
      <c r="Q17" s="112"/>
    </row>
    <row r="18" spans="1:17" x14ac:dyDescent="0.25">
      <c r="A18" s="101">
        <v>18</v>
      </c>
      <c r="B18" s="3" t="s">
        <v>62</v>
      </c>
      <c r="C18" s="3"/>
      <c r="D18" s="3"/>
      <c r="E18" s="3" t="s">
        <v>4</v>
      </c>
      <c r="F18" s="3" t="s">
        <v>2</v>
      </c>
      <c r="G18" s="3" t="s">
        <v>2</v>
      </c>
      <c r="H18" s="3" t="s">
        <v>22</v>
      </c>
      <c r="I18" s="3">
        <v>0</v>
      </c>
      <c r="J18" s="8">
        <v>0</v>
      </c>
      <c r="K18" s="3"/>
      <c r="L18" s="3" t="s">
        <v>62</v>
      </c>
      <c r="M18" s="3"/>
      <c r="N18" s="3" t="s">
        <v>162</v>
      </c>
      <c r="O18" s="22">
        <f>DGET(DGET!A260:D380,"CMP",DGET!A383:D384)</f>
        <v>0</v>
      </c>
      <c r="P18" s="3" t="s">
        <v>2</v>
      </c>
      <c r="Q18" s="112" t="s">
        <v>145</v>
      </c>
    </row>
    <row r="19" spans="1:17" x14ac:dyDescent="0.25">
      <c r="A19" s="101">
        <v>19</v>
      </c>
      <c r="B19" s="3" t="s">
        <v>242</v>
      </c>
      <c r="C19" s="6"/>
      <c r="D19" s="3"/>
      <c r="E19" s="8" t="s">
        <v>7</v>
      </c>
      <c r="F19" s="8">
        <v>7</v>
      </c>
      <c r="G19" s="8" t="s">
        <v>69</v>
      </c>
      <c r="H19" s="8" t="s">
        <v>71</v>
      </c>
      <c r="I19" s="3">
        <v>0</v>
      </c>
      <c r="J19" s="8">
        <v>1</v>
      </c>
      <c r="K19" s="3"/>
      <c r="L19" s="3" t="s">
        <v>242</v>
      </c>
      <c r="M19" s="8" t="s">
        <v>70</v>
      </c>
      <c r="N19" s="3" t="s">
        <v>163</v>
      </c>
      <c r="O19" s="3">
        <f>IF(M19="yes",0.25,0)</f>
        <v>0.25</v>
      </c>
      <c r="P19">
        <f>O22+1</f>
        <v>1</v>
      </c>
      <c r="Q19" s="112"/>
    </row>
    <row r="20" spans="1:17" x14ac:dyDescent="0.25">
      <c r="A20" s="101">
        <v>20</v>
      </c>
      <c r="B20" s="3" t="s">
        <v>63</v>
      </c>
      <c r="C20" s="3"/>
      <c r="D20" s="3"/>
      <c r="E20" s="8" t="s">
        <v>7</v>
      </c>
      <c r="F20" s="8">
        <v>7</v>
      </c>
      <c r="G20" s="8" t="s">
        <v>69</v>
      </c>
      <c r="H20" s="8" t="s">
        <v>71</v>
      </c>
      <c r="I20" s="3">
        <v>0</v>
      </c>
      <c r="J20" s="8">
        <v>1</v>
      </c>
      <c r="K20" s="3"/>
      <c r="L20" s="3" t="s">
        <v>63</v>
      </c>
      <c r="M20" s="8" t="s">
        <v>70</v>
      </c>
      <c r="N20" s="3" t="s">
        <v>164</v>
      </c>
      <c r="O20" s="3">
        <f>IF(M20="yes",0.25,0)</f>
        <v>0.25</v>
      </c>
      <c r="P20" s="3">
        <f ca="1">P17*P19</f>
        <v>3348.4375</v>
      </c>
      <c r="Q20" s="112"/>
    </row>
    <row r="21" spans="1:17" x14ac:dyDescent="0.25">
      <c r="A21" s="101">
        <v>21</v>
      </c>
      <c r="B21" s="5" t="s">
        <v>64</v>
      </c>
      <c r="C21" s="3"/>
      <c r="D21" s="5"/>
      <c r="E21" s="3" t="s">
        <v>91</v>
      </c>
      <c r="F21" s="3" t="s">
        <v>2</v>
      </c>
      <c r="G21" s="3" t="s">
        <v>2</v>
      </c>
      <c r="H21" s="3" t="s">
        <v>22</v>
      </c>
      <c r="I21" s="3">
        <v>0</v>
      </c>
      <c r="J21" s="3">
        <v>1</v>
      </c>
      <c r="K21" s="3"/>
      <c r="L21" s="5" t="s">
        <v>64</v>
      </c>
      <c r="M21" s="3"/>
      <c r="N21" s="3" t="s">
        <v>165</v>
      </c>
      <c r="O21" s="3">
        <v>200</v>
      </c>
      <c r="P21" s="3">
        <f ca="1">P20-O30</f>
        <v>3345.4375</v>
      </c>
      <c r="Q21" s="112"/>
    </row>
    <row r="22" spans="1:17" x14ac:dyDescent="0.25">
      <c r="A22" s="101">
        <v>22</v>
      </c>
      <c r="B22" s="5" t="s">
        <v>65</v>
      </c>
      <c r="C22" s="3"/>
      <c r="D22" s="5"/>
      <c r="E22" s="8" t="s">
        <v>7</v>
      </c>
      <c r="F22" s="8">
        <v>7</v>
      </c>
      <c r="G22" s="8" t="s">
        <v>69</v>
      </c>
      <c r="H22" s="8" t="s">
        <v>71</v>
      </c>
      <c r="I22" s="3">
        <v>0</v>
      </c>
      <c r="J22" s="3">
        <v>1</v>
      </c>
      <c r="K22" s="3"/>
      <c r="L22" s="5" t="s">
        <v>65</v>
      </c>
      <c r="M22" s="8" t="s">
        <v>71</v>
      </c>
      <c r="N22" s="3" t="s">
        <v>166</v>
      </c>
      <c r="O22" s="3">
        <f>IF(M22="yes",1,0)</f>
        <v>0</v>
      </c>
      <c r="P22">
        <f ca="1">P21*O25</f>
        <v>836.359375</v>
      </c>
      <c r="Q22" s="112"/>
    </row>
    <row r="23" spans="1:17" x14ac:dyDescent="0.25">
      <c r="A23" s="3" t="s">
        <v>2</v>
      </c>
      <c r="B23" s="3" t="s">
        <v>2</v>
      </c>
      <c r="C23" s="3"/>
      <c r="D23" s="5"/>
      <c r="E23" s="8" t="s">
        <v>2</v>
      </c>
      <c r="F23" s="3" t="s">
        <v>2</v>
      </c>
      <c r="G23" s="8" t="s">
        <v>2</v>
      </c>
      <c r="H23" s="8" t="s">
        <v>22</v>
      </c>
      <c r="I23" s="3">
        <v>0</v>
      </c>
      <c r="J23" s="3">
        <v>0</v>
      </c>
      <c r="K23" s="3"/>
      <c r="L23" s="3" t="s">
        <v>2</v>
      </c>
      <c r="M23" s="8"/>
      <c r="N23" s="3" t="s">
        <v>2</v>
      </c>
      <c r="O23" s="3" t="s">
        <v>2</v>
      </c>
      <c r="P23" s="3">
        <f ca="1">P21-P22</f>
        <v>2509.078125</v>
      </c>
      <c r="Q23" s="112"/>
    </row>
    <row r="24" spans="1:17" x14ac:dyDescent="0.25">
      <c r="A24" s="101">
        <v>23</v>
      </c>
      <c r="B24" s="3" t="s">
        <v>66</v>
      </c>
      <c r="C24" s="3"/>
      <c r="D24" s="3"/>
      <c r="E24" s="3" t="s">
        <v>4</v>
      </c>
      <c r="F24" s="3" t="s">
        <v>2</v>
      </c>
      <c r="G24" s="3" t="s">
        <v>2</v>
      </c>
      <c r="H24" s="3" t="s">
        <v>22</v>
      </c>
      <c r="I24" s="3">
        <v>0</v>
      </c>
      <c r="J24" s="3">
        <v>0</v>
      </c>
      <c r="K24" s="3"/>
      <c r="L24" s="3" t="s">
        <v>66</v>
      </c>
      <c r="M24" s="4"/>
      <c r="N24" s="3" t="s">
        <v>2</v>
      </c>
      <c r="O24" s="3" t="s">
        <v>2</v>
      </c>
      <c r="P24" s="3">
        <f ca="1">P23*O26</f>
        <v>752.72343749999993</v>
      </c>
      <c r="Q24" s="112"/>
    </row>
    <row r="25" spans="1:17" x14ac:dyDescent="0.25">
      <c r="A25" s="101" t="s">
        <v>2</v>
      </c>
      <c r="B25" s="3" t="s">
        <v>2</v>
      </c>
      <c r="C25" s="3"/>
      <c r="D25" s="3"/>
      <c r="E25" s="3" t="s">
        <v>2</v>
      </c>
      <c r="F25" s="3" t="s">
        <v>2</v>
      </c>
      <c r="G25" s="3" t="s">
        <v>2</v>
      </c>
      <c r="H25" s="3" t="s">
        <v>22</v>
      </c>
      <c r="I25" s="3">
        <v>0</v>
      </c>
      <c r="J25" s="3">
        <v>0</v>
      </c>
      <c r="K25" s="3"/>
      <c r="L25" s="3" t="s">
        <v>2</v>
      </c>
      <c r="M25" s="4"/>
      <c r="N25" s="3" t="s">
        <v>155</v>
      </c>
      <c r="O25" s="3">
        <f>M29*1</f>
        <v>0.25</v>
      </c>
      <c r="P25" s="3" t="s">
        <v>2</v>
      </c>
      <c r="Q25" s="112"/>
    </row>
    <row r="26" spans="1:17" x14ac:dyDescent="0.25">
      <c r="A26" s="101">
        <v>24</v>
      </c>
      <c r="B26" s="5" t="s">
        <v>240</v>
      </c>
      <c r="C26" s="3"/>
      <c r="D26" s="5"/>
      <c r="E26" s="3" t="s">
        <v>26</v>
      </c>
      <c r="F26" s="8">
        <v>8</v>
      </c>
      <c r="G26" s="3" t="s">
        <v>76</v>
      </c>
      <c r="H26" s="3" t="s">
        <v>74</v>
      </c>
      <c r="I26" s="3">
        <v>0</v>
      </c>
      <c r="J26" s="3">
        <v>1</v>
      </c>
      <c r="K26" s="3"/>
      <c r="L26" s="5" t="s">
        <v>240</v>
      </c>
      <c r="M26" s="3" t="s">
        <v>147</v>
      </c>
      <c r="N26" s="3" t="s">
        <v>167</v>
      </c>
      <c r="O26" s="3">
        <f>DGET(DGET!A386:C426,"NCD",DGET!A429:C430)</f>
        <v>0.3</v>
      </c>
      <c r="P26" s="3">
        <f ca="1">P23-P24</f>
        <v>1756.3546875000002</v>
      </c>
      <c r="Q26" s="112" t="s">
        <v>154</v>
      </c>
    </row>
    <row r="27" spans="1:17" x14ac:dyDescent="0.25">
      <c r="A27" s="101">
        <v>25</v>
      </c>
      <c r="B27" s="5" t="s">
        <v>133</v>
      </c>
      <c r="C27" s="3"/>
      <c r="D27" s="5"/>
      <c r="E27" s="3" t="s">
        <v>26</v>
      </c>
      <c r="F27" s="8">
        <v>9</v>
      </c>
      <c r="G27" s="3" t="s">
        <v>144</v>
      </c>
      <c r="H27" s="3" t="s">
        <v>79</v>
      </c>
      <c r="I27" s="3">
        <v>0</v>
      </c>
      <c r="J27" s="3">
        <v>1</v>
      </c>
      <c r="K27" s="3"/>
      <c r="L27" s="5" t="s">
        <v>133</v>
      </c>
      <c r="M27" s="3" t="s">
        <v>79</v>
      </c>
      <c r="N27" s="3" t="s">
        <v>2</v>
      </c>
      <c r="O27" s="22" t="s">
        <v>2</v>
      </c>
      <c r="P27" s="3" t="s">
        <v>2</v>
      </c>
      <c r="Q27" s="112"/>
    </row>
    <row r="28" spans="1:17" x14ac:dyDescent="0.25">
      <c r="A28" s="101">
        <v>26</v>
      </c>
      <c r="B28" s="5" t="s">
        <v>67</v>
      </c>
      <c r="C28" s="3"/>
      <c r="D28" s="5"/>
      <c r="E28" s="8" t="s">
        <v>7</v>
      </c>
      <c r="F28" s="8">
        <v>7</v>
      </c>
      <c r="G28" s="3" t="s">
        <v>69</v>
      </c>
      <c r="H28" s="8" t="s">
        <v>71</v>
      </c>
      <c r="I28" s="3">
        <v>0</v>
      </c>
      <c r="J28" s="3">
        <v>0</v>
      </c>
      <c r="K28" s="3"/>
      <c r="L28" s="5" t="s">
        <v>67</v>
      </c>
      <c r="M28" s="3"/>
      <c r="N28" s="3" t="s">
        <v>2</v>
      </c>
      <c r="O28" s="3" t="s">
        <v>2</v>
      </c>
      <c r="P28" s="3" t="s">
        <v>2</v>
      </c>
      <c r="Q28" s="112"/>
    </row>
    <row r="29" spans="1:17" x14ac:dyDescent="0.25">
      <c r="A29" s="101">
        <v>27</v>
      </c>
      <c r="B29" s="5" t="s">
        <v>239</v>
      </c>
      <c r="C29" s="3"/>
      <c r="D29" s="5"/>
      <c r="E29" s="3" t="s">
        <v>26</v>
      </c>
      <c r="F29" s="8">
        <v>10</v>
      </c>
      <c r="G29" s="3" t="s">
        <v>75</v>
      </c>
      <c r="H29" s="4">
        <v>0</v>
      </c>
      <c r="I29" s="3">
        <v>0</v>
      </c>
      <c r="J29" s="3">
        <v>1</v>
      </c>
      <c r="K29" s="3"/>
      <c r="L29" s="5" t="s">
        <v>239</v>
      </c>
      <c r="M29" s="4">
        <v>0.25</v>
      </c>
      <c r="N29" s="3" t="s">
        <v>2</v>
      </c>
      <c r="O29" s="3" t="s">
        <v>2</v>
      </c>
      <c r="P29" s="3" t="s">
        <v>2</v>
      </c>
      <c r="Q29" s="112"/>
    </row>
    <row r="30" spans="1:17" x14ac:dyDescent="0.25">
      <c r="A30" s="101">
        <v>28</v>
      </c>
      <c r="B30" s="5" t="s">
        <v>68</v>
      </c>
      <c r="C30" s="3"/>
      <c r="D30" s="5"/>
      <c r="E30" s="3" t="s">
        <v>92</v>
      </c>
      <c r="F30" s="3" t="s">
        <v>2</v>
      </c>
      <c r="G30" s="3" t="s">
        <v>2</v>
      </c>
      <c r="H30" s="3" t="s">
        <v>22</v>
      </c>
      <c r="I30" s="3">
        <v>0</v>
      </c>
      <c r="J30" s="3">
        <v>1</v>
      </c>
      <c r="K30" s="3"/>
      <c r="L30" s="5" t="s">
        <v>68</v>
      </c>
      <c r="M30" s="4">
        <v>25</v>
      </c>
      <c r="N30" s="3" t="s">
        <v>168</v>
      </c>
      <c r="O30" s="3">
        <v>3</v>
      </c>
      <c r="P30" s="3">
        <f ca="1">P26*1.01</f>
        <v>1773.9182343750001</v>
      </c>
      <c r="Q30" s="112"/>
    </row>
    <row r="31" spans="1:17" x14ac:dyDescent="0.25">
      <c r="A31" s="102">
        <v>29</v>
      </c>
      <c r="B31" s="5" t="s">
        <v>88</v>
      </c>
      <c r="C31" s="3"/>
      <c r="D31" s="5"/>
      <c r="E31" s="8" t="s">
        <v>7</v>
      </c>
      <c r="F31" s="8">
        <v>7</v>
      </c>
      <c r="G31" s="3" t="s">
        <v>69</v>
      </c>
      <c r="H31" s="8" t="s">
        <v>71</v>
      </c>
      <c r="I31" s="3">
        <v>0</v>
      </c>
      <c r="J31" s="5">
        <v>1</v>
      </c>
      <c r="K31" s="3"/>
      <c r="L31" s="5" t="s">
        <v>88</v>
      </c>
      <c r="M31" s="8" t="s">
        <v>70</v>
      </c>
      <c r="N31" s="5" t="s">
        <v>169</v>
      </c>
      <c r="P31" s="3">
        <f ca="1">IF(M31="yes",P30,P26)</f>
        <v>1773.9182343750001</v>
      </c>
      <c r="Q31" s="112"/>
    </row>
    <row r="32" spans="1:17" ht="15.75" thickBot="1" x14ac:dyDescent="0.3">
      <c r="A32" s="113">
        <v>30</v>
      </c>
      <c r="B32" s="41" t="s">
        <v>244</v>
      </c>
      <c r="C32" s="41"/>
      <c r="D32" s="41"/>
      <c r="E32" s="41" t="s">
        <v>243</v>
      </c>
      <c r="F32" s="41" t="s">
        <v>2</v>
      </c>
      <c r="G32" s="41" t="s">
        <v>2</v>
      </c>
      <c r="H32" s="41" t="s">
        <v>22</v>
      </c>
      <c r="I32" s="3">
        <v>0</v>
      </c>
      <c r="J32" s="41">
        <v>0</v>
      </c>
      <c r="K32" s="3"/>
      <c r="L32" s="41" t="s">
        <v>244</v>
      </c>
      <c r="M32" s="41"/>
      <c r="N32" s="56" t="s">
        <v>200</v>
      </c>
      <c r="O32" s="41">
        <v>0</v>
      </c>
      <c r="P32" s="41">
        <f ca="1">ROUND(P31,O32)</f>
        <v>1774</v>
      </c>
      <c r="Q32" s="13"/>
    </row>
    <row r="33" spans="11:14" x14ac:dyDescent="0.25">
      <c r="N33" s="147"/>
    </row>
    <row r="35" spans="11:14" ht="45" x14ac:dyDescent="0.25">
      <c r="K35" s="146" t="s">
        <v>225</v>
      </c>
    </row>
  </sheetData>
  <conditionalFormatting sqref="V2:XFD7 S15:XFD15 S11:XFD11 AC1:XFD1 M12:M17 M19:M31 K1:Q1 N12:N24 Q30:XFD31 M31:N31 N30:P30 Q11 Q15 P8:XFD10 Q12:XFD14 P12 P14 Q16:XFD25 O14:O24 P23:P24 P16:P17 P20:P21 O2:O12 P2:P7 P27:XFD27 N26:XFD26 N28:XFD29 L32:XFD1048576 A1:J1048576">
    <cfRule type="expression" dxfId="18" priority="12">
      <formula>EXACT(TEXT(A1,"text"),"?")</formula>
    </cfRule>
  </conditionalFormatting>
  <conditionalFormatting sqref="M3:M10">
    <cfRule type="expression" dxfId="17" priority="11">
      <formula>EXACT(TEXT(M3,"text"),"?")</formula>
    </cfRule>
  </conditionalFormatting>
  <conditionalFormatting sqref="M11">
    <cfRule type="expression" dxfId="16" priority="10">
      <formula>EXACT(TEXT(M11,"text"),"?")</formula>
    </cfRule>
  </conditionalFormatting>
  <conditionalFormatting sqref="M2">
    <cfRule type="expression" dxfId="15" priority="8">
      <formula>EXACT(TEXT(M2,"text"),"?")</formula>
    </cfRule>
  </conditionalFormatting>
  <conditionalFormatting sqref="M18">
    <cfRule type="expression" dxfId="14" priority="7">
      <formula>EXACT(TEXT(M18,"text"),"?")</formula>
    </cfRule>
  </conditionalFormatting>
  <conditionalFormatting sqref="N27">
    <cfRule type="expression" dxfId="13" priority="5">
      <formula>EXACT(TEXT(N27,"text"),"?")</formula>
    </cfRule>
  </conditionalFormatting>
  <conditionalFormatting sqref="P18">
    <cfRule type="expression" dxfId="12" priority="4">
      <formula>EXACT(TEXT(P18,"text"),"?")</formula>
    </cfRule>
  </conditionalFormatting>
  <conditionalFormatting sqref="P25">
    <cfRule type="expression" dxfId="11" priority="3">
      <formula>EXACT(TEXT(P25,"text"),"?")</formula>
    </cfRule>
  </conditionalFormatting>
  <conditionalFormatting sqref="N25:O25">
    <cfRule type="expression" dxfId="10" priority="2">
      <formula>EXACT(TEXT(N25,"text"),"?")</formula>
    </cfRule>
  </conditionalFormatting>
  <conditionalFormatting sqref="L2:L31">
    <cfRule type="expression" dxfId="9" priority="1">
      <formula>EXACT(TEXT(L2,"text"),"?")</formula>
    </cfRule>
  </conditionalFormatting>
  <dataValidations count="1">
    <dataValidation type="list" allowBlank="1" showInputMessage="1" showErrorMessage="1" sqref="H28 H31 H22 M27 M29">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Lists!$C$3:$C$18</xm:f>
          </x14:formula1>
          <xm:sqref>E2:E22 E24 E26:E31</xm:sqref>
        </x14:dataValidation>
        <x14:dataValidation type="list" allowBlank="1" showInputMessage="1" showErrorMessage="1">
          <x14:formula1>
            <xm:f>Lists!$C$20:$C$22</xm:f>
          </x14:formula1>
          <xm:sqref>H4 M4</xm:sqref>
        </x14:dataValidation>
        <x14:dataValidation type="list" allowBlank="1" showInputMessage="1" showErrorMessage="1">
          <x14:formula1>
            <xm:f>Lists!$C$24:$C$29</xm:f>
          </x14:formula1>
          <xm:sqref>H11 M11</xm:sqref>
        </x14:dataValidation>
        <x14:dataValidation type="list" allowBlank="1" showInputMessage="1" showErrorMessage="1">
          <x14:formula1>
            <xm:f>Lists!$C$30:$C$31</xm:f>
          </x14:formula1>
          <xm:sqref>H19:H20 M31 M22:M23 M19:M20</xm:sqref>
        </x14:dataValidation>
        <x14:dataValidation type="list" allowBlank="1" showInputMessage="1" showErrorMessage="1">
          <x14:formula1>
            <xm:f>Lists!$C$50:$C$57</xm:f>
          </x14:formula1>
          <xm:sqref>H27</xm:sqref>
        </x14:dataValidation>
        <x14:dataValidation type="list" allowBlank="1" showInputMessage="1" showErrorMessage="1">
          <x14:formula1>
            <xm:f>Lists!$C$33:$C$39</xm:f>
          </x14:formula1>
          <xm:sqref>H26 M26</xm:sqref>
        </x14:dataValidation>
        <x14:dataValidation type="list" allowBlank="1" showInputMessage="1" showErrorMessage="1">
          <x14:formula1>
            <xm:f>Lists!$C$32:$C$45</xm:f>
          </x14:formula1>
          <xm:sqref>H29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76" workbookViewId="0">
      <selection activeCell="D136" sqref="D136"/>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4" t="s">
        <v>15</v>
      </c>
      <c r="B1" s="15" t="s">
        <v>90</v>
      </c>
      <c r="C1" s="16" t="s">
        <v>82</v>
      </c>
    </row>
    <row r="2" spans="1:3" x14ac:dyDescent="0.25">
      <c r="A2" s="17" t="s">
        <v>80</v>
      </c>
      <c r="B2" s="3" t="s">
        <v>103</v>
      </c>
      <c r="C2" s="18">
        <v>750</v>
      </c>
    </row>
    <row r="3" spans="1:3" x14ac:dyDescent="0.25">
      <c r="A3" s="17" t="s">
        <v>80</v>
      </c>
      <c r="B3" s="3" t="s">
        <v>206</v>
      </c>
      <c r="C3" s="18">
        <v>750</v>
      </c>
    </row>
    <row r="4" spans="1:3" x14ac:dyDescent="0.25">
      <c r="A4" s="17" t="s">
        <v>80</v>
      </c>
      <c r="B4" s="3" t="s">
        <v>48</v>
      </c>
      <c r="C4" s="18">
        <v>850</v>
      </c>
    </row>
    <row r="5" spans="1:3" x14ac:dyDescent="0.25">
      <c r="A5" s="17" t="s">
        <v>80</v>
      </c>
      <c r="B5" s="3" t="s">
        <v>49</v>
      </c>
      <c r="C5" s="18">
        <v>950</v>
      </c>
    </row>
    <row r="6" spans="1:3" x14ac:dyDescent="0.25">
      <c r="A6" s="17" t="s">
        <v>80</v>
      </c>
      <c r="B6" s="3" t="s">
        <v>50</v>
      </c>
      <c r="C6" s="18">
        <v>1050</v>
      </c>
    </row>
    <row r="7" spans="1:3" x14ac:dyDescent="0.25">
      <c r="A7" s="17" t="s">
        <v>80</v>
      </c>
      <c r="B7" s="3" t="s">
        <v>51</v>
      </c>
      <c r="C7" s="18">
        <v>1150</v>
      </c>
    </row>
    <row r="8" spans="1:3" x14ac:dyDescent="0.25">
      <c r="A8" s="17" t="s">
        <v>80</v>
      </c>
      <c r="B8" s="3" t="s">
        <v>52</v>
      </c>
      <c r="C8" s="18">
        <v>1250</v>
      </c>
    </row>
    <row r="9" spans="1:3" x14ac:dyDescent="0.25">
      <c r="A9" s="17" t="s">
        <v>99</v>
      </c>
      <c r="B9" s="3" t="s">
        <v>206</v>
      </c>
      <c r="C9" s="18">
        <v>750</v>
      </c>
    </row>
    <row r="10" spans="1:3" x14ac:dyDescent="0.25">
      <c r="A10" s="17" t="s">
        <v>99</v>
      </c>
      <c r="B10" s="3" t="s">
        <v>104</v>
      </c>
      <c r="C10" s="18">
        <v>750</v>
      </c>
    </row>
    <row r="11" spans="1:3" x14ac:dyDescent="0.25">
      <c r="A11" s="17" t="s">
        <v>99</v>
      </c>
      <c r="B11" s="3" t="s">
        <v>48</v>
      </c>
      <c r="C11" s="18">
        <v>850</v>
      </c>
    </row>
    <row r="12" spans="1:3" x14ac:dyDescent="0.25">
      <c r="A12" s="17" t="s">
        <v>99</v>
      </c>
      <c r="B12" s="3" t="s">
        <v>49</v>
      </c>
      <c r="C12" s="18">
        <v>950</v>
      </c>
    </row>
    <row r="13" spans="1:3" x14ac:dyDescent="0.25">
      <c r="A13" s="17" t="s">
        <v>99</v>
      </c>
      <c r="B13" s="3" t="s">
        <v>50</v>
      </c>
      <c r="C13" s="18">
        <v>1050</v>
      </c>
    </row>
    <row r="14" spans="1:3" x14ac:dyDescent="0.25">
      <c r="A14" s="17" t="s">
        <v>99</v>
      </c>
      <c r="B14" s="3" t="s">
        <v>51</v>
      </c>
      <c r="C14" s="18">
        <v>1150</v>
      </c>
    </row>
    <row r="15" spans="1:3" x14ac:dyDescent="0.25">
      <c r="A15" s="17" t="s">
        <v>99</v>
      </c>
      <c r="B15" s="3" t="s">
        <v>52</v>
      </c>
      <c r="C15" s="18">
        <v>1250</v>
      </c>
    </row>
    <row r="16" spans="1:3" x14ac:dyDescent="0.25">
      <c r="A16" s="17" t="s">
        <v>100</v>
      </c>
      <c r="B16" s="3" t="s">
        <v>206</v>
      </c>
      <c r="C16" s="18">
        <v>750</v>
      </c>
    </row>
    <row r="17" spans="1:3" x14ac:dyDescent="0.25">
      <c r="A17" s="17" t="s">
        <v>100</v>
      </c>
      <c r="B17" s="3" t="s">
        <v>104</v>
      </c>
      <c r="C17" s="18">
        <v>750</v>
      </c>
    </row>
    <row r="18" spans="1:3" x14ac:dyDescent="0.25">
      <c r="A18" s="17" t="s">
        <v>100</v>
      </c>
      <c r="B18" s="3" t="s">
        <v>48</v>
      </c>
      <c r="C18" s="18">
        <v>850</v>
      </c>
    </row>
    <row r="19" spans="1:3" x14ac:dyDescent="0.25">
      <c r="A19" s="17" t="s">
        <v>100</v>
      </c>
      <c r="B19" s="3" t="s">
        <v>49</v>
      </c>
      <c r="C19" s="18">
        <v>950</v>
      </c>
    </row>
    <row r="20" spans="1:3" x14ac:dyDescent="0.25">
      <c r="A20" s="17" t="s">
        <v>100</v>
      </c>
      <c r="B20" s="3" t="s">
        <v>50</v>
      </c>
      <c r="C20" s="18">
        <v>1050</v>
      </c>
    </row>
    <row r="21" spans="1:3" x14ac:dyDescent="0.25">
      <c r="A21" s="17" t="s">
        <v>100</v>
      </c>
      <c r="B21" s="3" t="s">
        <v>51</v>
      </c>
      <c r="C21" s="18">
        <v>1150</v>
      </c>
    </row>
    <row r="22" spans="1:3" x14ac:dyDescent="0.25">
      <c r="A22" s="17" t="s">
        <v>100</v>
      </c>
      <c r="B22" s="3" t="s">
        <v>52</v>
      </c>
      <c r="C22" s="18">
        <v>1250</v>
      </c>
    </row>
    <row r="23" spans="1:3" x14ac:dyDescent="0.25">
      <c r="A23" s="17" t="s">
        <v>102</v>
      </c>
      <c r="B23" s="3" t="s">
        <v>206</v>
      </c>
      <c r="C23" s="18">
        <v>500</v>
      </c>
    </row>
    <row r="24" spans="1:3" x14ac:dyDescent="0.25">
      <c r="A24" s="17" t="s">
        <v>102</v>
      </c>
      <c r="B24" s="3" t="s">
        <v>104</v>
      </c>
      <c r="C24" s="18">
        <v>750</v>
      </c>
    </row>
    <row r="25" spans="1:3" x14ac:dyDescent="0.25">
      <c r="A25" s="17" t="s">
        <v>102</v>
      </c>
      <c r="B25" s="3" t="s">
        <v>48</v>
      </c>
      <c r="C25" s="18">
        <v>850</v>
      </c>
    </row>
    <row r="26" spans="1:3" x14ac:dyDescent="0.25">
      <c r="A26" s="17" t="s">
        <v>102</v>
      </c>
      <c r="B26" s="3" t="s">
        <v>49</v>
      </c>
      <c r="C26" s="18">
        <v>950</v>
      </c>
    </row>
    <row r="27" spans="1:3" x14ac:dyDescent="0.25">
      <c r="A27" s="17" t="s">
        <v>102</v>
      </c>
      <c r="B27" s="3" t="s">
        <v>50</v>
      </c>
      <c r="C27" s="18">
        <v>1050</v>
      </c>
    </row>
    <row r="28" spans="1:3" x14ac:dyDescent="0.25">
      <c r="A28" s="17" t="s">
        <v>102</v>
      </c>
      <c r="B28" s="3" t="s">
        <v>51</v>
      </c>
      <c r="C28" s="18">
        <v>1150</v>
      </c>
    </row>
    <row r="29" spans="1:3" x14ac:dyDescent="0.25">
      <c r="A29" s="17" t="s">
        <v>102</v>
      </c>
      <c r="B29" s="3" t="s">
        <v>52</v>
      </c>
      <c r="C29" s="18">
        <v>1250</v>
      </c>
    </row>
    <row r="30" spans="1:3" x14ac:dyDescent="0.25">
      <c r="A30" s="17" t="s">
        <v>101</v>
      </c>
      <c r="B30" s="3" t="s">
        <v>206</v>
      </c>
      <c r="C30" s="18">
        <v>750</v>
      </c>
    </row>
    <row r="31" spans="1:3" x14ac:dyDescent="0.25">
      <c r="A31" s="17" t="s">
        <v>101</v>
      </c>
      <c r="B31" s="3" t="s">
        <v>104</v>
      </c>
      <c r="C31" s="18">
        <v>775</v>
      </c>
    </row>
    <row r="32" spans="1:3" x14ac:dyDescent="0.25">
      <c r="A32" s="17" t="s">
        <v>101</v>
      </c>
      <c r="B32" s="3" t="s">
        <v>48</v>
      </c>
      <c r="C32" s="18">
        <v>850</v>
      </c>
    </row>
    <row r="33" spans="1:4" x14ac:dyDescent="0.25">
      <c r="A33" s="17" t="s">
        <v>101</v>
      </c>
      <c r="B33" s="3" t="s">
        <v>49</v>
      </c>
      <c r="C33" s="18">
        <v>950</v>
      </c>
    </row>
    <row r="34" spans="1:4" x14ac:dyDescent="0.25">
      <c r="A34" s="17" t="s">
        <v>101</v>
      </c>
      <c r="B34" s="3" t="s">
        <v>50</v>
      </c>
      <c r="C34" s="18">
        <v>1050</v>
      </c>
    </row>
    <row r="35" spans="1:4" x14ac:dyDescent="0.25">
      <c r="A35" s="17" t="s">
        <v>101</v>
      </c>
      <c r="B35" s="3" t="s">
        <v>51</v>
      </c>
      <c r="C35" s="18">
        <v>1150</v>
      </c>
    </row>
    <row r="36" spans="1:4" ht="15.75" thickBot="1" x14ac:dyDescent="0.3">
      <c r="A36" s="19" t="s">
        <v>101</v>
      </c>
      <c r="B36" s="41" t="s">
        <v>52</v>
      </c>
      <c r="C36" s="20">
        <v>1250</v>
      </c>
    </row>
    <row r="37" spans="1:4" ht="15.75" thickBot="1" x14ac:dyDescent="0.3"/>
    <row r="38" spans="1:4" x14ac:dyDescent="0.25">
      <c r="A38" s="162" t="s">
        <v>83</v>
      </c>
      <c r="B38" s="163"/>
      <c r="C38" s="164"/>
    </row>
    <row r="39" spans="1:4" x14ac:dyDescent="0.25">
      <c r="A39" s="60" t="s">
        <v>15</v>
      </c>
      <c r="B39" s="58" t="s">
        <v>90</v>
      </c>
      <c r="C39" s="68" t="s">
        <v>82</v>
      </c>
    </row>
    <row r="40" spans="1:4" ht="15.75" thickBot="1" x14ac:dyDescent="0.3">
      <c r="A40" s="69" t="str">
        <f>ConfigurationSetup!M3</f>
        <v>Motorcycle</v>
      </c>
      <c r="B40" s="70" t="str">
        <f>ConfigurationSetup!M11</f>
        <v>greater then 3000</v>
      </c>
      <c r="C40" s="71"/>
    </row>
    <row r="41" spans="1:4" ht="15.75" thickBot="1" x14ac:dyDescent="0.3"/>
    <row r="42" spans="1:4" x14ac:dyDescent="0.25">
      <c r="A42" s="25" t="s">
        <v>15</v>
      </c>
      <c r="B42" s="25" t="s">
        <v>21</v>
      </c>
      <c r="C42" s="51" t="s">
        <v>108</v>
      </c>
      <c r="D42" s="76" t="s">
        <v>128</v>
      </c>
    </row>
    <row r="43" spans="1:4" x14ac:dyDescent="0.25">
      <c r="A43" s="77" t="s">
        <v>80</v>
      </c>
      <c r="B43" s="28" t="s">
        <v>109</v>
      </c>
      <c r="C43" s="29" t="s">
        <v>110</v>
      </c>
      <c r="D43" s="78">
        <v>0</v>
      </c>
    </row>
    <row r="44" spans="1:4" x14ac:dyDescent="0.25">
      <c r="A44" s="79" t="s">
        <v>80</v>
      </c>
      <c r="B44" s="28" t="s">
        <v>109</v>
      </c>
      <c r="C44" s="28" t="s">
        <v>111</v>
      </c>
      <c r="D44" s="78">
        <v>0</v>
      </c>
    </row>
    <row r="45" spans="1:4" x14ac:dyDescent="0.25">
      <c r="A45" s="79" t="s">
        <v>80</v>
      </c>
      <c r="B45" s="28" t="s">
        <v>109</v>
      </c>
      <c r="C45" s="28" t="s">
        <v>84</v>
      </c>
      <c r="D45" s="78">
        <v>0</v>
      </c>
    </row>
    <row r="46" spans="1:4" x14ac:dyDescent="0.25">
      <c r="A46" s="79" t="s">
        <v>80</v>
      </c>
      <c r="B46" s="28" t="s">
        <v>109</v>
      </c>
      <c r="C46" s="28" t="s">
        <v>112</v>
      </c>
      <c r="D46" s="78">
        <v>0</v>
      </c>
    </row>
    <row r="47" spans="1:4" x14ac:dyDescent="0.25">
      <c r="A47" s="79" t="s">
        <v>80</v>
      </c>
      <c r="B47" s="28" t="s">
        <v>109</v>
      </c>
      <c r="C47" s="28" t="s">
        <v>113</v>
      </c>
      <c r="D47" s="78">
        <v>0</v>
      </c>
    </row>
    <row r="48" spans="1:4" x14ac:dyDescent="0.25">
      <c r="A48" s="80" t="s">
        <v>80</v>
      </c>
      <c r="B48" s="31" t="s">
        <v>109</v>
      </c>
      <c r="C48" s="31" t="s">
        <v>114</v>
      </c>
      <c r="D48" s="81">
        <v>0</v>
      </c>
    </row>
    <row r="49" spans="1:4" x14ac:dyDescent="0.25">
      <c r="A49" s="77" t="s">
        <v>80</v>
      </c>
      <c r="B49" s="28" t="s">
        <v>115</v>
      </c>
      <c r="C49" s="29" t="s">
        <v>110</v>
      </c>
      <c r="D49" s="78">
        <v>2.5000000000000001E-2</v>
      </c>
    </row>
    <row r="50" spans="1:4" x14ac:dyDescent="0.25">
      <c r="A50" s="79" t="s">
        <v>80</v>
      </c>
      <c r="B50" s="28" t="s">
        <v>115</v>
      </c>
      <c r="C50" s="28" t="s">
        <v>111</v>
      </c>
      <c r="D50" s="78">
        <v>2.5000000000000001E-2</v>
      </c>
    </row>
    <row r="51" spans="1:4" x14ac:dyDescent="0.25">
      <c r="A51" s="79" t="s">
        <v>80</v>
      </c>
      <c r="B51" s="28" t="s">
        <v>115</v>
      </c>
      <c r="C51" s="28" t="s">
        <v>84</v>
      </c>
      <c r="D51" s="78">
        <v>2.5000000000000001E-2</v>
      </c>
    </row>
    <row r="52" spans="1:4" x14ac:dyDescent="0.25">
      <c r="A52" s="79" t="s">
        <v>80</v>
      </c>
      <c r="B52" s="28" t="s">
        <v>115</v>
      </c>
      <c r="C52" s="28" t="s">
        <v>112</v>
      </c>
      <c r="D52" s="78">
        <v>2.5000000000000001E-2</v>
      </c>
    </row>
    <row r="53" spans="1:4" x14ac:dyDescent="0.25">
      <c r="A53" s="79" t="s">
        <v>80</v>
      </c>
      <c r="B53" s="28" t="s">
        <v>115</v>
      </c>
      <c r="C53" s="28" t="s">
        <v>113</v>
      </c>
      <c r="D53" s="78">
        <v>2.5000000000000001E-2</v>
      </c>
    </row>
    <row r="54" spans="1:4" x14ac:dyDescent="0.25">
      <c r="A54" s="80" t="s">
        <v>80</v>
      </c>
      <c r="B54" s="31" t="s">
        <v>115</v>
      </c>
      <c r="C54" s="31" t="s">
        <v>114</v>
      </c>
      <c r="D54" s="78">
        <v>2.5000000000000001E-2</v>
      </c>
    </row>
    <row r="55" spans="1:4" x14ac:dyDescent="0.25">
      <c r="A55" s="77" t="s">
        <v>80</v>
      </c>
      <c r="B55" s="28" t="s">
        <v>25</v>
      </c>
      <c r="C55" s="29" t="s">
        <v>110</v>
      </c>
      <c r="D55" s="78">
        <v>0.05</v>
      </c>
    </row>
    <row r="56" spans="1:4" x14ac:dyDescent="0.25">
      <c r="A56" s="77" t="s">
        <v>80</v>
      </c>
      <c r="B56" s="28" t="s">
        <v>25</v>
      </c>
      <c r="C56" s="29" t="s">
        <v>111</v>
      </c>
      <c r="D56" s="78">
        <v>0.05</v>
      </c>
    </row>
    <row r="57" spans="1:4" x14ac:dyDescent="0.25">
      <c r="A57" s="77" t="s">
        <v>80</v>
      </c>
      <c r="B57" s="28" t="s">
        <v>25</v>
      </c>
      <c r="C57" s="29" t="s">
        <v>84</v>
      </c>
      <c r="D57" s="78">
        <v>0.05</v>
      </c>
    </row>
    <row r="58" spans="1:4" x14ac:dyDescent="0.25">
      <c r="A58" s="77" t="s">
        <v>80</v>
      </c>
      <c r="B58" s="28" t="s">
        <v>25</v>
      </c>
      <c r="C58" s="29" t="s">
        <v>112</v>
      </c>
      <c r="D58" s="78">
        <v>0.05</v>
      </c>
    </row>
    <row r="59" spans="1:4" x14ac:dyDescent="0.25">
      <c r="A59" s="77" t="s">
        <v>80</v>
      </c>
      <c r="B59" s="28" t="s">
        <v>25</v>
      </c>
      <c r="C59" s="29" t="s">
        <v>113</v>
      </c>
      <c r="D59" s="78">
        <v>0.05</v>
      </c>
    </row>
    <row r="60" spans="1:4" x14ac:dyDescent="0.25">
      <c r="A60" s="82" t="s">
        <v>80</v>
      </c>
      <c r="B60" s="31" t="s">
        <v>25</v>
      </c>
      <c r="C60" s="32" t="s">
        <v>114</v>
      </c>
      <c r="D60" s="78">
        <v>0.05</v>
      </c>
    </row>
    <row r="61" spans="1:4" x14ac:dyDescent="0.25">
      <c r="A61" s="79" t="s">
        <v>99</v>
      </c>
      <c r="B61" s="28" t="s">
        <v>109</v>
      </c>
      <c r="C61" s="29" t="s">
        <v>110</v>
      </c>
      <c r="D61" s="78">
        <v>0</v>
      </c>
    </row>
    <row r="62" spans="1:4" x14ac:dyDescent="0.25">
      <c r="A62" s="79" t="s">
        <v>99</v>
      </c>
      <c r="B62" s="28" t="s">
        <v>109</v>
      </c>
      <c r="C62" s="28" t="s">
        <v>111</v>
      </c>
      <c r="D62" s="78">
        <v>0</v>
      </c>
    </row>
    <row r="63" spans="1:4" x14ac:dyDescent="0.25">
      <c r="A63" s="79" t="s">
        <v>99</v>
      </c>
      <c r="B63" s="28" t="s">
        <v>109</v>
      </c>
      <c r="C63" s="28" t="s">
        <v>84</v>
      </c>
      <c r="D63" s="78">
        <v>0</v>
      </c>
    </row>
    <row r="64" spans="1:4" x14ac:dyDescent="0.25">
      <c r="A64" s="79" t="s">
        <v>99</v>
      </c>
      <c r="B64" s="28" t="s">
        <v>109</v>
      </c>
      <c r="C64" s="28" t="s">
        <v>112</v>
      </c>
      <c r="D64" s="78">
        <v>0</v>
      </c>
    </row>
    <row r="65" spans="1:4" x14ac:dyDescent="0.25">
      <c r="A65" s="79" t="s">
        <v>99</v>
      </c>
      <c r="B65" s="28" t="s">
        <v>109</v>
      </c>
      <c r="C65" s="28" t="s">
        <v>113</v>
      </c>
      <c r="D65" s="78">
        <v>0</v>
      </c>
    </row>
    <row r="66" spans="1:4" x14ac:dyDescent="0.25">
      <c r="A66" s="80" t="s">
        <v>99</v>
      </c>
      <c r="B66" s="31" t="s">
        <v>109</v>
      </c>
      <c r="C66" s="31" t="s">
        <v>114</v>
      </c>
      <c r="D66" s="81">
        <v>0</v>
      </c>
    </row>
    <row r="67" spans="1:4" x14ac:dyDescent="0.25">
      <c r="A67" s="79" t="s">
        <v>99</v>
      </c>
      <c r="B67" s="28" t="s">
        <v>115</v>
      </c>
      <c r="C67" s="29" t="s">
        <v>110</v>
      </c>
      <c r="D67" s="78">
        <v>2.5000000000000001E-2</v>
      </c>
    </row>
    <row r="68" spans="1:4" x14ac:dyDescent="0.25">
      <c r="A68" s="79" t="s">
        <v>99</v>
      </c>
      <c r="B68" s="28" t="s">
        <v>115</v>
      </c>
      <c r="C68" s="28" t="s">
        <v>111</v>
      </c>
      <c r="D68" s="78">
        <v>2.5000000000000001E-2</v>
      </c>
    </row>
    <row r="69" spans="1:4" x14ac:dyDescent="0.25">
      <c r="A69" s="79" t="s">
        <v>99</v>
      </c>
      <c r="B69" s="28" t="s">
        <v>115</v>
      </c>
      <c r="C69" s="28" t="s">
        <v>84</v>
      </c>
      <c r="D69" s="78">
        <v>2.5000000000000001E-2</v>
      </c>
    </row>
    <row r="70" spans="1:4" x14ac:dyDescent="0.25">
      <c r="A70" s="79" t="s">
        <v>99</v>
      </c>
      <c r="B70" s="28" t="s">
        <v>115</v>
      </c>
      <c r="C70" s="28" t="s">
        <v>112</v>
      </c>
      <c r="D70" s="78">
        <v>2.5000000000000001E-2</v>
      </c>
    </row>
    <row r="71" spans="1:4" x14ac:dyDescent="0.25">
      <c r="A71" s="79" t="s">
        <v>99</v>
      </c>
      <c r="B71" s="28" t="s">
        <v>115</v>
      </c>
      <c r="C71" s="28" t="s">
        <v>113</v>
      </c>
      <c r="D71" s="78">
        <v>2.5000000000000001E-2</v>
      </c>
    </row>
    <row r="72" spans="1:4" x14ac:dyDescent="0.25">
      <c r="A72" s="80" t="s">
        <v>99</v>
      </c>
      <c r="B72" s="31" t="s">
        <v>115</v>
      </c>
      <c r="C72" s="31" t="s">
        <v>114</v>
      </c>
      <c r="D72" s="78">
        <v>2.5000000000000001E-2</v>
      </c>
    </row>
    <row r="73" spans="1:4" x14ac:dyDescent="0.25">
      <c r="A73" s="79" t="s">
        <v>99</v>
      </c>
      <c r="B73" s="28" t="s">
        <v>25</v>
      </c>
      <c r="C73" s="29" t="s">
        <v>110</v>
      </c>
      <c r="D73" s="78">
        <v>0.06</v>
      </c>
    </row>
    <row r="74" spans="1:4" x14ac:dyDescent="0.25">
      <c r="A74" s="79" t="s">
        <v>99</v>
      </c>
      <c r="B74" s="28" t="s">
        <v>25</v>
      </c>
      <c r="C74" s="30" t="s">
        <v>111</v>
      </c>
      <c r="D74" s="78">
        <v>0.06</v>
      </c>
    </row>
    <row r="75" spans="1:4" x14ac:dyDescent="0.25">
      <c r="A75" s="79" t="s">
        <v>99</v>
      </c>
      <c r="B75" s="28" t="s">
        <v>25</v>
      </c>
      <c r="C75" s="29" t="s">
        <v>84</v>
      </c>
      <c r="D75" s="78">
        <v>0.06</v>
      </c>
    </row>
    <row r="76" spans="1:4" x14ac:dyDescent="0.25">
      <c r="A76" s="79" t="s">
        <v>99</v>
      </c>
      <c r="B76" s="28" t="s">
        <v>25</v>
      </c>
      <c r="C76" s="29" t="s">
        <v>112</v>
      </c>
      <c r="D76" s="78">
        <v>0.06</v>
      </c>
    </row>
    <row r="77" spans="1:4" x14ac:dyDescent="0.25">
      <c r="A77" s="79" t="s">
        <v>99</v>
      </c>
      <c r="B77" s="28" t="s">
        <v>25</v>
      </c>
      <c r="C77" s="29" t="s">
        <v>113</v>
      </c>
      <c r="D77" s="78">
        <v>0.06</v>
      </c>
    </row>
    <row r="78" spans="1:4" x14ac:dyDescent="0.25">
      <c r="A78" s="80" t="s">
        <v>99</v>
      </c>
      <c r="B78" s="31" t="s">
        <v>25</v>
      </c>
      <c r="C78" s="32" t="s">
        <v>114</v>
      </c>
      <c r="D78" s="78">
        <v>0.06</v>
      </c>
    </row>
    <row r="79" spans="1:4" x14ac:dyDescent="0.25">
      <c r="A79" s="34" t="s">
        <v>100</v>
      </c>
      <c r="B79" s="28" t="s">
        <v>109</v>
      </c>
      <c r="C79" s="29" t="s">
        <v>110</v>
      </c>
      <c r="D79" s="78">
        <v>0</v>
      </c>
    </row>
    <row r="80" spans="1:4" x14ac:dyDescent="0.25">
      <c r="A80" s="34" t="s">
        <v>100</v>
      </c>
      <c r="B80" s="28" t="s">
        <v>109</v>
      </c>
      <c r="C80" s="28" t="s">
        <v>111</v>
      </c>
      <c r="D80" s="78">
        <v>0</v>
      </c>
    </row>
    <row r="81" spans="1:4" x14ac:dyDescent="0.25">
      <c r="A81" s="34" t="s">
        <v>100</v>
      </c>
      <c r="B81" s="28" t="s">
        <v>109</v>
      </c>
      <c r="C81" s="28" t="s">
        <v>84</v>
      </c>
      <c r="D81" s="78">
        <v>0</v>
      </c>
    </row>
    <row r="82" spans="1:4" x14ac:dyDescent="0.25">
      <c r="A82" s="34" t="s">
        <v>100</v>
      </c>
      <c r="B82" s="28" t="s">
        <v>109</v>
      </c>
      <c r="C82" s="28" t="s">
        <v>112</v>
      </c>
      <c r="D82" s="78">
        <v>0</v>
      </c>
    </row>
    <row r="83" spans="1:4" x14ac:dyDescent="0.25">
      <c r="A83" s="34" t="s">
        <v>100</v>
      </c>
      <c r="B83" s="28" t="s">
        <v>109</v>
      </c>
      <c r="C83" s="28" t="s">
        <v>113</v>
      </c>
      <c r="D83" s="78">
        <v>0</v>
      </c>
    </row>
    <row r="84" spans="1:4" x14ac:dyDescent="0.25">
      <c r="A84" s="83" t="s">
        <v>100</v>
      </c>
      <c r="B84" s="31" t="s">
        <v>109</v>
      </c>
      <c r="C84" s="31" t="s">
        <v>114</v>
      </c>
      <c r="D84" s="78">
        <v>0</v>
      </c>
    </row>
    <row r="85" spans="1:4" x14ac:dyDescent="0.25">
      <c r="A85" s="34" t="s">
        <v>100</v>
      </c>
      <c r="B85" s="28" t="s">
        <v>115</v>
      </c>
      <c r="C85" s="29" t="s">
        <v>110</v>
      </c>
      <c r="D85" s="78">
        <v>2.5000000000000001E-2</v>
      </c>
    </row>
    <row r="86" spans="1:4" x14ac:dyDescent="0.25">
      <c r="A86" s="34" t="s">
        <v>100</v>
      </c>
      <c r="B86" s="28" t="s">
        <v>115</v>
      </c>
      <c r="C86" s="29" t="s">
        <v>111</v>
      </c>
      <c r="D86" s="78">
        <v>2.5000000000000001E-2</v>
      </c>
    </row>
    <row r="87" spans="1:4" x14ac:dyDescent="0.25">
      <c r="A87" s="34" t="s">
        <v>100</v>
      </c>
      <c r="B87" s="28" t="s">
        <v>115</v>
      </c>
      <c r="C87" s="29" t="s">
        <v>84</v>
      </c>
      <c r="D87" s="78">
        <v>2.5000000000000001E-2</v>
      </c>
    </row>
    <row r="88" spans="1:4" x14ac:dyDescent="0.25">
      <c r="A88" s="34" t="s">
        <v>100</v>
      </c>
      <c r="B88" s="28" t="s">
        <v>115</v>
      </c>
      <c r="C88" s="29" t="s">
        <v>112</v>
      </c>
      <c r="D88" s="78">
        <v>2.5000000000000001E-2</v>
      </c>
    </row>
    <row r="89" spans="1:4" x14ac:dyDescent="0.25">
      <c r="A89" s="34" t="s">
        <v>100</v>
      </c>
      <c r="B89" s="28" t="s">
        <v>115</v>
      </c>
      <c r="C89" s="29" t="s">
        <v>113</v>
      </c>
      <c r="D89" s="78">
        <v>2.5000000000000001E-2</v>
      </c>
    </row>
    <row r="90" spans="1:4" x14ac:dyDescent="0.25">
      <c r="A90" s="83" t="s">
        <v>100</v>
      </c>
      <c r="B90" s="31" t="s">
        <v>115</v>
      </c>
      <c r="C90" s="32" t="s">
        <v>114</v>
      </c>
      <c r="D90" s="78">
        <v>2.5000000000000001E-2</v>
      </c>
    </row>
    <row r="91" spans="1:4" x14ac:dyDescent="0.25">
      <c r="A91" s="34" t="s">
        <v>100</v>
      </c>
      <c r="B91" s="28" t="s">
        <v>25</v>
      </c>
      <c r="C91" s="29" t="s">
        <v>110</v>
      </c>
      <c r="D91" s="78">
        <v>0.06</v>
      </c>
    </row>
    <row r="92" spans="1:4" x14ac:dyDescent="0.25">
      <c r="A92" s="34" t="s">
        <v>100</v>
      </c>
      <c r="B92" s="28" t="s">
        <v>25</v>
      </c>
      <c r="C92" s="29" t="s">
        <v>111</v>
      </c>
      <c r="D92" s="78">
        <v>0.06</v>
      </c>
    </row>
    <row r="93" spans="1:4" x14ac:dyDescent="0.25">
      <c r="A93" s="34" t="s">
        <v>100</v>
      </c>
      <c r="B93" s="28" t="s">
        <v>25</v>
      </c>
      <c r="C93" s="29" t="s">
        <v>84</v>
      </c>
      <c r="D93" s="78">
        <v>0.06</v>
      </c>
    </row>
    <row r="94" spans="1:4" x14ac:dyDescent="0.25">
      <c r="A94" s="34" t="s">
        <v>100</v>
      </c>
      <c r="B94" s="28" t="s">
        <v>25</v>
      </c>
      <c r="C94" s="29" t="s">
        <v>112</v>
      </c>
      <c r="D94" s="78">
        <v>0.06</v>
      </c>
    </row>
    <row r="95" spans="1:4" x14ac:dyDescent="0.25">
      <c r="A95" s="34" t="s">
        <v>100</v>
      </c>
      <c r="B95" s="28" t="s">
        <v>25</v>
      </c>
      <c r="C95" s="30" t="s">
        <v>113</v>
      </c>
      <c r="D95" s="78">
        <v>0.06</v>
      </c>
    </row>
    <row r="96" spans="1:4" x14ac:dyDescent="0.25">
      <c r="A96" s="83" t="s">
        <v>100</v>
      </c>
      <c r="B96" s="31" t="s">
        <v>25</v>
      </c>
      <c r="C96" s="32" t="s">
        <v>114</v>
      </c>
      <c r="D96" s="84">
        <v>0.06</v>
      </c>
    </row>
    <row r="97" spans="1:4" x14ac:dyDescent="0.25">
      <c r="A97" s="34" t="s">
        <v>102</v>
      </c>
      <c r="B97" s="28" t="s">
        <v>109</v>
      </c>
      <c r="C97" s="29" t="s">
        <v>110</v>
      </c>
      <c r="D97" s="78">
        <v>0</v>
      </c>
    </row>
    <row r="98" spans="1:4" x14ac:dyDescent="0.25">
      <c r="A98" s="34" t="s">
        <v>102</v>
      </c>
      <c r="B98" s="28" t="s">
        <v>109</v>
      </c>
      <c r="C98" s="29" t="s">
        <v>111</v>
      </c>
      <c r="D98" s="78">
        <v>0</v>
      </c>
    </row>
    <row r="99" spans="1:4" x14ac:dyDescent="0.25">
      <c r="A99" s="34" t="s">
        <v>102</v>
      </c>
      <c r="B99" s="28" t="s">
        <v>109</v>
      </c>
      <c r="C99" s="29" t="s">
        <v>84</v>
      </c>
      <c r="D99" s="78">
        <v>0</v>
      </c>
    </row>
    <row r="100" spans="1:4" x14ac:dyDescent="0.25">
      <c r="A100" s="34" t="s">
        <v>102</v>
      </c>
      <c r="B100" s="28" t="s">
        <v>109</v>
      </c>
      <c r="C100" s="29" t="s">
        <v>112</v>
      </c>
      <c r="D100" s="78">
        <v>0</v>
      </c>
    </row>
    <row r="101" spans="1:4" x14ac:dyDescent="0.25">
      <c r="A101" s="34" t="s">
        <v>102</v>
      </c>
      <c r="B101" s="28" t="s">
        <v>109</v>
      </c>
      <c r="C101" s="29" t="s">
        <v>113</v>
      </c>
      <c r="D101" s="78">
        <v>0</v>
      </c>
    </row>
    <row r="102" spans="1:4" x14ac:dyDescent="0.25">
      <c r="A102" s="34" t="s">
        <v>102</v>
      </c>
      <c r="B102" s="28" t="s">
        <v>109</v>
      </c>
      <c r="C102" s="29" t="s">
        <v>114</v>
      </c>
      <c r="D102" s="78">
        <v>0</v>
      </c>
    </row>
    <row r="103" spans="1:4" x14ac:dyDescent="0.25">
      <c r="A103" s="34" t="s">
        <v>102</v>
      </c>
      <c r="B103" s="28" t="s">
        <v>115</v>
      </c>
      <c r="C103" s="30" t="s">
        <v>110</v>
      </c>
      <c r="D103" s="78">
        <v>2.5000000000000001E-2</v>
      </c>
    </row>
    <row r="104" spans="1:4" x14ac:dyDescent="0.25">
      <c r="A104" s="34" t="s">
        <v>102</v>
      </c>
      <c r="B104" s="31" t="s">
        <v>115</v>
      </c>
      <c r="C104" s="32" t="s">
        <v>111</v>
      </c>
      <c r="D104" s="84">
        <v>2.5000000000000001E-2</v>
      </c>
    </row>
    <row r="105" spans="1:4" x14ac:dyDescent="0.25">
      <c r="A105" s="34" t="s">
        <v>102</v>
      </c>
      <c r="B105" s="28" t="s">
        <v>115</v>
      </c>
      <c r="C105" s="30" t="s">
        <v>84</v>
      </c>
      <c r="D105" s="78">
        <v>2.5000000000000001E-2</v>
      </c>
    </row>
    <row r="106" spans="1:4" x14ac:dyDescent="0.25">
      <c r="A106" s="34" t="s">
        <v>102</v>
      </c>
      <c r="B106" s="31" t="s">
        <v>115</v>
      </c>
      <c r="C106" s="32" t="s">
        <v>112</v>
      </c>
      <c r="D106" s="84">
        <v>2.5000000000000001E-2</v>
      </c>
    </row>
    <row r="107" spans="1:4" x14ac:dyDescent="0.25">
      <c r="A107" s="34" t="s">
        <v>102</v>
      </c>
      <c r="B107" s="28" t="s">
        <v>115</v>
      </c>
      <c r="C107" s="30" t="s">
        <v>113</v>
      </c>
      <c r="D107" s="78">
        <v>2.5000000000000001E-2</v>
      </c>
    </row>
    <row r="108" spans="1:4" x14ac:dyDescent="0.25">
      <c r="A108" s="34" t="s">
        <v>102</v>
      </c>
      <c r="B108" s="28" t="s">
        <v>115</v>
      </c>
      <c r="C108" s="29" t="s">
        <v>114</v>
      </c>
      <c r="D108" s="78">
        <v>2.5000000000000001E-2</v>
      </c>
    </row>
    <row r="109" spans="1:4" x14ac:dyDescent="0.25">
      <c r="A109" s="34" t="s">
        <v>102</v>
      </c>
      <c r="B109" s="28" t="s">
        <v>25</v>
      </c>
      <c r="C109" s="29" t="s">
        <v>110</v>
      </c>
      <c r="D109" s="78">
        <v>0.05</v>
      </c>
    </row>
    <row r="110" spans="1:4" x14ac:dyDescent="0.25">
      <c r="A110" s="34" t="s">
        <v>102</v>
      </c>
      <c r="B110" s="28" t="s">
        <v>25</v>
      </c>
      <c r="C110" s="29" t="s">
        <v>111</v>
      </c>
      <c r="D110" s="78">
        <v>0.05</v>
      </c>
    </row>
    <row r="111" spans="1:4" x14ac:dyDescent="0.25">
      <c r="A111" s="34" t="s">
        <v>102</v>
      </c>
      <c r="B111" s="28" t="s">
        <v>25</v>
      </c>
      <c r="C111" s="29" t="s">
        <v>84</v>
      </c>
      <c r="D111" s="78">
        <v>0.05</v>
      </c>
    </row>
    <row r="112" spans="1:4" x14ac:dyDescent="0.25">
      <c r="A112" s="34" t="s">
        <v>102</v>
      </c>
      <c r="B112" s="28" t="s">
        <v>25</v>
      </c>
      <c r="C112" s="29" t="s">
        <v>112</v>
      </c>
      <c r="D112" s="78">
        <v>0.05</v>
      </c>
    </row>
    <row r="113" spans="1:4" x14ac:dyDescent="0.25">
      <c r="A113" s="34" t="s">
        <v>102</v>
      </c>
      <c r="B113" s="28" t="s">
        <v>25</v>
      </c>
      <c r="C113" s="29" t="s">
        <v>113</v>
      </c>
      <c r="D113" s="78">
        <v>0.05</v>
      </c>
    </row>
    <row r="114" spans="1:4" x14ac:dyDescent="0.25">
      <c r="A114" s="34" t="s">
        <v>102</v>
      </c>
      <c r="B114" s="28" t="s">
        <v>25</v>
      </c>
      <c r="C114" s="29" t="s">
        <v>114</v>
      </c>
      <c r="D114" s="78">
        <v>0.05</v>
      </c>
    </row>
    <row r="115" spans="1:4" x14ac:dyDescent="0.25">
      <c r="A115" s="34" t="s">
        <v>101</v>
      </c>
      <c r="B115" s="28" t="s">
        <v>109</v>
      </c>
      <c r="C115" s="29" t="s">
        <v>110</v>
      </c>
      <c r="D115" s="78">
        <v>0</v>
      </c>
    </row>
    <row r="116" spans="1:4" x14ac:dyDescent="0.25">
      <c r="A116" s="34" t="s">
        <v>101</v>
      </c>
      <c r="B116" s="28" t="s">
        <v>109</v>
      </c>
      <c r="C116" s="29" t="s">
        <v>111</v>
      </c>
      <c r="D116" s="78">
        <v>0</v>
      </c>
    </row>
    <row r="117" spans="1:4" x14ac:dyDescent="0.25">
      <c r="A117" s="34" t="s">
        <v>101</v>
      </c>
      <c r="B117" s="28" t="s">
        <v>109</v>
      </c>
      <c r="C117" s="29" t="s">
        <v>84</v>
      </c>
      <c r="D117" s="78">
        <v>0</v>
      </c>
    </row>
    <row r="118" spans="1:4" x14ac:dyDescent="0.25">
      <c r="A118" s="34" t="s">
        <v>101</v>
      </c>
      <c r="B118" s="28" t="s">
        <v>109</v>
      </c>
      <c r="C118" s="29" t="s">
        <v>112</v>
      </c>
      <c r="D118" s="78">
        <v>0</v>
      </c>
    </row>
    <row r="119" spans="1:4" x14ac:dyDescent="0.25">
      <c r="A119" s="34" t="s">
        <v>101</v>
      </c>
      <c r="B119" s="28" t="s">
        <v>109</v>
      </c>
      <c r="C119" s="29" t="s">
        <v>114</v>
      </c>
      <c r="D119" s="78">
        <v>0</v>
      </c>
    </row>
    <row r="120" spans="1:4" x14ac:dyDescent="0.25">
      <c r="A120" s="34" t="s">
        <v>101</v>
      </c>
      <c r="B120" s="28" t="s">
        <v>109</v>
      </c>
      <c r="C120" s="29" t="s">
        <v>113</v>
      </c>
      <c r="D120" s="78">
        <v>0</v>
      </c>
    </row>
    <row r="121" spans="1:4" x14ac:dyDescent="0.25">
      <c r="A121" s="34" t="s">
        <v>101</v>
      </c>
      <c r="B121" s="28" t="s">
        <v>115</v>
      </c>
      <c r="C121" s="29" t="s">
        <v>110</v>
      </c>
      <c r="D121" s="78">
        <v>2.5000000000000001E-2</v>
      </c>
    </row>
    <row r="122" spans="1:4" x14ac:dyDescent="0.25">
      <c r="A122" s="34" t="s">
        <v>101</v>
      </c>
      <c r="B122" s="28" t="s">
        <v>115</v>
      </c>
      <c r="C122" s="29" t="s">
        <v>111</v>
      </c>
      <c r="D122" s="78">
        <v>2.5000000000000001E-2</v>
      </c>
    </row>
    <row r="123" spans="1:4" x14ac:dyDescent="0.25">
      <c r="A123" s="34" t="s">
        <v>101</v>
      </c>
      <c r="B123" s="28" t="s">
        <v>115</v>
      </c>
      <c r="C123" s="29" t="s">
        <v>84</v>
      </c>
      <c r="D123" s="78">
        <v>2.5000000000000001E-2</v>
      </c>
    </row>
    <row r="124" spans="1:4" x14ac:dyDescent="0.25">
      <c r="A124" s="34" t="s">
        <v>101</v>
      </c>
      <c r="B124" s="28" t="s">
        <v>115</v>
      </c>
      <c r="C124" s="29" t="s">
        <v>112</v>
      </c>
      <c r="D124" s="78">
        <v>2.5000000000000001E-2</v>
      </c>
    </row>
    <row r="125" spans="1:4" x14ac:dyDescent="0.25">
      <c r="A125" s="34" t="s">
        <v>101</v>
      </c>
      <c r="B125" s="28" t="s">
        <v>115</v>
      </c>
      <c r="C125" s="29" t="s">
        <v>113</v>
      </c>
      <c r="D125" s="78">
        <v>2.5000000000000001E-2</v>
      </c>
    </row>
    <row r="126" spans="1:4" x14ac:dyDescent="0.25">
      <c r="A126" s="83" t="s">
        <v>101</v>
      </c>
      <c r="B126" s="31" t="s">
        <v>115</v>
      </c>
      <c r="C126" s="32" t="s">
        <v>114</v>
      </c>
      <c r="D126" s="78">
        <v>2.5000000000000001E-2</v>
      </c>
    </row>
    <row r="127" spans="1:4" x14ac:dyDescent="0.25">
      <c r="A127" s="34" t="s">
        <v>101</v>
      </c>
      <c r="B127" s="28" t="s">
        <v>25</v>
      </c>
      <c r="C127" s="29" t="s">
        <v>110</v>
      </c>
      <c r="D127" s="78">
        <v>0.05</v>
      </c>
    </row>
    <row r="128" spans="1:4" x14ac:dyDescent="0.25">
      <c r="A128" s="34" t="s">
        <v>101</v>
      </c>
      <c r="B128" s="28" t="s">
        <v>25</v>
      </c>
      <c r="C128" s="29" t="s">
        <v>111</v>
      </c>
      <c r="D128" s="78">
        <v>0.05</v>
      </c>
    </row>
    <row r="129" spans="1:5" x14ac:dyDescent="0.25">
      <c r="A129" s="34" t="s">
        <v>101</v>
      </c>
      <c r="B129" s="28" t="s">
        <v>25</v>
      </c>
      <c r="C129" s="29" t="s">
        <v>84</v>
      </c>
      <c r="D129" s="78">
        <v>0.05</v>
      </c>
    </row>
    <row r="130" spans="1:5" x14ac:dyDescent="0.25">
      <c r="A130" s="34" t="s">
        <v>101</v>
      </c>
      <c r="B130" s="28" t="s">
        <v>25</v>
      </c>
      <c r="C130" s="29" t="s">
        <v>112</v>
      </c>
      <c r="D130" s="78">
        <v>0.05</v>
      </c>
    </row>
    <row r="131" spans="1:5" x14ac:dyDescent="0.25">
      <c r="A131" s="34" t="s">
        <v>101</v>
      </c>
      <c r="B131" s="28" t="s">
        <v>25</v>
      </c>
      <c r="C131" s="29" t="s">
        <v>113</v>
      </c>
      <c r="D131" s="78">
        <v>0.05</v>
      </c>
    </row>
    <row r="132" spans="1:5" ht="15.75" thickBot="1" x14ac:dyDescent="0.3">
      <c r="A132" s="85" t="s">
        <v>101</v>
      </c>
      <c r="B132" s="42" t="s">
        <v>25</v>
      </c>
      <c r="C132" s="86" t="s">
        <v>114</v>
      </c>
      <c r="D132" s="87">
        <v>0.05</v>
      </c>
    </row>
    <row r="133" spans="1:5" ht="15.75" thickBot="1" x14ac:dyDescent="0.3"/>
    <row r="134" spans="1:5" x14ac:dyDescent="0.25">
      <c r="A134" s="159" t="s">
        <v>83</v>
      </c>
      <c r="B134" s="160"/>
      <c r="C134" s="160"/>
      <c r="D134" s="161"/>
    </row>
    <row r="135" spans="1:5" x14ac:dyDescent="0.25">
      <c r="A135" s="45" t="s">
        <v>15</v>
      </c>
      <c r="B135" s="10" t="s">
        <v>21</v>
      </c>
      <c r="C135" s="23" t="s">
        <v>108</v>
      </c>
      <c r="D135" s="72" t="s">
        <v>128</v>
      </c>
    </row>
    <row r="136" spans="1:5" ht="15.75" thickBot="1" x14ac:dyDescent="0.3">
      <c r="A136" s="73" t="str">
        <f>ConfigurationSetup!M3</f>
        <v>Motorcycle</v>
      </c>
      <c r="B136" s="74" t="str">
        <f>ConfigurationSetup!M4</f>
        <v>Third Party Only</v>
      </c>
      <c r="C136" s="74" t="str">
        <f ca="1">FES1_Time!B10</f>
        <v>Vehicle &lt;= 3 years</v>
      </c>
      <c r="D136" s="75"/>
      <c r="E136" t="s">
        <v>236</v>
      </c>
    </row>
    <row r="137" spans="1:5" ht="15.75" thickBot="1" x14ac:dyDescent="0.3"/>
    <row r="138" spans="1:5" x14ac:dyDescent="0.25">
      <c r="A138" s="25" t="s">
        <v>15</v>
      </c>
      <c r="B138" s="50" t="s">
        <v>90</v>
      </c>
      <c r="C138" s="51" t="s">
        <v>21</v>
      </c>
      <c r="D138" s="52" t="s">
        <v>130</v>
      </c>
    </row>
    <row r="139" spans="1:5" x14ac:dyDescent="0.25">
      <c r="A139" s="27" t="s">
        <v>80</v>
      </c>
      <c r="B139" s="3" t="s">
        <v>103</v>
      </c>
      <c r="C139" s="5" t="s">
        <v>109</v>
      </c>
      <c r="D139" s="53">
        <v>0</v>
      </c>
    </row>
    <row r="140" spans="1:5" x14ac:dyDescent="0.25">
      <c r="A140" s="54" t="s">
        <v>80</v>
      </c>
      <c r="B140" s="3" t="s">
        <v>206</v>
      </c>
      <c r="C140" s="26" t="s">
        <v>109</v>
      </c>
      <c r="D140" s="53">
        <v>0</v>
      </c>
    </row>
    <row r="141" spans="1:5" x14ac:dyDescent="0.25">
      <c r="A141" s="27" t="s">
        <v>80</v>
      </c>
      <c r="B141" s="3" t="s">
        <v>48</v>
      </c>
      <c r="C141" s="5" t="s">
        <v>109</v>
      </c>
      <c r="D141" s="53">
        <v>0</v>
      </c>
    </row>
    <row r="142" spans="1:5" x14ac:dyDescent="0.25">
      <c r="A142" s="27" t="s">
        <v>80</v>
      </c>
      <c r="B142" s="3" t="s">
        <v>49</v>
      </c>
      <c r="C142" s="5" t="s">
        <v>109</v>
      </c>
      <c r="D142" s="53">
        <v>0</v>
      </c>
    </row>
    <row r="143" spans="1:5" x14ac:dyDescent="0.25">
      <c r="A143" s="27" t="s">
        <v>80</v>
      </c>
      <c r="B143" s="3" t="s">
        <v>50</v>
      </c>
      <c r="C143" s="5" t="s">
        <v>109</v>
      </c>
      <c r="D143" s="53">
        <v>0</v>
      </c>
    </row>
    <row r="144" spans="1:5" x14ac:dyDescent="0.25">
      <c r="A144" s="27" t="s">
        <v>80</v>
      </c>
      <c r="B144" s="3" t="s">
        <v>51</v>
      </c>
      <c r="C144" s="5" t="s">
        <v>109</v>
      </c>
      <c r="D144" s="53">
        <v>0</v>
      </c>
    </row>
    <row r="145" spans="1:4" x14ac:dyDescent="0.25">
      <c r="A145" s="27" t="s">
        <v>80</v>
      </c>
      <c r="B145" s="3" t="s">
        <v>52</v>
      </c>
      <c r="C145" s="5" t="s">
        <v>109</v>
      </c>
      <c r="D145" s="53">
        <v>0</v>
      </c>
    </row>
    <row r="146" spans="1:4" x14ac:dyDescent="0.25">
      <c r="A146" s="27" t="s">
        <v>99</v>
      </c>
      <c r="B146" s="3" t="s">
        <v>103</v>
      </c>
      <c r="C146" s="5" t="s">
        <v>109</v>
      </c>
      <c r="D146" s="53">
        <v>0</v>
      </c>
    </row>
    <row r="147" spans="1:4" x14ac:dyDescent="0.25">
      <c r="A147" s="27" t="s">
        <v>99</v>
      </c>
      <c r="B147" s="3" t="s">
        <v>206</v>
      </c>
      <c r="C147" s="5" t="s">
        <v>109</v>
      </c>
      <c r="D147" s="53">
        <v>0</v>
      </c>
    </row>
    <row r="148" spans="1:4" x14ac:dyDescent="0.25">
      <c r="A148" s="27" t="s">
        <v>99</v>
      </c>
      <c r="B148" s="3" t="s">
        <v>48</v>
      </c>
      <c r="C148" s="5" t="s">
        <v>109</v>
      </c>
      <c r="D148" s="53">
        <v>0</v>
      </c>
    </row>
    <row r="149" spans="1:4" x14ac:dyDescent="0.25">
      <c r="A149" s="27" t="s">
        <v>99</v>
      </c>
      <c r="B149" s="3" t="s">
        <v>49</v>
      </c>
      <c r="C149" s="5" t="s">
        <v>109</v>
      </c>
      <c r="D149" s="53">
        <v>0</v>
      </c>
    </row>
    <row r="150" spans="1:4" x14ac:dyDescent="0.25">
      <c r="A150" s="27" t="s">
        <v>99</v>
      </c>
      <c r="B150" s="3" t="s">
        <v>50</v>
      </c>
      <c r="C150" s="5" t="s">
        <v>109</v>
      </c>
      <c r="D150" s="53">
        <v>0</v>
      </c>
    </row>
    <row r="151" spans="1:4" x14ac:dyDescent="0.25">
      <c r="A151" s="27" t="s">
        <v>99</v>
      </c>
      <c r="B151" s="3" t="s">
        <v>51</v>
      </c>
      <c r="C151" s="5" t="s">
        <v>109</v>
      </c>
      <c r="D151" s="53">
        <v>0</v>
      </c>
    </row>
    <row r="152" spans="1:4" x14ac:dyDescent="0.25">
      <c r="A152" s="27" t="s">
        <v>99</v>
      </c>
      <c r="B152" s="3" t="s">
        <v>52</v>
      </c>
      <c r="C152" s="5" t="s">
        <v>109</v>
      </c>
      <c r="D152" s="53">
        <v>0</v>
      </c>
    </row>
    <row r="153" spans="1:4" x14ac:dyDescent="0.25">
      <c r="A153" s="27" t="s">
        <v>100</v>
      </c>
      <c r="B153" s="3" t="s">
        <v>103</v>
      </c>
      <c r="C153" s="5" t="s">
        <v>109</v>
      </c>
      <c r="D153" s="53">
        <v>0</v>
      </c>
    </row>
    <row r="154" spans="1:4" x14ac:dyDescent="0.25">
      <c r="A154" s="27" t="s">
        <v>100</v>
      </c>
      <c r="B154" s="3" t="s">
        <v>206</v>
      </c>
      <c r="C154" s="5" t="s">
        <v>109</v>
      </c>
      <c r="D154" s="53">
        <v>0</v>
      </c>
    </row>
    <row r="155" spans="1:4" x14ac:dyDescent="0.25">
      <c r="A155" s="27" t="s">
        <v>100</v>
      </c>
      <c r="B155" s="3" t="s">
        <v>48</v>
      </c>
      <c r="C155" s="5" t="s">
        <v>109</v>
      </c>
      <c r="D155" s="53">
        <v>0</v>
      </c>
    </row>
    <row r="156" spans="1:4" x14ac:dyDescent="0.25">
      <c r="A156" s="27" t="s">
        <v>100</v>
      </c>
      <c r="B156" s="3" t="s">
        <v>49</v>
      </c>
      <c r="C156" s="5" t="s">
        <v>109</v>
      </c>
      <c r="D156" s="53">
        <v>0</v>
      </c>
    </row>
    <row r="157" spans="1:4" x14ac:dyDescent="0.25">
      <c r="A157" s="27" t="s">
        <v>100</v>
      </c>
      <c r="B157" s="3" t="s">
        <v>50</v>
      </c>
      <c r="C157" s="5" t="s">
        <v>109</v>
      </c>
      <c r="D157" s="53">
        <v>0</v>
      </c>
    </row>
    <row r="158" spans="1:4" x14ac:dyDescent="0.25">
      <c r="A158" s="27" t="s">
        <v>100</v>
      </c>
      <c r="B158" s="3" t="s">
        <v>51</v>
      </c>
      <c r="C158" s="5" t="s">
        <v>109</v>
      </c>
      <c r="D158" s="53">
        <v>0</v>
      </c>
    </row>
    <row r="159" spans="1:4" x14ac:dyDescent="0.25">
      <c r="A159" s="27" t="s">
        <v>100</v>
      </c>
      <c r="B159" s="3" t="s">
        <v>52</v>
      </c>
      <c r="C159" s="5" t="s">
        <v>109</v>
      </c>
      <c r="D159" s="53">
        <v>0</v>
      </c>
    </row>
    <row r="160" spans="1:4" x14ac:dyDescent="0.25">
      <c r="A160" s="27" t="s">
        <v>102</v>
      </c>
      <c r="B160" s="3" t="s">
        <v>103</v>
      </c>
      <c r="C160" s="5" t="s">
        <v>109</v>
      </c>
      <c r="D160" s="53">
        <v>0</v>
      </c>
    </row>
    <row r="161" spans="1:4" x14ac:dyDescent="0.25">
      <c r="A161" s="27" t="s">
        <v>102</v>
      </c>
      <c r="B161" s="3" t="s">
        <v>206</v>
      </c>
      <c r="C161" s="5" t="s">
        <v>109</v>
      </c>
      <c r="D161" s="53">
        <v>0</v>
      </c>
    </row>
    <row r="162" spans="1:4" x14ac:dyDescent="0.25">
      <c r="A162" s="27" t="s">
        <v>102</v>
      </c>
      <c r="B162" s="3" t="s">
        <v>48</v>
      </c>
      <c r="C162" s="5" t="s">
        <v>109</v>
      </c>
      <c r="D162" s="53">
        <v>0</v>
      </c>
    </row>
    <row r="163" spans="1:4" x14ac:dyDescent="0.25">
      <c r="A163" s="27" t="s">
        <v>102</v>
      </c>
      <c r="B163" s="3" t="s">
        <v>49</v>
      </c>
      <c r="C163" s="5" t="s">
        <v>109</v>
      </c>
      <c r="D163" s="53">
        <v>0</v>
      </c>
    </row>
    <row r="164" spans="1:4" x14ac:dyDescent="0.25">
      <c r="A164" s="27" t="s">
        <v>102</v>
      </c>
      <c r="B164" s="3" t="s">
        <v>50</v>
      </c>
      <c r="C164" s="5" t="s">
        <v>109</v>
      </c>
      <c r="D164" s="53">
        <v>0</v>
      </c>
    </row>
    <row r="165" spans="1:4" x14ac:dyDescent="0.25">
      <c r="A165" s="27" t="s">
        <v>102</v>
      </c>
      <c r="B165" s="3" t="s">
        <v>51</v>
      </c>
      <c r="C165" s="5" t="s">
        <v>109</v>
      </c>
      <c r="D165" s="53">
        <v>0</v>
      </c>
    </row>
    <row r="166" spans="1:4" x14ac:dyDescent="0.25">
      <c r="A166" s="27" t="s">
        <v>102</v>
      </c>
      <c r="B166" s="3" t="s">
        <v>52</v>
      </c>
      <c r="C166" s="5" t="s">
        <v>109</v>
      </c>
      <c r="D166" s="53">
        <v>0</v>
      </c>
    </row>
    <row r="167" spans="1:4" x14ac:dyDescent="0.25">
      <c r="A167" s="27" t="s">
        <v>101</v>
      </c>
      <c r="B167" s="3" t="s">
        <v>103</v>
      </c>
      <c r="C167" s="5" t="s">
        <v>109</v>
      </c>
      <c r="D167" s="53">
        <v>0</v>
      </c>
    </row>
    <row r="168" spans="1:4" x14ac:dyDescent="0.25">
      <c r="A168" s="27" t="s">
        <v>101</v>
      </c>
      <c r="B168" s="3" t="s">
        <v>206</v>
      </c>
      <c r="C168" s="5" t="s">
        <v>109</v>
      </c>
      <c r="D168" s="53">
        <v>0</v>
      </c>
    </row>
    <row r="169" spans="1:4" x14ac:dyDescent="0.25">
      <c r="A169" s="27" t="s">
        <v>101</v>
      </c>
      <c r="B169" s="3" t="s">
        <v>48</v>
      </c>
      <c r="C169" s="5" t="s">
        <v>109</v>
      </c>
      <c r="D169" s="53">
        <v>0</v>
      </c>
    </row>
    <row r="170" spans="1:4" x14ac:dyDescent="0.25">
      <c r="A170" s="27" t="s">
        <v>101</v>
      </c>
      <c r="B170" s="3" t="s">
        <v>49</v>
      </c>
      <c r="C170" s="5" t="s">
        <v>109</v>
      </c>
      <c r="D170" s="53">
        <v>0</v>
      </c>
    </row>
    <row r="171" spans="1:4" x14ac:dyDescent="0.25">
      <c r="A171" s="27" t="s">
        <v>101</v>
      </c>
      <c r="B171" s="3" t="s">
        <v>50</v>
      </c>
      <c r="C171" s="5" t="s">
        <v>109</v>
      </c>
      <c r="D171" s="53">
        <v>0</v>
      </c>
    </row>
    <row r="172" spans="1:4" x14ac:dyDescent="0.25">
      <c r="A172" s="27" t="s">
        <v>101</v>
      </c>
      <c r="B172" s="3" t="s">
        <v>51</v>
      </c>
      <c r="C172" s="5" t="s">
        <v>109</v>
      </c>
      <c r="D172" s="53">
        <v>0</v>
      </c>
    </row>
    <row r="173" spans="1:4" x14ac:dyDescent="0.25">
      <c r="A173" s="27" t="s">
        <v>101</v>
      </c>
      <c r="B173" s="3" t="s">
        <v>52</v>
      </c>
      <c r="C173" s="5" t="s">
        <v>109</v>
      </c>
      <c r="D173" s="53">
        <v>0</v>
      </c>
    </row>
    <row r="174" spans="1:4" x14ac:dyDescent="0.25">
      <c r="A174" s="27" t="s">
        <v>80</v>
      </c>
      <c r="B174" s="3" t="s">
        <v>103</v>
      </c>
      <c r="C174" s="44" t="s">
        <v>115</v>
      </c>
      <c r="D174" s="53">
        <v>0</v>
      </c>
    </row>
    <row r="175" spans="1:4" x14ac:dyDescent="0.25">
      <c r="A175" s="27" t="s">
        <v>80</v>
      </c>
      <c r="B175" s="3" t="s">
        <v>206</v>
      </c>
      <c r="C175" s="5" t="s">
        <v>115</v>
      </c>
      <c r="D175" s="53">
        <v>0</v>
      </c>
    </row>
    <row r="176" spans="1:4" x14ac:dyDescent="0.25">
      <c r="A176" s="27" t="s">
        <v>80</v>
      </c>
      <c r="B176" s="3" t="s">
        <v>48</v>
      </c>
      <c r="C176" s="44" t="s">
        <v>115</v>
      </c>
      <c r="D176" s="53">
        <v>0</v>
      </c>
    </row>
    <row r="177" spans="1:4" x14ac:dyDescent="0.25">
      <c r="A177" s="27" t="s">
        <v>80</v>
      </c>
      <c r="B177" s="3" t="s">
        <v>49</v>
      </c>
      <c r="C177" s="44" t="s">
        <v>115</v>
      </c>
      <c r="D177" s="53">
        <v>0</v>
      </c>
    </row>
    <row r="178" spans="1:4" x14ac:dyDescent="0.25">
      <c r="A178" s="27" t="s">
        <v>80</v>
      </c>
      <c r="B178" s="3" t="s">
        <v>50</v>
      </c>
      <c r="C178" s="44" t="s">
        <v>115</v>
      </c>
      <c r="D178" s="53">
        <v>0</v>
      </c>
    </row>
    <row r="179" spans="1:4" x14ac:dyDescent="0.25">
      <c r="A179" s="27" t="s">
        <v>80</v>
      </c>
      <c r="B179" s="3" t="s">
        <v>51</v>
      </c>
      <c r="C179" s="44" t="s">
        <v>115</v>
      </c>
      <c r="D179" s="53">
        <v>0</v>
      </c>
    </row>
    <row r="180" spans="1:4" x14ac:dyDescent="0.25">
      <c r="A180" s="27" t="s">
        <v>80</v>
      </c>
      <c r="B180" s="3" t="s">
        <v>52</v>
      </c>
      <c r="C180" s="44" t="s">
        <v>115</v>
      </c>
      <c r="D180" s="53">
        <v>0</v>
      </c>
    </row>
    <row r="181" spans="1:4" x14ac:dyDescent="0.25">
      <c r="A181" s="27" t="s">
        <v>99</v>
      </c>
      <c r="B181" s="3" t="s">
        <v>103</v>
      </c>
      <c r="C181" s="44" t="s">
        <v>115</v>
      </c>
      <c r="D181" s="53">
        <v>0</v>
      </c>
    </row>
    <row r="182" spans="1:4" x14ac:dyDescent="0.25">
      <c r="A182" s="27" t="s">
        <v>99</v>
      </c>
      <c r="B182" s="3" t="s">
        <v>206</v>
      </c>
      <c r="C182" s="44" t="s">
        <v>115</v>
      </c>
      <c r="D182" s="53">
        <v>0</v>
      </c>
    </row>
    <row r="183" spans="1:4" x14ac:dyDescent="0.25">
      <c r="A183" s="27" t="s">
        <v>99</v>
      </c>
      <c r="B183" s="3" t="s">
        <v>48</v>
      </c>
      <c r="C183" s="44" t="s">
        <v>115</v>
      </c>
      <c r="D183" s="53">
        <v>0</v>
      </c>
    </row>
    <row r="184" spans="1:4" x14ac:dyDescent="0.25">
      <c r="A184" s="27" t="s">
        <v>99</v>
      </c>
      <c r="B184" s="3" t="s">
        <v>49</v>
      </c>
      <c r="C184" s="44" t="s">
        <v>115</v>
      </c>
      <c r="D184" s="53">
        <v>0</v>
      </c>
    </row>
    <row r="185" spans="1:4" x14ac:dyDescent="0.25">
      <c r="A185" s="27" t="s">
        <v>99</v>
      </c>
      <c r="B185" s="3" t="s">
        <v>50</v>
      </c>
      <c r="C185" s="44" t="s">
        <v>115</v>
      </c>
      <c r="D185" s="53">
        <v>0</v>
      </c>
    </row>
    <row r="186" spans="1:4" x14ac:dyDescent="0.25">
      <c r="A186" s="27" t="s">
        <v>99</v>
      </c>
      <c r="B186" s="3" t="s">
        <v>51</v>
      </c>
      <c r="C186" s="44" t="s">
        <v>115</v>
      </c>
      <c r="D186" s="53">
        <v>0</v>
      </c>
    </row>
    <row r="187" spans="1:4" x14ac:dyDescent="0.25">
      <c r="A187" s="27" t="s">
        <v>99</v>
      </c>
      <c r="B187" s="3" t="s">
        <v>52</v>
      </c>
      <c r="C187" s="44" t="s">
        <v>115</v>
      </c>
      <c r="D187" s="53">
        <v>0</v>
      </c>
    </row>
    <row r="188" spans="1:4" x14ac:dyDescent="0.25">
      <c r="A188" s="27" t="s">
        <v>100</v>
      </c>
      <c r="B188" s="3" t="s">
        <v>103</v>
      </c>
      <c r="C188" s="44" t="s">
        <v>115</v>
      </c>
      <c r="D188" s="53">
        <v>0</v>
      </c>
    </row>
    <row r="189" spans="1:4" x14ac:dyDescent="0.25">
      <c r="A189" s="27" t="s">
        <v>100</v>
      </c>
      <c r="B189" s="3" t="s">
        <v>206</v>
      </c>
      <c r="C189" s="44" t="s">
        <v>115</v>
      </c>
      <c r="D189" s="53">
        <v>0</v>
      </c>
    </row>
    <row r="190" spans="1:4" x14ac:dyDescent="0.25">
      <c r="A190" s="27" t="s">
        <v>100</v>
      </c>
      <c r="B190" s="3" t="s">
        <v>48</v>
      </c>
      <c r="C190" s="44" t="s">
        <v>115</v>
      </c>
      <c r="D190" s="53">
        <v>0</v>
      </c>
    </row>
    <row r="191" spans="1:4" x14ac:dyDescent="0.25">
      <c r="A191" s="27" t="s">
        <v>100</v>
      </c>
      <c r="B191" s="3" t="s">
        <v>49</v>
      </c>
      <c r="C191" s="44" t="s">
        <v>115</v>
      </c>
      <c r="D191" s="53">
        <v>0</v>
      </c>
    </row>
    <row r="192" spans="1:4" x14ac:dyDescent="0.25">
      <c r="A192" s="27" t="s">
        <v>100</v>
      </c>
      <c r="B192" s="3" t="s">
        <v>50</v>
      </c>
      <c r="C192" s="44" t="s">
        <v>115</v>
      </c>
      <c r="D192" s="53">
        <v>0</v>
      </c>
    </row>
    <row r="193" spans="1:4" x14ac:dyDescent="0.25">
      <c r="A193" s="27" t="s">
        <v>100</v>
      </c>
      <c r="B193" s="3" t="s">
        <v>51</v>
      </c>
      <c r="C193" s="44" t="s">
        <v>115</v>
      </c>
      <c r="D193" s="53">
        <v>0</v>
      </c>
    </row>
    <row r="194" spans="1:4" x14ac:dyDescent="0.25">
      <c r="A194" s="27" t="s">
        <v>100</v>
      </c>
      <c r="B194" s="3" t="s">
        <v>52</v>
      </c>
      <c r="C194" s="44" t="s">
        <v>115</v>
      </c>
      <c r="D194" s="53">
        <v>0</v>
      </c>
    </row>
    <row r="195" spans="1:4" x14ac:dyDescent="0.25">
      <c r="A195" s="27" t="s">
        <v>102</v>
      </c>
      <c r="B195" s="3" t="s">
        <v>103</v>
      </c>
      <c r="C195" s="44" t="s">
        <v>115</v>
      </c>
      <c r="D195" s="53">
        <v>0</v>
      </c>
    </row>
    <row r="196" spans="1:4" x14ac:dyDescent="0.25">
      <c r="A196" s="27" t="s">
        <v>102</v>
      </c>
      <c r="B196" s="3" t="s">
        <v>206</v>
      </c>
      <c r="C196" s="44" t="s">
        <v>115</v>
      </c>
      <c r="D196" s="53">
        <v>0</v>
      </c>
    </row>
    <row r="197" spans="1:4" x14ac:dyDescent="0.25">
      <c r="A197" s="27" t="s">
        <v>102</v>
      </c>
      <c r="B197" s="3" t="s">
        <v>48</v>
      </c>
      <c r="C197" s="44" t="s">
        <v>115</v>
      </c>
      <c r="D197" s="53">
        <v>0</v>
      </c>
    </row>
    <row r="198" spans="1:4" x14ac:dyDescent="0.25">
      <c r="A198" s="27" t="s">
        <v>102</v>
      </c>
      <c r="B198" s="3" t="s">
        <v>49</v>
      </c>
      <c r="C198" s="44" t="s">
        <v>115</v>
      </c>
      <c r="D198" s="53">
        <v>0</v>
      </c>
    </row>
    <row r="199" spans="1:4" x14ac:dyDescent="0.25">
      <c r="A199" s="27" t="s">
        <v>102</v>
      </c>
      <c r="B199" s="3" t="s">
        <v>50</v>
      </c>
      <c r="C199" s="44" t="s">
        <v>115</v>
      </c>
      <c r="D199" s="53">
        <v>0</v>
      </c>
    </row>
    <row r="200" spans="1:4" x14ac:dyDescent="0.25">
      <c r="A200" s="27" t="s">
        <v>102</v>
      </c>
      <c r="B200" s="3" t="s">
        <v>51</v>
      </c>
      <c r="C200" s="44" t="s">
        <v>115</v>
      </c>
      <c r="D200" s="53">
        <v>0</v>
      </c>
    </row>
    <row r="201" spans="1:4" x14ac:dyDescent="0.25">
      <c r="A201" s="27" t="s">
        <v>102</v>
      </c>
      <c r="B201" s="3" t="s">
        <v>52</v>
      </c>
      <c r="C201" s="44" t="s">
        <v>115</v>
      </c>
      <c r="D201" s="53">
        <v>0</v>
      </c>
    </row>
    <row r="202" spans="1:4" x14ac:dyDescent="0.25">
      <c r="A202" s="27" t="s">
        <v>101</v>
      </c>
      <c r="B202" s="3" t="s">
        <v>103</v>
      </c>
      <c r="C202" s="44" t="s">
        <v>115</v>
      </c>
      <c r="D202" s="53">
        <v>0</v>
      </c>
    </row>
    <row r="203" spans="1:4" x14ac:dyDescent="0.25">
      <c r="A203" s="27" t="s">
        <v>101</v>
      </c>
      <c r="B203" s="3" t="s">
        <v>206</v>
      </c>
      <c r="C203" s="44" t="s">
        <v>115</v>
      </c>
      <c r="D203" s="53">
        <v>0</v>
      </c>
    </row>
    <row r="204" spans="1:4" x14ac:dyDescent="0.25">
      <c r="A204" s="27" t="s">
        <v>101</v>
      </c>
      <c r="B204" s="3" t="s">
        <v>48</v>
      </c>
      <c r="C204" s="44" t="s">
        <v>115</v>
      </c>
      <c r="D204" s="53">
        <v>0</v>
      </c>
    </row>
    <row r="205" spans="1:4" x14ac:dyDescent="0.25">
      <c r="A205" s="27" t="s">
        <v>101</v>
      </c>
      <c r="B205" s="3" t="s">
        <v>49</v>
      </c>
      <c r="C205" s="44" t="s">
        <v>115</v>
      </c>
      <c r="D205" s="53">
        <v>0</v>
      </c>
    </row>
    <row r="206" spans="1:4" x14ac:dyDescent="0.25">
      <c r="A206" s="27" t="s">
        <v>101</v>
      </c>
      <c r="B206" s="3" t="s">
        <v>50</v>
      </c>
      <c r="C206" s="44" t="s">
        <v>115</v>
      </c>
      <c r="D206" s="53">
        <v>0</v>
      </c>
    </row>
    <row r="207" spans="1:4" x14ac:dyDescent="0.25">
      <c r="A207" s="27" t="s">
        <v>101</v>
      </c>
      <c r="B207" s="3" t="s">
        <v>51</v>
      </c>
      <c r="C207" s="44" t="s">
        <v>115</v>
      </c>
      <c r="D207" s="53">
        <v>0</v>
      </c>
    </row>
    <row r="208" spans="1:4" x14ac:dyDescent="0.25">
      <c r="A208" s="27" t="s">
        <v>101</v>
      </c>
      <c r="B208" s="3" t="s">
        <v>52</v>
      </c>
      <c r="C208" s="44" t="s">
        <v>115</v>
      </c>
      <c r="D208" s="53">
        <v>0</v>
      </c>
    </row>
    <row r="209" spans="1:4" x14ac:dyDescent="0.25">
      <c r="A209" s="27" t="s">
        <v>80</v>
      </c>
      <c r="B209" s="3" t="s">
        <v>103</v>
      </c>
      <c r="C209" s="5" t="s">
        <v>25</v>
      </c>
      <c r="D209" s="53">
        <v>2000</v>
      </c>
    </row>
    <row r="210" spans="1:4" x14ac:dyDescent="0.25">
      <c r="A210" s="27" t="s">
        <v>80</v>
      </c>
      <c r="B210" s="3" t="s">
        <v>206</v>
      </c>
      <c r="C210" s="44" t="s">
        <v>25</v>
      </c>
      <c r="D210" s="53">
        <v>2000</v>
      </c>
    </row>
    <row r="211" spans="1:4" x14ac:dyDescent="0.25">
      <c r="A211" s="27" t="s">
        <v>80</v>
      </c>
      <c r="B211" s="3" t="s">
        <v>48</v>
      </c>
      <c r="C211" s="5" t="s">
        <v>25</v>
      </c>
      <c r="D211" s="53">
        <v>0</v>
      </c>
    </row>
    <row r="212" spans="1:4" x14ac:dyDescent="0.25">
      <c r="A212" s="27" t="s">
        <v>80</v>
      </c>
      <c r="B212" s="3" t="s">
        <v>49</v>
      </c>
      <c r="C212" s="5" t="s">
        <v>25</v>
      </c>
      <c r="D212" s="53">
        <v>2200</v>
      </c>
    </row>
    <row r="213" spans="1:4" x14ac:dyDescent="0.25">
      <c r="A213" s="27" t="s">
        <v>80</v>
      </c>
      <c r="B213" s="3" t="s">
        <v>50</v>
      </c>
      <c r="C213" s="5" t="s">
        <v>25</v>
      </c>
      <c r="D213" s="53">
        <v>2500</v>
      </c>
    </row>
    <row r="214" spans="1:4" x14ac:dyDescent="0.25">
      <c r="A214" s="27" t="s">
        <v>80</v>
      </c>
      <c r="B214" s="3" t="s">
        <v>51</v>
      </c>
      <c r="C214" s="5" t="s">
        <v>25</v>
      </c>
      <c r="D214" s="53">
        <v>3000</v>
      </c>
    </row>
    <row r="215" spans="1:4" x14ac:dyDescent="0.25">
      <c r="A215" s="27" t="s">
        <v>80</v>
      </c>
      <c r="B215" s="3" t="s">
        <v>52</v>
      </c>
      <c r="C215" s="5" t="s">
        <v>25</v>
      </c>
      <c r="D215" s="53">
        <v>3200</v>
      </c>
    </row>
    <row r="216" spans="1:4" x14ac:dyDescent="0.25">
      <c r="A216" s="27" t="s">
        <v>99</v>
      </c>
      <c r="B216" s="3" t="s">
        <v>103</v>
      </c>
      <c r="C216" s="5" t="s">
        <v>25</v>
      </c>
      <c r="D216" s="53">
        <v>2650</v>
      </c>
    </row>
    <row r="217" spans="1:4" x14ac:dyDescent="0.25">
      <c r="A217" s="27" t="s">
        <v>99</v>
      </c>
      <c r="B217" s="3" t="s">
        <v>206</v>
      </c>
      <c r="C217" s="5" t="s">
        <v>25</v>
      </c>
      <c r="D217" s="53">
        <v>2650</v>
      </c>
    </row>
    <row r="218" spans="1:4" x14ac:dyDescent="0.25">
      <c r="A218" s="27" t="s">
        <v>99</v>
      </c>
      <c r="B218" s="3" t="s">
        <v>48</v>
      </c>
      <c r="C218" s="5" t="s">
        <v>25</v>
      </c>
      <c r="D218" s="53">
        <v>2950</v>
      </c>
    </row>
    <row r="219" spans="1:4" x14ac:dyDescent="0.25">
      <c r="A219" s="27" t="s">
        <v>99</v>
      </c>
      <c r="B219" s="3" t="s">
        <v>49</v>
      </c>
      <c r="C219" s="5" t="s">
        <v>25</v>
      </c>
      <c r="D219" s="53">
        <v>3275</v>
      </c>
    </row>
    <row r="220" spans="1:4" x14ac:dyDescent="0.25">
      <c r="A220" s="27" t="s">
        <v>99</v>
      </c>
      <c r="B220" s="3" t="s">
        <v>50</v>
      </c>
      <c r="C220" s="5" t="s">
        <v>25</v>
      </c>
      <c r="D220" s="53">
        <v>3600</v>
      </c>
    </row>
    <row r="221" spans="1:4" x14ac:dyDescent="0.25">
      <c r="A221" s="27" t="s">
        <v>99</v>
      </c>
      <c r="B221" s="3" t="s">
        <v>51</v>
      </c>
      <c r="C221" s="5" t="s">
        <v>25</v>
      </c>
      <c r="D221" s="53">
        <v>3900</v>
      </c>
    </row>
    <row r="222" spans="1:4" x14ac:dyDescent="0.25">
      <c r="A222" s="27" t="s">
        <v>99</v>
      </c>
      <c r="B222" s="3" t="s">
        <v>52</v>
      </c>
      <c r="C222" s="5" t="s">
        <v>25</v>
      </c>
      <c r="D222" s="53">
        <v>4200</v>
      </c>
    </row>
    <row r="223" spans="1:4" x14ac:dyDescent="0.25">
      <c r="A223" s="27" t="s">
        <v>100</v>
      </c>
      <c r="B223" s="3" t="s">
        <v>103</v>
      </c>
      <c r="C223" s="5" t="s">
        <v>25</v>
      </c>
      <c r="D223" s="53">
        <v>2650</v>
      </c>
    </row>
    <row r="224" spans="1:4" x14ac:dyDescent="0.25">
      <c r="A224" s="27" t="s">
        <v>100</v>
      </c>
      <c r="B224" s="3" t="s">
        <v>206</v>
      </c>
      <c r="C224" s="5" t="s">
        <v>25</v>
      </c>
      <c r="D224" s="53">
        <v>2950</v>
      </c>
    </row>
    <row r="225" spans="1:4" x14ac:dyDescent="0.25">
      <c r="A225" s="27" t="s">
        <v>100</v>
      </c>
      <c r="B225" s="3" t="s">
        <v>48</v>
      </c>
      <c r="C225" s="5" t="s">
        <v>25</v>
      </c>
      <c r="D225" s="53">
        <v>2950</v>
      </c>
    </row>
    <row r="226" spans="1:4" x14ac:dyDescent="0.25">
      <c r="A226" s="27" t="s">
        <v>100</v>
      </c>
      <c r="B226" s="3" t="s">
        <v>49</v>
      </c>
      <c r="C226" s="5" t="s">
        <v>25</v>
      </c>
      <c r="D226" s="53">
        <v>3275</v>
      </c>
    </row>
    <row r="227" spans="1:4" x14ac:dyDescent="0.25">
      <c r="A227" s="27" t="s">
        <v>100</v>
      </c>
      <c r="B227" s="3" t="s">
        <v>50</v>
      </c>
      <c r="C227" s="5" t="s">
        <v>25</v>
      </c>
      <c r="D227" s="53">
        <v>3600</v>
      </c>
    </row>
    <row r="228" spans="1:4" x14ac:dyDescent="0.25">
      <c r="A228" s="27" t="s">
        <v>100</v>
      </c>
      <c r="B228" s="3" t="s">
        <v>51</v>
      </c>
      <c r="C228" s="5" t="s">
        <v>25</v>
      </c>
      <c r="D228" s="53">
        <v>3900</v>
      </c>
    </row>
    <row r="229" spans="1:4" x14ac:dyDescent="0.25">
      <c r="A229" s="27" t="s">
        <v>100</v>
      </c>
      <c r="B229" s="3" t="s">
        <v>52</v>
      </c>
      <c r="C229" s="5" t="s">
        <v>25</v>
      </c>
      <c r="D229" s="53">
        <v>4200</v>
      </c>
    </row>
    <row r="230" spans="1:4" x14ac:dyDescent="0.25">
      <c r="A230" s="27" t="s">
        <v>102</v>
      </c>
      <c r="B230" s="3" t="s">
        <v>103</v>
      </c>
      <c r="C230" s="5" t="s">
        <v>25</v>
      </c>
      <c r="D230" s="53">
        <v>0</v>
      </c>
    </row>
    <row r="231" spans="1:4" x14ac:dyDescent="0.25">
      <c r="A231" s="27" t="s">
        <v>102</v>
      </c>
      <c r="B231" s="3" t="s">
        <v>206</v>
      </c>
      <c r="C231" s="5" t="s">
        <v>25</v>
      </c>
      <c r="D231" s="53">
        <v>0</v>
      </c>
    </row>
    <row r="232" spans="1:4" x14ac:dyDescent="0.25">
      <c r="A232" s="27" t="s">
        <v>102</v>
      </c>
      <c r="B232" s="3" t="s">
        <v>48</v>
      </c>
      <c r="C232" s="5" t="s">
        <v>25</v>
      </c>
      <c r="D232" s="53">
        <v>0</v>
      </c>
    </row>
    <row r="233" spans="1:4" x14ac:dyDescent="0.25">
      <c r="A233" s="27" t="s">
        <v>102</v>
      </c>
      <c r="B233" s="3" t="s">
        <v>49</v>
      </c>
      <c r="C233" s="5" t="s">
        <v>25</v>
      </c>
      <c r="D233" s="53">
        <v>0</v>
      </c>
    </row>
    <row r="234" spans="1:4" x14ac:dyDescent="0.25">
      <c r="A234" s="27" t="s">
        <v>102</v>
      </c>
      <c r="B234" s="3" t="s">
        <v>50</v>
      </c>
      <c r="C234" s="5" t="s">
        <v>25</v>
      </c>
      <c r="D234" s="53">
        <v>0</v>
      </c>
    </row>
    <row r="235" spans="1:4" x14ac:dyDescent="0.25">
      <c r="A235" s="27" t="s">
        <v>102</v>
      </c>
      <c r="B235" s="3" t="s">
        <v>51</v>
      </c>
      <c r="C235" s="5" t="s">
        <v>25</v>
      </c>
      <c r="D235" s="53">
        <v>0</v>
      </c>
    </row>
    <row r="236" spans="1:4" x14ac:dyDescent="0.25">
      <c r="A236" s="27" t="s">
        <v>102</v>
      </c>
      <c r="B236" s="3" t="s">
        <v>52</v>
      </c>
      <c r="C236" s="5" t="s">
        <v>25</v>
      </c>
      <c r="D236" s="53">
        <v>0</v>
      </c>
    </row>
    <row r="237" spans="1:4" x14ac:dyDescent="0.25">
      <c r="A237" s="27" t="s">
        <v>101</v>
      </c>
      <c r="B237" s="3" t="s">
        <v>103</v>
      </c>
      <c r="C237" s="5" t="s">
        <v>25</v>
      </c>
      <c r="D237" s="53">
        <v>2200</v>
      </c>
    </row>
    <row r="238" spans="1:4" x14ac:dyDescent="0.25">
      <c r="A238" s="27" t="s">
        <v>101</v>
      </c>
      <c r="B238" s="3" t="s">
        <v>206</v>
      </c>
      <c r="C238" s="5" t="s">
        <v>25</v>
      </c>
      <c r="D238" s="53">
        <v>2650</v>
      </c>
    </row>
    <row r="239" spans="1:4" x14ac:dyDescent="0.25">
      <c r="A239" s="27" t="s">
        <v>101</v>
      </c>
      <c r="B239" s="3" t="s">
        <v>48</v>
      </c>
      <c r="C239" s="5" t="s">
        <v>25</v>
      </c>
      <c r="D239" s="53">
        <v>2950</v>
      </c>
    </row>
    <row r="240" spans="1:4" x14ac:dyDescent="0.25">
      <c r="A240" s="27" t="s">
        <v>101</v>
      </c>
      <c r="B240" s="3" t="s">
        <v>49</v>
      </c>
      <c r="C240" s="5" t="s">
        <v>25</v>
      </c>
      <c r="D240" s="53">
        <v>3275</v>
      </c>
    </row>
    <row r="241" spans="1:4" x14ac:dyDescent="0.25">
      <c r="A241" s="27" t="s">
        <v>101</v>
      </c>
      <c r="B241" s="3" t="s">
        <v>50</v>
      </c>
      <c r="C241" s="5" t="s">
        <v>25</v>
      </c>
      <c r="D241" s="53">
        <v>3600</v>
      </c>
    </row>
    <row r="242" spans="1:4" x14ac:dyDescent="0.25">
      <c r="A242" s="27" t="s">
        <v>101</v>
      </c>
      <c r="B242" s="3" t="s">
        <v>51</v>
      </c>
      <c r="C242" s="5" t="s">
        <v>25</v>
      </c>
      <c r="D242" s="53">
        <v>3900</v>
      </c>
    </row>
    <row r="243" spans="1:4" ht="15.75" thickBot="1" x14ac:dyDescent="0.3">
      <c r="A243" s="55" t="s">
        <v>101</v>
      </c>
      <c r="B243" s="41" t="s">
        <v>52</v>
      </c>
      <c r="C243" s="56" t="s">
        <v>25</v>
      </c>
      <c r="D243" s="57">
        <v>4200</v>
      </c>
    </row>
    <row r="244" spans="1:4" ht="15.75" thickBot="1" x14ac:dyDescent="0.3"/>
    <row r="245" spans="1:4" x14ac:dyDescent="0.25">
      <c r="A245" s="159" t="s">
        <v>83</v>
      </c>
      <c r="B245" s="160"/>
      <c r="C245" s="160"/>
      <c r="D245" s="161"/>
    </row>
    <row r="246" spans="1:4" x14ac:dyDescent="0.25">
      <c r="A246" s="60" t="s">
        <v>15</v>
      </c>
      <c r="B246" s="59" t="s">
        <v>90</v>
      </c>
      <c r="C246" s="58" t="s">
        <v>21</v>
      </c>
      <c r="D246" s="61" t="s">
        <v>130</v>
      </c>
    </row>
    <row r="247" spans="1:4" ht="15.75" thickBot="1" x14ac:dyDescent="0.3">
      <c r="A247" s="46" t="str">
        <f>ConfigurationSetup!M3</f>
        <v>Motorcycle</v>
      </c>
      <c r="B247" s="47" t="str">
        <f>ConfigurationSetup!M11</f>
        <v>greater then 3000</v>
      </c>
      <c r="C247" s="48" t="str">
        <f>ConfigurationSetup!M4</f>
        <v>Third Party Only</v>
      </c>
      <c r="D247" s="49"/>
    </row>
    <row r="248" spans="1:4" ht="15.75" thickBot="1" x14ac:dyDescent="0.3"/>
    <row r="249" spans="1:4" x14ac:dyDescent="0.25">
      <c r="A249" s="25" t="s">
        <v>15</v>
      </c>
      <c r="B249" s="62" t="s">
        <v>85</v>
      </c>
    </row>
    <row r="250" spans="1:4" x14ac:dyDescent="0.25">
      <c r="A250" s="63" t="s">
        <v>80</v>
      </c>
      <c r="B250" s="64">
        <v>0.1</v>
      </c>
    </row>
    <row r="251" spans="1:4" x14ac:dyDescent="0.25">
      <c r="A251" s="63" t="s">
        <v>99</v>
      </c>
      <c r="B251" s="64">
        <v>0.2</v>
      </c>
    </row>
    <row r="252" spans="1:4" x14ac:dyDescent="0.25">
      <c r="A252" s="63" t="s">
        <v>100</v>
      </c>
      <c r="B252" s="64">
        <v>0.2</v>
      </c>
    </row>
    <row r="253" spans="1:4" x14ac:dyDescent="0.25">
      <c r="A253" s="63" t="s">
        <v>102</v>
      </c>
      <c r="B253" s="64">
        <v>0.1</v>
      </c>
    </row>
    <row r="254" spans="1:4" ht="15.75" thickBot="1" x14ac:dyDescent="0.3">
      <c r="A254" s="65" t="s">
        <v>101</v>
      </c>
      <c r="B254" s="66">
        <v>0.1</v>
      </c>
    </row>
    <row r="255" spans="1:4" ht="15.75" thickBot="1" x14ac:dyDescent="0.3"/>
    <row r="256" spans="1:4" x14ac:dyDescent="0.25">
      <c r="A256" s="159" t="s">
        <v>83</v>
      </c>
      <c r="B256" s="161"/>
    </row>
    <row r="257" spans="1:4" x14ac:dyDescent="0.25">
      <c r="A257" s="60" t="s">
        <v>15</v>
      </c>
      <c r="B257" s="88" t="s">
        <v>85</v>
      </c>
    </row>
    <row r="258" spans="1:4" ht="15.75" thickBot="1" x14ac:dyDescent="0.3">
      <c r="A258" s="89" t="str">
        <f>ConfigurationSetup!M3</f>
        <v>Motorcycle</v>
      </c>
      <c r="B258" s="71"/>
    </row>
    <row r="259" spans="1:4" ht="15.75" thickBot="1" x14ac:dyDescent="0.3"/>
    <row r="260" spans="1:4" x14ac:dyDescent="0.25">
      <c r="A260" s="25" t="s">
        <v>15</v>
      </c>
      <c r="B260" s="51" t="s">
        <v>133</v>
      </c>
      <c r="C260" s="90" t="s">
        <v>21</v>
      </c>
      <c r="D260" s="67" t="s">
        <v>138</v>
      </c>
    </row>
    <row r="261" spans="1:4" x14ac:dyDescent="0.25">
      <c r="A261" s="27" t="s">
        <v>80</v>
      </c>
      <c r="B261" s="43" t="s">
        <v>79</v>
      </c>
      <c r="C261" s="43" t="s">
        <v>109</v>
      </c>
      <c r="D261" s="91">
        <v>0</v>
      </c>
    </row>
    <row r="262" spans="1:4" x14ac:dyDescent="0.25">
      <c r="A262" s="27" t="s">
        <v>80</v>
      </c>
      <c r="B262" s="43" t="s">
        <v>79</v>
      </c>
      <c r="C262" s="43" t="s">
        <v>115</v>
      </c>
      <c r="D262" s="91">
        <v>0</v>
      </c>
    </row>
    <row r="263" spans="1:4" x14ac:dyDescent="0.25">
      <c r="A263" s="27" t="s">
        <v>80</v>
      </c>
      <c r="B263" s="43" t="s">
        <v>79</v>
      </c>
      <c r="C263" s="43" t="s">
        <v>25</v>
      </c>
      <c r="D263" s="91">
        <v>0</v>
      </c>
    </row>
    <row r="264" spans="1:4" x14ac:dyDescent="0.25">
      <c r="A264" s="27" t="s">
        <v>101</v>
      </c>
      <c r="B264" s="43" t="s">
        <v>79</v>
      </c>
      <c r="C264" s="43" t="s">
        <v>109</v>
      </c>
      <c r="D264" s="91">
        <v>0</v>
      </c>
    </row>
    <row r="265" spans="1:4" x14ac:dyDescent="0.25">
      <c r="A265" s="27" t="s">
        <v>101</v>
      </c>
      <c r="B265" s="43" t="s">
        <v>79</v>
      </c>
      <c r="C265" s="43" t="s">
        <v>115</v>
      </c>
      <c r="D265" s="91">
        <v>0</v>
      </c>
    </row>
    <row r="266" spans="1:4" x14ac:dyDescent="0.25">
      <c r="A266" s="27" t="s">
        <v>101</v>
      </c>
      <c r="B266" s="43" t="s">
        <v>79</v>
      </c>
      <c r="C266" s="43" t="s">
        <v>25</v>
      </c>
      <c r="D266" s="91">
        <v>0</v>
      </c>
    </row>
    <row r="267" spans="1:4" x14ac:dyDescent="0.25">
      <c r="A267" s="27" t="s">
        <v>102</v>
      </c>
      <c r="B267" s="43" t="s">
        <v>79</v>
      </c>
      <c r="C267" s="43" t="s">
        <v>109</v>
      </c>
      <c r="D267" s="91">
        <v>0</v>
      </c>
    </row>
    <row r="268" spans="1:4" x14ac:dyDescent="0.25">
      <c r="A268" s="27" t="s">
        <v>102</v>
      </c>
      <c r="B268" s="43" t="s">
        <v>79</v>
      </c>
      <c r="C268" s="43" t="s">
        <v>115</v>
      </c>
      <c r="D268" s="91">
        <v>0</v>
      </c>
    </row>
    <row r="269" spans="1:4" x14ac:dyDescent="0.25">
      <c r="A269" s="27" t="s">
        <v>102</v>
      </c>
      <c r="B269" s="43" t="s">
        <v>79</v>
      </c>
      <c r="C269" s="43" t="s">
        <v>25</v>
      </c>
      <c r="D269" s="91">
        <v>0</v>
      </c>
    </row>
    <row r="270" spans="1:4" x14ac:dyDescent="0.25">
      <c r="A270" s="27" t="s">
        <v>100</v>
      </c>
      <c r="B270" s="43" t="s">
        <v>79</v>
      </c>
      <c r="C270" s="43" t="s">
        <v>109</v>
      </c>
      <c r="D270" s="91">
        <v>0</v>
      </c>
    </row>
    <row r="271" spans="1:4" x14ac:dyDescent="0.25">
      <c r="A271" s="27" t="s">
        <v>100</v>
      </c>
      <c r="B271" s="43" t="s">
        <v>79</v>
      </c>
      <c r="C271" s="43" t="s">
        <v>115</v>
      </c>
      <c r="D271" s="91">
        <v>0</v>
      </c>
    </row>
    <row r="272" spans="1:4" x14ac:dyDescent="0.25">
      <c r="A272" s="27" t="s">
        <v>100</v>
      </c>
      <c r="B272" s="43" t="s">
        <v>79</v>
      </c>
      <c r="C272" s="43" t="s">
        <v>25</v>
      </c>
      <c r="D272" s="91">
        <v>0</v>
      </c>
    </row>
    <row r="273" spans="1:4" x14ac:dyDescent="0.25">
      <c r="A273" s="27" t="s">
        <v>99</v>
      </c>
      <c r="B273" s="43" t="s">
        <v>79</v>
      </c>
      <c r="C273" s="43" t="s">
        <v>109</v>
      </c>
      <c r="D273" s="91">
        <v>0</v>
      </c>
    </row>
    <row r="274" spans="1:4" x14ac:dyDescent="0.25">
      <c r="A274" s="27" t="s">
        <v>99</v>
      </c>
      <c r="B274" s="43" t="s">
        <v>79</v>
      </c>
      <c r="C274" s="43" t="s">
        <v>115</v>
      </c>
      <c r="D274" s="91">
        <v>0</v>
      </c>
    </row>
    <row r="275" spans="1:4" x14ac:dyDescent="0.25">
      <c r="A275" s="27" t="s">
        <v>99</v>
      </c>
      <c r="B275" s="43" t="s">
        <v>79</v>
      </c>
      <c r="C275" s="43" t="s">
        <v>25</v>
      </c>
      <c r="D275" s="91">
        <v>0</v>
      </c>
    </row>
    <row r="276" spans="1:4" x14ac:dyDescent="0.25">
      <c r="A276" s="27" t="s">
        <v>80</v>
      </c>
      <c r="B276" s="43" t="s">
        <v>134</v>
      </c>
      <c r="C276" s="43" t="s">
        <v>109</v>
      </c>
      <c r="D276" s="91">
        <v>0</v>
      </c>
    </row>
    <row r="277" spans="1:4" x14ac:dyDescent="0.25">
      <c r="A277" s="27" t="s">
        <v>80</v>
      </c>
      <c r="B277" s="43" t="s">
        <v>134</v>
      </c>
      <c r="C277" s="43" t="s">
        <v>115</v>
      </c>
      <c r="D277" s="91">
        <v>0</v>
      </c>
    </row>
    <row r="278" spans="1:4" x14ac:dyDescent="0.25">
      <c r="A278" s="27" t="s">
        <v>80</v>
      </c>
      <c r="B278" s="43" t="s">
        <v>134</v>
      </c>
      <c r="C278" s="43" t="s">
        <v>25</v>
      </c>
      <c r="D278" s="91">
        <v>0</v>
      </c>
    </row>
    <row r="279" spans="1:4" x14ac:dyDescent="0.25">
      <c r="A279" s="27" t="s">
        <v>101</v>
      </c>
      <c r="B279" s="43" t="s">
        <v>134</v>
      </c>
      <c r="C279" s="43" t="s">
        <v>109</v>
      </c>
      <c r="D279" s="91">
        <v>0</v>
      </c>
    </row>
    <row r="280" spans="1:4" x14ac:dyDescent="0.25">
      <c r="A280" s="27" t="s">
        <v>101</v>
      </c>
      <c r="B280" s="43" t="s">
        <v>134</v>
      </c>
      <c r="C280" s="43" t="s">
        <v>115</v>
      </c>
      <c r="D280" s="91">
        <v>0</v>
      </c>
    </row>
    <row r="281" spans="1:4" x14ac:dyDescent="0.25">
      <c r="A281" s="27" t="s">
        <v>101</v>
      </c>
      <c r="B281" s="43" t="s">
        <v>134</v>
      </c>
      <c r="C281" s="43" t="s">
        <v>25</v>
      </c>
      <c r="D281" s="91">
        <v>0</v>
      </c>
    </row>
    <row r="282" spans="1:4" x14ac:dyDescent="0.25">
      <c r="A282" s="27" t="s">
        <v>102</v>
      </c>
      <c r="B282" s="43" t="s">
        <v>134</v>
      </c>
      <c r="C282" s="43" t="s">
        <v>109</v>
      </c>
      <c r="D282" s="91">
        <v>0</v>
      </c>
    </row>
    <row r="283" spans="1:4" x14ac:dyDescent="0.25">
      <c r="A283" s="27" t="s">
        <v>102</v>
      </c>
      <c r="B283" s="43" t="s">
        <v>134</v>
      </c>
      <c r="C283" s="43" t="s">
        <v>115</v>
      </c>
      <c r="D283" s="91">
        <v>0</v>
      </c>
    </row>
    <row r="284" spans="1:4" x14ac:dyDescent="0.25">
      <c r="A284" s="27" t="s">
        <v>102</v>
      </c>
      <c r="B284" s="43" t="s">
        <v>134</v>
      </c>
      <c r="C284" s="43" t="s">
        <v>25</v>
      </c>
      <c r="D284" s="91">
        <v>0</v>
      </c>
    </row>
    <row r="285" spans="1:4" x14ac:dyDescent="0.25">
      <c r="A285" s="27" t="s">
        <v>100</v>
      </c>
      <c r="B285" s="43" t="s">
        <v>134</v>
      </c>
      <c r="C285" s="43" t="s">
        <v>109</v>
      </c>
      <c r="D285" s="91">
        <v>0</v>
      </c>
    </row>
    <row r="286" spans="1:4" x14ac:dyDescent="0.25">
      <c r="A286" s="27" t="s">
        <v>100</v>
      </c>
      <c r="B286" s="43" t="s">
        <v>134</v>
      </c>
      <c r="C286" s="43" t="s">
        <v>115</v>
      </c>
      <c r="D286" s="91">
        <v>0</v>
      </c>
    </row>
    <row r="287" spans="1:4" x14ac:dyDescent="0.25">
      <c r="A287" s="27" t="s">
        <v>100</v>
      </c>
      <c r="B287" s="43" t="s">
        <v>134</v>
      </c>
      <c r="C287" s="43" t="s">
        <v>25</v>
      </c>
      <c r="D287" s="91">
        <v>0</v>
      </c>
    </row>
    <row r="288" spans="1:4" x14ac:dyDescent="0.25">
      <c r="A288" s="27" t="s">
        <v>99</v>
      </c>
      <c r="B288" s="43" t="s">
        <v>134</v>
      </c>
      <c r="C288" s="43" t="s">
        <v>109</v>
      </c>
      <c r="D288" s="91">
        <v>0</v>
      </c>
    </row>
    <row r="289" spans="1:4" x14ac:dyDescent="0.25">
      <c r="A289" s="27" t="s">
        <v>99</v>
      </c>
      <c r="B289" s="43" t="s">
        <v>134</v>
      </c>
      <c r="C289" s="43" t="s">
        <v>115</v>
      </c>
      <c r="D289" s="91">
        <v>0</v>
      </c>
    </row>
    <row r="290" spans="1:4" x14ac:dyDescent="0.25">
      <c r="A290" s="27" t="s">
        <v>99</v>
      </c>
      <c r="B290" s="43" t="s">
        <v>134</v>
      </c>
      <c r="C290" s="43" t="s">
        <v>25</v>
      </c>
      <c r="D290" s="91">
        <v>0</v>
      </c>
    </row>
    <row r="291" spans="1:4" x14ac:dyDescent="0.25">
      <c r="A291" s="27" t="s">
        <v>80</v>
      </c>
      <c r="B291" s="33" t="s">
        <v>142</v>
      </c>
      <c r="C291" s="43" t="s">
        <v>109</v>
      </c>
      <c r="D291" s="91">
        <v>0</v>
      </c>
    </row>
    <row r="292" spans="1:4" x14ac:dyDescent="0.25">
      <c r="A292" s="27" t="s">
        <v>80</v>
      </c>
      <c r="B292" s="33" t="s">
        <v>142</v>
      </c>
      <c r="C292" s="43" t="s">
        <v>115</v>
      </c>
      <c r="D292" s="91">
        <v>0</v>
      </c>
    </row>
    <row r="293" spans="1:4" x14ac:dyDescent="0.25">
      <c r="A293" s="27" t="s">
        <v>80</v>
      </c>
      <c r="B293" s="33" t="s">
        <v>142</v>
      </c>
      <c r="C293" s="43" t="s">
        <v>25</v>
      </c>
      <c r="D293" s="91">
        <v>0.2</v>
      </c>
    </row>
    <row r="294" spans="1:4" x14ac:dyDescent="0.25">
      <c r="A294" s="27" t="s">
        <v>101</v>
      </c>
      <c r="B294" s="33" t="s">
        <v>142</v>
      </c>
      <c r="C294" s="43" t="s">
        <v>109</v>
      </c>
      <c r="D294" s="91">
        <v>0</v>
      </c>
    </row>
    <row r="295" spans="1:4" x14ac:dyDescent="0.25">
      <c r="A295" s="27" t="s">
        <v>101</v>
      </c>
      <c r="B295" s="33" t="s">
        <v>142</v>
      </c>
      <c r="C295" s="43" t="s">
        <v>115</v>
      </c>
      <c r="D295" s="91">
        <v>0</v>
      </c>
    </row>
    <row r="296" spans="1:4" x14ac:dyDescent="0.25">
      <c r="A296" s="27" t="s">
        <v>101</v>
      </c>
      <c r="B296" s="33" t="s">
        <v>142</v>
      </c>
      <c r="C296" s="43" t="s">
        <v>25</v>
      </c>
      <c r="D296" s="91">
        <v>0.2</v>
      </c>
    </row>
    <row r="297" spans="1:4" x14ac:dyDescent="0.25">
      <c r="A297" s="27" t="s">
        <v>102</v>
      </c>
      <c r="B297" s="33" t="s">
        <v>142</v>
      </c>
      <c r="C297" s="43" t="s">
        <v>109</v>
      </c>
      <c r="D297" s="91">
        <v>0</v>
      </c>
    </row>
    <row r="298" spans="1:4" x14ac:dyDescent="0.25">
      <c r="A298" s="27" t="s">
        <v>102</v>
      </c>
      <c r="B298" s="33" t="s">
        <v>142</v>
      </c>
      <c r="C298" s="43" t="s">
        <v>115</v>
      </c>
      <c r="D298" s="91">
        <v>0</v>
      </c>
    </row>
    <row r="299" spans="1:4" x14ac:dyDescent="0.25">
      <c r="A299" s="27" t="s">
        <v>102</v>
      </c>
      <c r="B299" s="33" t="s">
        <v>142</v>
      </c>
      <c r="C299" s="43" t="s">
        <v>25</v>
      </c>
      <c r="D299" s="91">
        <v>0.2</v>
      </c>
    </row>
    <row r="300" spans="1:4" x14ac:dyDescent="0.25">
      <c r="A300" s="27" t="s">
        <v>100</v>
      </c>
      <c r="B300" s="33" t="s">
        <v>142</v>
      </c>
      <c r="C300" s="43" t="s">
        <v>109</v>
      </c>
      <c r="D300" s="91">
        <v>0</v>
      </c>
    </row>
    <row r="301" spans="1:4" x14ac:dyDescent="0.25">
      <c r="A301" s="27" t="s">
        <v>100</v>
      </c>
      <c r="B301" s="33" t="s">
        <v>142</v>
      </c>
      <c r="C301" s="43" t="s">
        <v>115</v>
      </c>
      <c r="D301" s="91">
        <v>0</v>
      </c>
    </row>
    <row r="302" spans="1:4" x14ac:dyDescent="0.25">
      <c r="A302" s="27" t="s">
        <v>100</v>
      </c>
      <c r="B302" s="33" t="s">
        <v>142</v>
      </c>
      <c r="C302" s="43" t="s">
        <v>25</v>
      </c>
      <c r="D302" s="91">
        <v>0.2</v>
      </c>
    </row>
    <row r="303" spans="1:4" x14ac:dyDescent="0.25">
      <c r="A303" s="27" t="s">
        <v>99</v>
      </c>
      <c r="B303" s="33" t="s">
        <v>142</v>
      </c>
      <c r="C303" s="43" t="s">
        <v>109</v>
      </c>
      <c r="D303" s="91">
        <v>0</v>
      </c>
    </row>
    <row r="304" spans="1:4" x14ac:dyDescent="0.25">
      <c r="A304" s="27" t="s">
        <v>99</v>
      </c>
      <c r="B304" s="33" t="s">
        <v>142</v>
      </c>
      <c r="C304" s="43" t="s">
        <v>115</v>
      </c>
      <c r="D304" s="91">
        <v>0</v>
      </c>
    </row>
    <row r="305" spans="1:4" x14ac:dyDescent="0.25">
      <c r="A305" s="27" t="s">
        <v>99</v>
      </c>
      <c r="B305" s="33" t="s">
        <v>142</v>
      </c>
      <c r="C305" s="43" t="s">
        <v>25</v>
      </c>
      <c r="D305" s="91">
        <v>0.2</v>
      </c>
    </row>
    <row r="306" spans="1:4" x14ac:dyDescent="0.25">
      <c r="A306" s="27" t="s">
        <v>80</v>
      </c>
      <c r="B306" s="43" t="s">
        <v>86</v>
      </c>
      <c r="C306" s="43" t="s">
        <v>109</v>
      </c>
      <c r="D306" s="91">
        <v>0</v>
      </c>
    </row>
    <row r="307" spans="1:4" x14ac:dyDescent="0.25">
      <c r="A307" s="27" t="s">
        <v>80</v>
      </c>
      <c r="B307" s="43" t="s">
        <v>86</v>
      </c>
      <c r="C307" s="43" t="s">
        <v>115</v>
      </c>
      <c r="D307" s="91">
        <v>0</v>
      </c>
    </row>
    <row r="308" spans="1:4" x14ac:dyDescent="0.25">
      <c r="A308" s="27" t="s">
        <v>80</v>
      </c>
      <c r="B308" s="43" t="s">
        <v>86</v>
      </c>
      <c r="C308" s="43" t="s">
        <v>25</v>
      </c>
      <c r="D308" s="91">
        <v>0.15</v>
      </c>
    </row>
    <row r="309" spans="1:4" x14ac:dyDescent="0.25">
      <c r="A309" s="27" t="s">
        <v>101</v>
      </c>
      <c r="B309" s="43" t="s">
        <v>86</v>
      </c>
      <c r="C309" s="43" t="s">
        <v>109</v>
      </c>
      <c r="D309" s="91">
        <v>0</v>
      </c>
    </row>
    <row r="310" spans="1:4" x14ac:dyDescent="0.25">
      <c r="A310" s="27" t="s">
        <v>101</v>
      </c>
      <c r="B310" s="43" t="s">
        <v>86</v>
      </c>
      <c r="C310" s="43" t="s">
        <v>115</v>
      </c>
      <c r="D310" s="91">
        <v>0</v>
      </c>
    </row>
    <row r="311" spans="1:4" x14ac:dyDescent="0.25">
      <c r="A311" s="27" t="s">
        <v>101</v>
      </c>
      <c r="B311" s="43" t="s">
        <v>86</v>
      </c>
      <c r="C311" s="43" t="s">
        <v>25</v>
      </c>
      <c r="D311" s="91">
        <v>0.15</v>
      </c>
    </row>
    <row r="312" spans="1:4" x14ac:dyDescent="0.25">
      <c r="A312" s="27" t="s">
        <v>102</v>
      </c>
      <c r="B312" s="43" t="s">
        <v>86</v>
      </c>
      <c r="C312" s="43" t="s">
        <v>109</v>
      </c>
      <c r="D312" s="91">
        <v>0</v>
      </c>
    </row>
    <row r="313" spans="1:4" x14ac:dyDescent="0.25">
      <c r="A313" s="27" t="s">
        <v>102</v>
      </c>
      <c r="B313" s="43" t="s">
        <v>86</v>
      </c>
      <c r="C313" s="43" t="s">
        <v>115</v>
      </c>
      <c r="D313" s="91">
        <v>0</v>
      </c>
    </row>
    <row r="314" spans="1:4" x14ac:dyDescent="0.25">
      <c r="A314" s="27" t="s">
        <v>102</v>
      </c>
      <c r="B314" s="43" t="s">
        <v>86</v>
      </c>
      <c r="C314" s="43" t="s">
        <v>25</v>
      </c>
      <c r="D314" s="91">
        <v>0.15</v>
      </c>
    </row>
    <row r="315" spans="1:4" x14ac:dyDescent="0.25">
      <c r="A315" s="27" t="s">
        <v>100</v>
      </c>
      <c r="B315" s="43" t="s">
        <v>86</v>
      </c>
      <c r="C315" s="43" t="s">
        <v>109</v>
      </c>
      <c r="D315" s="91">
        <v>0</v>
      </c>
    </row>
    <row r="316" spans="1:4" x14ac:dyDescent="0.25">
      <c r="A316" s="27" t="s">
        <v>100</v>
      </c>
      <c r="B316" s="43" t="s">
        <v>86</v>
      </c>
      <c r="C316" s="43" t="s">
        <v>115</v>
      </c>
      <c r="D316" s="91">
        <v>0</v>
      </c>
    </row>
    <row r="317" spans="1:4" x14ac:dyDescent="0.25">
      <c r="A317" s="27" t="s">
        <v>100</v>
      </c>
      <c r="B317" s="43" t="s">
        <v>86</v>
      </c>
      <c r="C317" s="43" t="s">
        <v>25</v>
      </c>
      <c r="D317" s="91">
        <v>0.15</v>
      </c>
    </row>
    <row r="318" spans="1:4" x14ac:dyDescent="0.25">
      <c r="A318" s="27" t="s">
        <v>99</v>
      </c>
      <c r="B318" s="43" t="s">
        <v>86</v>
      </c>
      <c r="C318" s="43" t="s">
        <v>109</v>
      </c>
      <c r="D318" s="91">
        <v>0</v>
      </c>
    </row>
    <row r="319" spans="1:4" x14ac:dyDescent="0.25">
      <c r="A319" s="27" t="s">
        <v>99</v>
      </c>
      <c r="B319" s="43" t="s">
        <v>86</v>
      </c>
      <c r="C319" s="43" t="s">
        <v>115</v>
      </c>
      <c r="D319" s="91">
        <v>0</v>
      </c>
    </row>
    <row r="320" spans="1:4" x14ac:dyDescent="0.25">
      <c r="A320" s="27" t="s">
        <v>99</v>
      </c>
      <c r="B320" s="43" t="s">
        <v>86</v>
      </c>
      <c r="C320" s="43" t="s">
        <v>25</v>
      </c>
      <c r="D320" s="91">
        <v>0.15</v>
      </c>
    </row>
    <row r="321" spans="1:4" x14ac:dyDescent="0.25">
      <c r="A321" s="27" t="s">
        <v>80</v>
      </c>
      <c r="B321" s="43" t="s">
        <v>143</v>
      </c>
      <c r="C321" s="43" t="s">
        <v>109</v>
      </c>
      <c r="D321" s="91">
        <v>0</v>
      </c>
    </row>
    <row r="322" spans="1:4" x14ac:dyDescent="0.25">
      <c r="A322" s="27" t="s">
        <v>80</v>
      </c>
      <c r="B322" s="43" t="s">
        <v>143</v>
      </c>
      <c r="C322" s="43" t="s">
        <v>115</v>
      </c>
      <c r="D322" s="91">
        <v>0</v>
      </c>
    </row>
    <row r="323" spans="1:4" x14ac:dyDescent="0.25">
      <c r="A323" s="27" t="s">
        <v>80</v>
      </c>
      <c r="B323" s="43" t="s">
        <v>143</v>
      </c>
      <c r="C323" s="43" t="s">
        <v>25</v>
      </c>
      <c r="D323" s="91">
        <v>0.1</v>
      </c>
    </row>
    <row r="324" spans="1:4" x14ac:dyDescent="0.25">
      <c r="A324" s="27" t="s">
        <v>101</v>
      </c>
      <c r="B324" s="43" t="s">
        <v>143</v>
      </c>
      <c r="C324" s="43" t="s">
        <v>109</v>
      </c>
      <c r="D324" s="91">
        <v>0</v>
      </c>
    </row>
    <row r="325" spans="1:4" x14ac:dyDescent="0.25">
      <c r="A325" s="27" t="s">
        <v>101</v>
      </c>
      <c r="B325" s="43" t="s">
        <v>143</v>
      </c>
      <c r="C325" s="43" t="s">
        <v>115</v>
      </c>
      <c r="D325" s="91">
        <v>0</v>
      </c>
    </row>
    <row r="326" spans="1:4" x14ac:dyDescent="0.25">
      <c r="A326" s="27" t="s">
        <v>101</v>
      </c>
      <c r="B326" s="43" t="s">
        <v>143</v>
      </c>
      <c r="C326" s="43" t="s">
        <v>25</v>
      </c>
      <c r="D326" s="91">
        <v>0.1</v>
      </c>
    </row>
    <row r="327" spans="1:4" x14ac:dyDescent="0.25">
      <c r="A327" s="27" t="s">
        <v>102</v>
      </c>
      <c r="B327" s="43" t="s">
        <v>143</v>
      </c>
      <c r="C327" s="43" t="s">
        <v>109</v>
      </c>
      <c r="D327" s="91">
        <v>0</v>
      </c>
    </row>
    <row r="328" spans="1:4" x14ac:dyDescent="0.25">
      <c r="A328" s="27" t="s">
        <v>102</v>
      </c>
      <c r="B328" s="43" t="s">
        <v>143</v>
      </c>
      <c r="C328" s="43" t="s">
        <v>115</v>
      </c>
      <c r="D328" s="91">
        <v>0</v>
      </c>
    </row>
    <row r="329" spans="1:4" x14ac:dyDescent="0.25">
      <c r="A329" s="27" t="s">
        <v>102</v>
      </c>
      <c r="B329" s="43" t="s">
        <v>143</v>
      </c>
      <c r="C329" s="43" t="s">
        <v>25</v>
      </c>
      <c r="D329" s="91">
        <v>0.1</v>
      </c>
    </row>
    <row r="330" spans="1:4" x14ac:dyDescent="0.25">
      <c r="A330" s="27" t="s">
        <v>100</v>
      </c>
      <c r="B330" s="43" t="s">
        <v>143</v>
      </c>
      <c r="C330" s="43" t="s">
        <v>109</v>
      </c>
      <c r="D330" s="91">
        <v>0</v>
      </c>
    </row>
    <row r="331" spans="1:4" x14ac:dyDescent="0.25">
      <c r="A331" s="27" t="s">
        <v>100</v>
      </c>
      <c r="B331" s="43" t="s">
        <v>143</v>
      </c>
      <c r="C331" s="43" t="s">
        <v>115</v>
      </c>
      <c r="D331" s="91">
        <v>0</v>
      </c>
    </row>
    <row r="332" spans="1:4" x14ac:dyDescent="0.25">
      <c r="A332" s="27" t="s">
        <v>100</v>
      </c>
      <c r="B332" s="43" t="s">
        <v>143</v>
      </c>
      <c r="C332" s="43" t="s">
        <v>25</v>
      </c>
      <c r="D332" s="91">
        <v>0.1</v>
      </c>
    </row>
    <row r="333" spans="1:4" x14ac:dyDescent="0.25">
      <c r="A333" s="27" t="s">
        <v>99</v>
      </c>
      <c r="B333" s="43" t="s">
        <v>143</v>
      </c>
      <c r="C333" s="43" t="s">
        <v>109</v>
      </c>
      <c r="D333" s="91">
        <v>0</v>
      </c>
    </row>
    <row r="334" spans="1:4" x14ac:dyDescent="0.25">
      <c r="A334" s="27" t="s">
        <v>99</v>
      </c>
      <c r="B334" s="43" t="s">
        <v>143</v>
      </c>
      <c r="C334" s="43" t="s">
        <v>115</v>
      </c>
      <c r="D334" s="91">
        <v>0</v>
      </c>
    </row>
    <row r="335" spans="1:4" x14ac:dyDescent="0.25">
      <c r="A335" s="27" t="s">
        <v>99</v>
      </c>
      <c r="B335" s="43" t="s">
        <v>143</v>
      </c>
      <c r="C335" s="43" t="s">
        <v>25</v>
      </c>
      <c r="D335" s="91">
        <v>0.1</v>
      </c>
    </row>
    <row r="336" spans="1:4" x14ac:dyDescent="0.25">
      <c r="A336" s="27" t="s">
        <v>80</v>
      </c>
      <c r="B336" s="43" t="s">
        <v>139</v>
      </c>
      <c r="C336" s="43" t="s">
        <v>109</v>
      </c>
      <c r="D336" s="91">
        <v>0</v>
      </c>
    </row>
    <row r="337" spans="1:4" x14ac:dyDescent="0.25">
      <c r="A337" s="27" t="s">
        <v>80</v>
      </c>
      <c r="B337" s="43" t="s">
        <v>139</v>
      </c>
      <c r="C337" s="43" t="s">
        <v>115</v>
      </c>
      <c r="D337" s="91">
        <v>0</v>
      </c>
    </row>
    <row r="338" spans="1:4" x14ac:dyDescent="0.25">
      <c r="A338" s="27" t="s">
        <v>80</v>
      </c>
      <c r="B338" s="43" t="s">
        <v>139</v>
      </c>
      <c r="C338" s="43" t="s">
        <v>25</v>
      </c>
      <c r="D338" s="91">
        <v>0.1</v>
      </c>
    </row>
    <row r="339" spans="1:4" x14ac:dyDescent="0.25">
      <c r="A339" s="27" t="s">
        <v>101</v>
      </c>
      <c r="B339" s="43" t="s">
        <v>139</v>
      </c>
      <c r="C339" s="43" t="s">
        <v>109</v>
      </c>
      <c r="D339" s="91">
        <v>0</v>
      </c>
    </row>
    <row r="340" spans="1:4" x14ac:dyDescent="0.25">
      <c r="A340" s="27" t="s">
        <v>101</v>
      </c>
      <c r="B340" s="43" t="s">
        <v>139</v>
      </c>
      <c r="C340" s="43" t="s">
        <v>115</v>
      </c>
      <c r="D340" s="91">
        <v>0</v>
      </c>
    </row>
    <row r="341" spans="1:4" x14ac:dyDescent="0.25">
      <c r="A341" s="27" t="s">
        <v>101</v>
      </c>
      <c r="B341" s="43" t="s">
        <v>139</v>
      </c>
      <c r="C341" s="43" t="s">
        <v>25</v>
      </c>
      <c r="D341" s="91">
        <v>0.1</v>
      </c>
    </row>
    <row r="342" spans="1:4" x14ac:dyDescent="0.25">
      <c r="A342" s="27" t="s">
        <v>102</v>
      </c>
      <c r="B342" s="43" t="s">
        <v>139</v>
      </c>
      <c r="C342" s="43" t="s">
        <v>109</v>
      </c>
      <c r="D342" s="91">
        <v>0</v>
      </c>
    </row>
    <row r="343" spans="1:4" x14ac:dyDescent="0.25">
      <c r="A343" s="27" t="s">
        <v>102</v>
      </c>
      <c r="B343" s="43" t="s">
        <v>139</v>
      </c>
      <c r="C343" s="43" t="s">
        <v>115</v>
      </c>
      <c r="D343" s="91">
        <v>0</v>
      </c>
    </row>
    <row r="344" spans="1:4" x14ac:dyDescent="0.25">
      <c r="A344" s="27" t="s">
        <v>102</v>
      </c>
      <c r="B344" s="43" t="s">
        <v>139</v>
      </c>
      <c r="C344" s="43" t="s">
        <v>25</v>
      </c>
      <c r="D344" s="91">
        <v>0.1</v>
      </c>
    </row>
    <row r="345" spans="1:4" x14ac:dyDescent="0.25">
      <c r="A345" s="27" t="s">
        <v>100</v>
      </c>
      <c r="B345" s="43" t="s">
        <v>139</v>
      </c>
      <c r="C345" s="43" t="s">
        <v>109</v>
      </c>
      <c r="D345" s="91">
        <v>0</v>
      </c>
    </row>
    <row r="346" spans="1:4" x14ac:dyDescent="0.25">
      <c r="A346" s="27" t="s">
        <v>100</v>
      </c>
      <c r="B346" s="43" t="s">
        <v>139</v>
      </c>
      <c r="C346" s="43" t="s">
        <v>115</v>
      </c>
      <c r="D346" s="91">
        <v>0</v>
      </c>
    </row>
    <row r="347" spans="1:4" x14ac:dyDescent="0.25">
      <c r="A347" s="27" t="s">
        <v>100</v>
      </c>
      <c r="B347" s="43" t="s">
        <v>139</v>
      </c>
      <c r="C347" s="43" t="s">
        <v>25</v>
      </c>
      <c r="D347" s="91">
        <v>0.1</v>
      </c>
    </row>
    <row r="348" spans="1:4" x14ac:dyDescent="0.25">
      <c r="A348" s="27" t="s">
        <v>99</v>
      </c>
      <c r="B348" s="43" t="s">
        <v>139</v>
      </c>
      <c r="C348" s="43" t="s">
        <v>109</v>
      </c>
      <c r="D348" s="91">
        <v>0</v>
      </c>
    </row>
    <row r="349" spans="1:4" x14ac:dyDescent="0.25">
      <c r="A349" s="27" t="s">
        <v>99</v>
      </c>
      <c r="B349" s="43" t="s">
        <v>139</v>
      </c>
      <c r="C349" s="43" t="s">
        <v>115</v>
      </c>
      <c r="D349" s="91">
        <v>0</v>
      </c>
    </row>
    <row r="350" spans="1:4" x14ac:dyDescent="0.25">
      <c r="A350" s="27" t="s">
        <v>99</v>
      </c>
      <c r="B350" s="43" t="s">
        <v>139</v>
      </c>
      <c r="C350" s="43" t="s">
        <v>25</v>
      </c>
      <c r="D350" s="91">
        <v>0.1</v>
      </c>
    </row>
    <row r="351" spans="1:4" x14ac:dyDescent="0.25">
      <c r="A351" s="27" t="s">
        <v>80</v>
      </c>
      <c r="B351" s="43" t="s">
        <v>140</v>
      </c>
      <c r="C351" s="43" t="s">
        <v>109</v>
      </c>
      <c r="D351" s="91">
        <v>0</v>
      </c>
    </row>
    <row r="352" spans="1:4" x14ac:dyDescent="0.25">
      <c r="A352" s="27" t="s">
        <v>80</v>
      </c>
      <c r="B352" s="43" t="s">
        <v>140</v>
      </c>
      <c r="C352" s="43" t="s">
        <v>115</v>
      </c>
      <c r="D352" s="91">
        <v>0</v>
      </c>
    </row>
    <row r="353" spans="1:4" x14ac:dyDescent="0.25">
      <c r="A353" s="27" t="s">
        <v>80</v>
      </c>
      <c r="B353" s="43" t="s">
        <v>140</v>
      </c>
      <c r="C353" s="43" t="s">
        <v>25</v>
      </c>
      <c r="D353" s="91">
        <v>0</v>
      </c>
    </row>
    <row r="354" spans="1:4" x14ac:dyDescent="0.25">
      <c r="A354" s="27" t="s">
        <v>101</v>
      </c>
      <c r="B354" s="43" t="s">
        <v>140</v>
      </c>
      <c r="C354" s="43" t="s">
        <v>109</v>
      </c>
      <c r="D354" s="91">
        <v>0</v>
      </c>
    </row>
    <row r="355" spans="1:4" x14ac:dyDescent="0.25">
      <c r="A355" s="27" t="s">
        <v>101</v>
      </c>
      <c r="B355" s="43" t="s">
        <v>140</v>
      </c>
      <c r="C355" s="43" t="s">
        <v>115</v>
      </c>
      <c r="D355" s="91">
        <v>0</v>
      </c>
    </row>
    <row r="356" spans="1:4" x14ac:dyDescent="0.25">
      <c r="A356" s="27" t="s">
        <v>101</v>
      </c>
      <c r="B356" s="43" t="s">
        <v>140</v>
      </c>
      <c r="C356" s="43" t="s">
        <v>25</v>
      </c>
      <c r="D356" s="91">
        <v>0</v>
      </c>
    </row>
    <row r="357" spans="1:4" x14ac:dyDescent="0.25">
      <c r="A357" s="27" t="s">
        <v>102</v>
      </c>
      <c r="B357" s="43" t="s">
        <v>140</v>
      </c>
      <c r="C357" s="43" t="s">
        <v>109</v>
      </c>
      <c r="D357" s="91">
        <v>0</v>
      </c>
    </row>
    <row r="358" spans="1:4" x14ac:dyDescent="0.25">
      <c r="A358" s="27" t="s">
        <v>102</v>
      </c>
      <c r="B358" s="43" t="s">
        <v>140</v>
      </c>
      <c r="C358" s="43" t="s">
        <v>115</v>
      </c>
      <c r="D358" s="91">
        <v>0</v>
      </c>
    </row>
    <row r="359" spans="1:4" x14ac:dyDescent="0.25">
      <c r="A359" s="27" t="s">
        <v>102</v>
      </c>
      <c r="B359" s="43" t="s">
        <v>140</v>
      </c>
      <c r="C359" s="43" t="s">
        <v>25</v>
      </c>
      <c r="D359" s="91">
        <v>0</v>
      </c>
    </row>
    <row r="360" spans="1:4" x14ac:dyDescent="0.25">
      <c r="A360" s="27" t="s">
        <v>100</v>
      </c>
      <c r="B360" s="43" t="s">
        <v>140</v>
      </c>
      <c r="C360" s="43" t="s">
        <v>109</v>
      </c>
      <c r="D360" s="91">
        <v>0</v>
      </c>
    </row>
    <row r="361" spans="1:4" x14ac:dyDescent="0.25">
      <c r="A361" s="27" t="s">
        <v>100</v>
      </c>
      <c r="B361" s="43" t="s">
        <v>140</v>
      </c>
      <c r="C361" s="43" t="s">
        <v>115</v>
      </c>
      <c r="D361" s="91">
        <v>0</v>
      </c>
    </row>
    <row r="362" spans="1:4" x14ac:dyDescent="0.25">
      <c r="A362" s="27" t="s">
        <v>100</v>
      </c>
      <c r="B362" s="43" t="s">
        <v>140</v>
      </c>
      <c r="C362" s="43" t="s">
        <v>25</v>
      </c>
      <c r="D362" s="91">
        <v>0</v>
      </c>
    </row>
    <row r="363" spans="1:4" x14ac:dyDescent="0.25">
      <c r="A363" s="27" t="s">
        <v>99</v>
      </c>
      <c r="B363" s="43" t="s">
        <v>140</v>
      </c>
      <c r="C363" s="43" t="s">
        <v>109</v>
      </c>
      <c r="D363" s="91">
        <v>0</v>
      </c>
    </row>
    <row r="364" spans="1:4" x14ac:dyDescent="0.25">
      <c r="A364" s="27" t="s">
        <v>99</v>
      </c>
      <c r="B364" s="43" t="s">
        <v>140</v>
      </c>
      <c r="C364" s="43" t="s">
        <v>115</v>
      </c>
      <c r="D364" s="91">
        <v>0</v>
      </c>
    </row>
    <row r="365" spans="1:4" x14ac:dyDescent="0.25">
      <c r="A365" s="27" t="s">
        <v>99</v>
      </c>
      <c r="B365" s="43" t="s">
        <v>140</v>
      </c>
      <c r="C365" s="43" t="s">
        <v>25</v>
      </c>
      <c r="D365" s="91">
        <v>0</v>
      </c>
    </row>
    <row r="366" spans="1:4" x14ac:dyDescent="0.25">
      <c r="A366" s="27" t="s">
        <v>80</v>
      </c>
      <c r="B366" s="43" t="s">
        <v>141</v>
      </c>
      <c r="C366" s="43" t="s">
        <v>109</v>
      </c>
      <c r="D366" s="91">
        <v>0</v>
      </c>
    </row>
    <row r="367" spans="1:4" x14ac:dyDescent="0.25">
      <c r="A367" s="27" t="s">
        <v>80</v>
      </c>
      <c r="B367" s="43" t="s">
        <v>141</v>
      </c>
      <c r="C367" s="43" t="s">
        <v>115</v>
      </c>
      <c r="D367" s="91">
        <v>0</v>
      </c>
    </row>
    <row r="368" spans="1:4" x14ac:dyDescent="0.25">
      <c r="A368" s="27" t="s">
        <v>80</v>
      </c>
      <c r="B368" s="43" t="s">
        <v>141</v>
      </c>
      <c r="C368" s="43" t="s">
        <v>25</v>
      </c>
      <c r="D368" s="91">
        <v>0</v>
      </c>
    </row>
    <row r="369" spans="1:4" x14ac:dyDescent="0.25">
      <c r="A369" s="27" t="s">
        <v>101</v>
      </c>
      <c r="B369" s="43" t="s">
        <v>141</v>
      </c>
      <c r="C369" s="43" t="s">
        <v>109</v>
      </c>
      <c r="D369" s="91">
        <v>0</v>
      </c>
    </row>
    <row r="370" spans="1:4" x14ac:dyDescent="0.25">
      <c r="A370" s="27" t="s">
        <v>101</v>
      </c>
      <c r="B370" s="43" t="s">
        <v>141</v>
      </c>
      <c r="C370" s="43" t="s">
        <v>115</v>
      </c>
      <c r="D370" s="91">
        <v>0</v>
      </c>
    </row>
    <row r="371" spans="1:4" x14ac:dyDescent="0.25">
      <c r="A371" s="27" t="s">
        <v>101</v>
      </c>
      <c r="B371" s="43" t="s">
        <v>141</v>
      </c>
      <c r="C371" s="43" t="s">
        <v>25</v>
      </c>
      <c r="D371" s="91">
        <v>0</v>
      </c>
    </row>
    <row r="372" spans="1:4" x14ac:dyDescent="0.25">
      <c r="A372" s="27" t="s">
        <v>102</v>
      </c>
      <c r="B372" s="43" t="s">
        <v>141</v>
      </c>
      <c r="C372" s="43" t="s">
        <v>109</v>
      </c>
      <c r="D372" s="91">
        <v>0</v>
      </c>
    </row>
    <row r="373" spans="1:4" x14ac:dyDescent="0.25">
      <c r="A373" s="27" t="s">
        <v>102</v>
      </c>
      <c r="B373" s="43" t="s">
        <v>141</v>
      </c>
      <c r="C373" s="43" t="s">
        <v>115</v>
      </c>
      <c r="D373" s="91">
        <v>0</v>
      </c>
    </row>
    <row r="374" spans="1:4" x14ac:dyDescent="0.25">
      <c r="A374" s="27" t="s">
        <v>102</v>
      </c>
      <c r="B374" s="43" t="s">
        <v>141</v>
      </c>
      <c r="C374" s="43" t="s">
        <v>25</v>
      </c>
      <c r="D374" s="91">
        <v>0</v>
      </c>
    </row>
    <row r="375" spans="1:4" x14ac:dyDescent="0.25">
      <c r="A375" s="27" t="s">
        <v>100</v>
      </c>
      <c r="B375" s="43" t="s">
        <v>141</v>
      </c>
      <c r="C375" s="43" t="s">
        <v>109</v>
      </c>
      <c r="D375" s="91">
        <v>0</v>
      </c>
    </row>
    <row r="376" spans="1:4" x14ac:dyDescent="0.25">
      <c r="A376" s="27" t="s">
        <v>100</v>
      </c>
      <c r="B376" s="43" t="s">
        <v>141</v>
      </c>
      <c r="C376" s="43" t="s">
        <v>115</v>
      </c>
      <c r="D376" s="91">
        <v>0</v>
      </c>
    </row>
    <row r="377" spans="1:4" x14ac:dyDescent="0.25">
      <c r="A377" s="27" t="s">
        <v>100</v>
      </c>
      <c r="B377" s="43" t="s">
        <v>141</v>
      </c>
      <c r="C377" s="43" t="s">
        <v>25</v>
      </c>
      <c r="D377" s="91">
        <v>0</v>
      </c>
    </row>
    <row r="378" spans="1:4" x14ac:dyDescent="0.25">
      <c r="A378" s="27" t="s">
        <v>99</v>
      </c>
      <c r="B378" s="43" t="s">
        <v>141</v>
      </c>
      <c r="C378" s="43" t="s">
        <v>109</v>
      </c>
      <c r="D378" s="91">
        <v>0</v>
      </c>
    </row>
    <row r="379" spans="1:4" x14ac:dyDescent="0.25">
      <c r="A379" s="27" t="s">
        <v>99</v>
      </c>
      <c r="B379" s="43" t="s">
        <v>141</v>
      </c>
      <c r="C379" s="43" t="s">
        <v>115</v>
      </c>
      <c r="D379" s="91">
        <v>0</v>
      </c>
    </row>
    <row r="380" spans="1:4" ht="15.75" thickBot="1" x14ac:dyDescent="0.3">
      <c r="A380" s="55" t="s">
        <v>99</v>
      </c>
      <c r="B380" s="92" t="s">
        <v>141</v>
      </c>
      <c r="C380" s="92" t="s">
        <v>25</v>
      </c>
      <c r="D380" s="93">
        <v>0</v>
      </c>
    </row>
    <row r="381" spans="1:4" ht="15.75" thickBot="1" x14ac:dyDescent="0.3"/>
    <row r="382" spans="1:4" x14ac:dyDescent="0.25">
      <c r="A382" s="159" t="s">
        <v>83</v>
      </c>
      <c r="B382" s="160"/>
      <c r="C382" s="160"/>
      <c r="D382" s="161"/>
    </row>
    <row r="383" spans="1:4" x14ac:dyDescent="0.25">
      <c r="A383" s="60" t="s">
        <v>15</v>
      </c>
      <c r="B383" s="58" t="s">
        <v>133</v>
      </c>
      <c r="C383" s="58" t="s">
        <v>21</v>
      </c>
      <c r="D383" s="68" t="s">
        <v>138</v>
      </c>
    </row>
    <row r="384" spans="1:4" ht="15.75" thickBot="1" x14ac:dyDescent="0.3">
      <c r="A384" s="94" t="s">
        <v>99</v>
      </c>
      <c r="B384" s="95" t="s">
        <v>141</v>
      </c>
      <c r="C384" s="96" t="s">
        <v>25</v>
      </c>
      <c r="D384" s="97"/>
    </row>
    <row r="385" spans="1:3" ht="15.75" thickBot="1" x14ac:dyDescent="0.3"/>
    <row r="386" spans="1:3" x14ac:dyDescent="0.25">
      <c r="A386" s="107" t="s">
        <v>15</v>
      </c>
      <c r="B386" s="108" t="s">
        <v>153</v>
      </c>
      <c r="C386" s="52" t="s">
        <v>152</v>
      </c>
    </row>
    <row r="387" spans="1:3" x14ac:dyDescent="0.25">
      <c r="A387" s="102" t="s">
        <v>80</v>
      </c>
      <c r="B387" s="5" t="s">
        <v>146</v>
      </c>
      <c r="C387" s="103">
        <v>0.25</v>
      </c>
    </row>
    <row r="388" spans="1:3" x14ac:dyDescent="0.25">
      <c r="A388" s="102" t="s">
        <v>80</v>
      </c>
      <c r="B388" s="5" t="s">
        <v>147</v>
      </c>
      <c r="C388" s="103">
        <v>0.3</v>
      </c>
    </row>
    <row r="389" spans="1:3" x14ac:dyDescent="0.25">
      <c r="A389" s="102" t="s">
        <v>80</v>
      </c>
      <c r="B389" s="5" t="s">
        <v>87</v>
      </c>
      <c r="C389" s="103">
        <v>0.35</v>
      </c>
    </row>
    <row r="390" spans="1:3" x14ac:dyDescent="0.25">
      <c r="A390" s="102" t="s">
        <v>80</v>
      </c>
      <c r="B390" s="5" t="s">
        <v>148</v>
      </c>
      <c r="C390" s="103">
        <v>0.4</v>
      </c>
    </row>
    <row r="391" spans="1:3" x14ac:dyDescent="0.25">
      <c r="A391" s="102" t="s">
        <v>80</v>
      </c>
      <c r="B391" s="5" t="s">
        <v>149</v>
      </c>
      <c r="C391" s="103">
        <v>0.45</v>
      </c>
    </row>
    <row r="392" spans="1:3" x14ac:dyDescent="0.25">
      <c r="A392" s="102" t="s">
        <v>80</v>
      </c>
      <c r="B392" s="5" t="s">
        <v>150</v>
      </c>
      <c r="C392" s="103">
        <v>0.5</v>
      </c>
    </row>
    <row r="393" spans="1:3" x14ac:dyDescent="0.25">
      <c r="A393" s="102" t="s">
        <v>80</v>
      </c>
      <c r="B393" s="5" t="s">
        <v>151</v>
      </c>
      <c r="C393" s="103">
        <v>0.55000000000000004</v>
      </c>
    </row>
    <row r="394" spans="1:3" x14ac:dyDescent="0.25">
      <c r="A394" s="102" t="s">
        <v>80</v>
      </c>
      <c r="B394" s="5" t="s">
        <v>74</v>
      </c>
      <c r="C394" s="104">
        <v>0</v>
      </c>
    </row>
    <row r="395" spans="1:3" x14ac:dyDescent="0.25">
      <c r="A395" s="102" t="s">
        <v>102</v>
      </c>
      <c r="B395" s="5" t="s">
        <v>146</v>
      </c>
      <c r="C395" s="103">
        <v>0.25</v>
      </c>
    </row>
    <row r="396" spans="1:3" x14ac:dyDescent="0.25">
      <c r="A396" s="102" t="s">
        <v>102</v>
      </c>
      <c r="B396" s="5" t="s">
        <v>147</v>
      </c>
      <c r="C396" s="103">
        <v>0.3</v>
      </c>
    </row>
    <row r="397" spans="1:3" x14ac:dyDescent="0.25">
      <c r="A397" s="102" t="s">
        <v>102</v>
      </c>
      <c r="B397" s="5" t="s">
        <v>87</v>
      </c>
      <c r="C397" s="103">
        <v>0.45</v>
      </c>
    </row>
    <row r="398" spans="1:3" x14ac:dyDescent="0.25">
      <c r="A398" s="102" t="s">
        <v>102</v>
      </c>
      <c r="B398" s="5" t="s">
        <v>148</v>
      </c>
      <c r="C398" s="103">
        <v>0.4</v>
      </c>
    </row>
    <row r="399" spans="1:3" x14ac:dyDescent="0.25">
      <c r="A399" s="102" t="s">
        <v>102</v>
      </c>
      <c r="B399" s="5" t="s">
        <v>149</v>
      </c>
      <c r="C399" s="103">
        <v>0.45</v>
      </c>
    </row>
    <row r="400" spans="1:3" x14ac:dyDescent="0.25">
      <c r="A400" s="102" t="s">
        <v>102</v>
      </c>
      <c r="B400" s="5" t="s">
        <v>150</v>
      </c>
      <c r="C400" s="103">
        <v>0.5</v>
      </c>
    </row>
    <row r="401" spans="1:3" x14ac:dyDescent="0.25">
      <c r="A401" s="102" t="s">
        <v>102</v>
      </c>
      <c r="B401" s="5" t="s">
        <v>151</v>
      </c>
      <c r="C401" s="103">
        <v>0.55000000000000004</v>
      </c>
    </row>
    <row r="402" spans="1:3" x14ac:dyDescent="0.25">
      <c r="A402" s="102" t="s">
        <v>102</v>
      </c>
      <c r="B402" s="5" t="s">
        <v>74</v>
      </c>
      <c r="C402" s="104">
        <v>0</v>
      </c>
    </row>
    <row r="403" spans="1:3" x14ac:dyDescent="0.25">
      <c r="A403" s="102" t="s">
        <v>99</v>
      </c>
      <c r="B403" s="5" t="s">
        <v>146</v>
      </c>
      <c r="C403" s="103">
        <v>0.25</v>
      </c>
    </row>
    <row r="404" spans="1:3" x14ac:dyDescent="0.25">
      <c r="A404" s="102" t="s">
        <v>99</v>
      </c>
      <c r="B404" s="5" t="s">
        <v>147</v>
      </c>
      <c r="C404" s="103">
        <v>0.3</v>
      </c>
    </row>
    <row r="405" spans="1:3" x14ac:dyDescent="0.25">
      <c r="A405" s="102" t="s">
        <v>99</v>
      </c>
      <c r="B405" s="5" t="s">
        <v>87</v>
      </c>
      <c r="C405" s="103">
        <v>0.35</v>
      </c>
    </row>
    <row r="406" spans="1:3" x14ac:dyDescent="0.25">
      <c r="A406" s="102" t="s">
        <v>99</v>
      </c>
      <c r="B406" s="5" t="s">
        <v>148</v>
      </c>
      <c r="C406" s="103">
        <v>0.4</v>
      </c>
    </row>
    <row r="407" spans="1:3" x14ac:dyDescent="0.25">
      <c r="A407" s="102" t="s">
        <v>99</v>
      </c>
      <c r="B407" s="5" t="s">
        <v>149</v>
      </c>
      <c r="C407" s="103">
        <v>0.45</v>
      </c>
    </row>
    <row r="408" spans="1:3" x14ac:dyDescent="0.25">
      <c r="A408" s="102" t="s">
        <v>99</v>
      </c>
      <c r="B408" s="5" t="s">
        <v>150</v>
      </c>
      <c r="C408" s="103">
        <v>0.5</v>
      </c>
    </row>
    <row r="409" spans="1:3" x14ac:dyDescent="0.25">
      <c r="A409" s="102" t="s">
        <v>99</v>
      </c>
      <c r="B409" s="5" t="s">
        <v>151</v>
      </c>
      <c r="C409" s="103">
        <v>0.55000000000000004</v>
      </c>
    </row>
    <row r="410" spans="1:3" x14ac:dyDescent="0.25">
      <c r="A410" s="102" t="s">
        <v>99</v>
      </c>
      <c r="B410" s="5" t="s">
        <v>74</v>
      </c>
      <c r="C410" s="104">
        <v>0</v>
      </c>
    </row>
    <row r="411" spans="1:3" x14ac:dyDescent="0.25">
      <c r="A411" s="102" t="s">
        <v>100</v>
      </c>
      <c r="B411" s="5" t="s">
        <v>146</v>
      </c>
      <c r="C411" s="103">
        <v>0.25</v>
      </c>
    </row>
    <row r="412" spans="1:3" x14ac:dyDescent="0.25">
      <c r="A412" s="102" t="s">
        <v>100</v>
      </c>
      <c r="B412" s="5" t="s">
        <v>147</v>
      </c>
      <c r="C412" s="103">
        <v>0.3</v>
      </c>
    </row>
    <row r="413" spans="1:3" x14ac:dyDescent="0.25">
      <c r="A413" s="102" t="s">
        <v>100</v>
      </c>
      <c r="B413" s="5" t="s">
        <v>87</v>
      </c>
      <c r="C413" s="103">
        <v>0.35</v>
      </c>
    </row>
    <row r="414" spans="1:3" x14ac:dyDescent="0.25">
      <c r="A414" s="102" t="s">
        <v>100</v>
      </c>
      <c r="B414" s="5" t="s">
        <v>148</v>
      </c>
      <c r="C414" s="103">
        <v>0.4</v>
      </c>
    </row>
    <row r="415" spans="1:3" x14ac:dyDescent="0.25">
      <c r="A415" s="102" t="s">
        <v>100</v>
      </c>
      <c r="B415" s="5" t="s">
        <v>149</v>
      </c>
      <c r="C415" s="103">
        <v>0.45</v>
      </c>
    </row>
    <row r="416" spans="1:3" x14ac:dyDescent="0.25">
      <c r="A416" s="102" t="s">
        <v>100</v>
      </c>
      <c r="B416" s="5" t="s">
        <v>150</v>
      </c>
      <c r="C416" s="103">
        <v>0.5</v>
      </c>
    </row>
    <row r="417" spans="1:3" x14ac:dyDescent="0.25">
      <c r="A417" s="102" t="s">
        <v>100</v>
      </c>
      <c r="B417" s="5" t="s">
        <v>151</v>
      </c>
      <c r="C417" s="103">
        <v>0.55000000000000004</v>
      </c>
    </row>
    <row r="418" spans="1:3" x14ac:dyDescent="0.25">
      <c r="A418" s="102" t="s">
        <v>100</v>
      </c>
      <c r="B418" s="5" t="s">
        <v>74</v>
      </c>
      <c r="C418" s="104">
        <v>0</v>
      </c>
    </row>
    <row r="419" spans="1:3" x14ac:dyDescent="0.25">
      <c r="A419" s="102" t="s">
        <v>101</v>
      </c>
      <c r="B419" s="5" t="s">
        <v>146</v>
      </c>
      <c r="C419" s="103">
        <v>0.25</v>
      </c>
    </row>
    <row r="420" spans="1:3" x14ac:dyDescent="0.25">
      <c r="A420" s="102" t="s">
        <v>101</v>
      </c>
      <c r="B420" s="5" t="s">
        <v>147</v>
      </c>
      <c r="C420" s="103">
        <v>0.3</v>
      </c>
    </row>
    <row r="421" spans="1:3" x14ac:dyDescent="0.25">
      <c r="A421" s="102" t="s">
        <v>101</v>
      </c>
      <c r="B421" s="5" t="s">
        <v>87</v>
      </c>
      <c r="C421" s="103">
        <v>0.35</v>
      </c>
    </row>
    <row r="422" spans="1:3" x14ac:dyDescent="0.25">
      <c r="A422" s="102" t="s">
        <v>101</v>
      </c>
      <c r="B422" s="5" t="s">
        <v>148</v>
      </c>
      <c r="C422" s="103">
        <v>0.4</v>
      </c>
    </row>
    <row r="423" spans="1:3" x14ac:dyDescent="0.25">
      <c r="A423" s="102" t="s">
        <v>101</v>
      </c>
      <c r="B423" s="5" t="s">
        <v>149</v>
      </c>
      <c r="C423" s="103">
        <v>0.45</v>
      </c>
    </row>
    <row r="424" spans="1:3" x14ac:dyDescent="0.25">
      <c r="A424" s="102" t="s">
        <v>101</v>
      </c>
      <c r="B424" s="5" t="s">
        <v>150</v>
      </c>
      <c r="C424" s="103">
        <v>0.5</v>
      </c>
    </row>
    <row r="425" spans="1:3" x14ac:dyDescent="0.25">
      <c r="A425" s="102" t="s">
        <v>101</v>
      </c>
      <c r="B425" s="5" t="s">
        <v>151</v>
      </c>
      <c r="C425" s="103">
        <v>0.55000000000000004</v>
      </c>
    </row>
    <row r="426" spans="1:3" ht="15.75" thickBot="1" x14ac:dyDescent="0.3">
      <c r="A426" s="105" t="s">
        <v>101</v>
      </c>
      <c r="B426" s="56" t="s">
        <v>74</v>
      </c>
      <c r="C426" s="106">
        <v>0</v>
      </c>
    </row>
    <row r="427" spans="1:3" ht="15.75" thickBot="1" x14ac:dyDescent="0.3"/>
    <row r="428" spans="1:3" x14ac:dyDescent="0.25">
      <c r="A428" s="159" t="s">
        <v>83</v>
      </c>
      <c r="B428" s="160"/>
      <c r="C428" s="161"/>
    </row>
    <row r="429" spans="1:3" x14ac:dyDescent="0.25">
      <c r="A429" s="99" t="s">
        <v>15</v>
      </c>
      <c r="B429" s="98" t="s">
        <v>153</v>
      </c>
      <c r="C429" s="100" t="s">
        <v>152</v>
      </c>
    </row>
    <row r="430" spans="1:3" ht="15.75" thickBot="1" x14ac:dyDescent="0.3">
      <c r="A430" s="36" t="str">
        <f>ConfigurationSetup!M3</f>
        <v>Motorcycle</v>
      </c>
      <c r="B430" s="48" t="str">
        <f>ConfigurationSetup!M26</f>
        <v>1 Year - 30</v>
      </c>
      <c r="C430" s="37"/>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65" t="s">
        <v>208</v>
      </c>
      <c r="B1" s="165"/>
      <c r="C1" s="165"/>
    </row>
    <row r="2" spans="1:7" x14ac:dyDescent="0.25">
      <c r="A2" s="11" t="s">
        <v>89</v>
      </c>
      <c r="B2" s="11" t="s">
        <v>119</v>
      </c>
      <c r="C2" s="3" t="s">
        <v>127</v>
      </c>
    </row>
    <row r="3" spans="1:7" x14ac:dyDescent="0.25">
      <c r="A3" s="3" t="s">
        <v>117</v>
      </c>
      <c r="B3" s="39">
        <f ca="1">TODAY()</f>
        <v>42862</v>
      </c>
      <c r="C3" s="3">
        <f>IF(B$9&lt;B2,1,0)</f>
        <v>1</v>
      </c>
    </row>
    <row r="4" spans="1:7" x14ac:dyDescent="0.25">
      <c r="A4" s="3" t="s">
        <v>124</v>
      </c>
      <c r="B4" s="39">
        <f ca="1">B3-1</f>
        <v>42861</v>
      </c>
      <c r="C4" s="3">
        <f ca="1">IF(B$9&lt;B3,1,0)</f>
        <v>1</v>
      </c>
    </row>
    <row r="5" spans="1:7" x14ac:dyDescent="0.25">
      <c r="A5" s="3" t="s">
        <v>118</v>
      </c>
      <c r="B5" s="39">
        <f ca="1">EDATE(B3,-12)</f>
        <v>42497</v>
      </c>
      <c r="C5" s="3">
        <f ca="1">IF(B$9&lt;B5,1,0)</f>
        <v>1</v>
      </c>
    </row>
    <row r="6" spans="1:7" x14ac:dyDescent="0.25">
      <c r="A6" s="39" t="s">
        <v>120</v>
      </c>
      <c r="B6" s="39">
        <f ca="1">EDATE(B3,-24)</f>
        <v>42131</v>
      </c>
      <c r="C6" s="3">
        <f ca="1">IF(B$9&lt;B6,1,0)</f>
        <v>1</v>
      </c>
    </row>
    <row r="7" spans="1:7" x14ac:dyDescent="0.25">
      <c r="A7" s="39" t="s">
        <v>121</v>
      </c>
      <c r="B7" s="39">
        <f ca="1">EDATE(B3,-36)</f>
        <v>41766</v>
      </c>
      <c r="C7" s="3">
        <f ca="1">IF(B$9&lt;B7,1,0)</f>
        <v>0</v>
      </c>
    </row>
    <row r="8" spans="1:7" x14ac:dyDescent="0.25">
      <c r="A8" s="24"/>
      <c r="B8" s="24"/>
    </row>
    <row r="9" spans="1:7" x14ac:dyDescent="0.25">
      <c r="A9" s="2" t="s">
        <v>122</v>
      </c>
      <c r="B9" s="38">
        <f>ConfigurationSetup!M7</f>
        <v>42052</v>
      </c>
    </row>
    <row r="10" spans="1:7" ht="15.75" thickBot="1" x14ac:dyDescent="0.3">
      <c r="A10" s="36" t="s">
        <v>125</v>
      </c>
      <c r="B10" s="37" t="str">
        <f ca="1">DGET(F17:G22,"VehicleAge",A13:B14)</f>
        <v>Vehicle &lt;= 3 years</v>
      </c>
    </row>
    <row r="12" spans="1:7" x14ac:dyDescent="0.25">
      <c r="A12" s="167" t="s">
        <v>83</v>
      </c>
      <c r="B12" s="167"/>
    </row>
    <row r="13" spans="1:7" x14ac:dyDescent="0.25">
      <c r="A13" t="s">
        <v>123</v>
      </c>
      <c r="B13" t="s">
        <v>126</v>
      </c>
    </row>
    <row r="14" spans="1:7" x14ac:dyDescent="0.25">
      <c r="A14">
        <f ca="1">C3+C4+C5+C6+C7</f>
        <v>4</v>
      </c>
    </row>
    <row r="16" spans="1:7" x14ac:dyDescent="0.25">
      <c r="A16" s="166" t="s">
        <v>127</v>
      </c>
      <c r="B16" s="166"/>
      <c r="C16" s="166"/>
      <c r="D16" s="166"/>
      <c r="E16" s="166"/>
      <c r="F16" s="166"/>
      <c r="G16" s="166"/>
    </row>
    <row r="17" spans="1:7" x14ac:dyDescent="0.25">
      <c r="A17" s="40" t="s">
        <v>121</v>
      </c>
      <c r="B17" s="40" t="s">
        <v>120</v>
      </c>
      <c r="C17" s="40" t="s">
        <v>118</v>
      </c>
      <c r="D17" s="1" t="s">
        <v>124</v>
      </c>
      <c r="E17" s="1" t="s">
        <v>117</v>
      </c>
      <c r="F17" s="1" t="s">
        <v>123</v>
      </c>
      <c r="G17" s="1" t="s">
        <v>126</v>
      </c>
    </row>
    <row r="18" spans="1:7" x14ac:dyDescent="0.25">
      <c r="A18">
        <v>0</v>
      </c>
      <c r="B18">
        <v>0</v>
      </c>
      <c r="C18">
        <v>0</v>
      </c>
      <c r="D18">
        <v>0</v>
      </c>
      <c r="E18">
        <v>1</v>
      </c>
      <c r="F18">
        <f>SUM(E18+D18+C18+B18+A18)</f>
        <v>1</v>
      </c>
      <c r="G18" t="s">
        <v>110</v>
      </c>
    </row>
    <row r="19" spans="1:7" x14ac:dyDescent="0.25">
      <c r="A19">
        <v>0</v>
      </c>
      <c r="B19">
        <v>0</v>
      </c>
      <c r="C19">
        <v>0</v>
      </c>
      <c r="D19">
        <v>1</v>
      </c>
      <c r="E19">
        <v>1</v>
      </c>
      <c r="F19">
        <f>SUM(E19+D19+C19+B19+A19)</f>
        <v>2</v>
      </c>
      <c r="G19" t="s">
        <v>111</v>
      </c>
    </row>
    <row r="20" spans="1:7" x14ac:dyDescent="0.25">
      <c r="A20">
        <v>0</v>
      </c>
      <c r="B20">
        <v>0</v>
      </c>
      <c r="C20">
        <v>1</v>
      </c>
      <c r="D20">
        <v>1</v>
      </c>
      <c r="E20">
        <v>1</v>
      </c>
      <c r="F20">
        <f>SUM(E20+D20+C20+B20+A20)</f>
        <v>3</v>
      </c>
      <c r="G20" t="s">
        <v>84</v>
      </c>
    </row>
    <row r="21" spans="1:7" x14ac:dyDescent="0.25">
      <c r="A21">
        <v>0</v>
      </c>
      <c r="B21">
        <v>1</v>
      </c>
      <c r="C21">
        <v>1</v>
      </c>
      <c r="D21">
        <v>1</v>
      </c>
      <c r="E21">
        <v>1</v>
      </c>
      <c r="F21">
        <f>SUM(E21+D21+C21+B21+A21)</f>
        <v>4</v>
      </c>
      <c r="G21" t="s">
        <v>112</v>
      </c>
    </row>
    <row r="22" spans="1:7" x14ac:dyDescent="0.25">
      <c r="A22">
        <v>1</v>
      </c>
      <c r="B22">
        <v>1</v>
      </c>
      <c r="C22">
        <v>1</v>
      </c>
      <c r="D22">
        <v>1</v>
      </c>
      <c r="E22">
        <v>1</v>
      </c>
      <c r="F22">
        <f>SUM(E22+D22+C22+B22+A22)</f>
        <v>5</v>
      </c>
      <c r="G22" t="s">
        <v>113</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65" t="s">
        <v>208</v>
      </c>
      <c r="B1" s="165"/>
      <c r="C1" s="165"/>
    </row>
    <row r="2" spans="1:3" x14ac:dyDescent="0.25">
      <c r="A2" s="11" t="s">
        <v>89</v>
      </c>
      <c r="B2" s="11" t="s">
        <v>119</v>
      </c>
      <c r="C2" s="12" t="s">
        <v>207</v>
      </c>
    </row>
    <row r="3" spans="1:3" x14ac:dyDescent="0.25">
      <c r="A3" s="3" t="s">
        <v>103</v>
      </c>
      <c r="B3" s="141">
        <v>800</v>
      </c>
      <c r="C3" s="3">
        <f t="shared" ref="C3:C8" si="0">IF(B$11&lt;=B3,1,0)</f>
        <v>1</v>
      </c>
    </row>
    <row r="4" spans="1:3" x14ac:dyDescent="0.25">
      <c r="A4" s="3" t="s">
        <v>206</v>
      </c>
      <c r="B4" s="141">
        <v>1000</v>
      </c>
      <c r="C4" s="3">
        <f t="shared" si="0"/>
        <v>1</v>
      </c>
    </row>
    <row r="5" spans="1:3" x14ac:dyDescent="0.25">
      <c r="A5" s="3" t="s">
        <v>48</v>
      </c>
      <c r="B5" s="141">
        <v>1300</v>
      </c>
      <c r="C5" s="3">
        <f t="shared" si="0"/>
        <v>1</v>
      </c>
    </row>
    <row r="6" spans="1:3" x14ac:dyDescent="0.25">
      <c r="A6" s="3" t="s">
        <v>49</v>
      </c>
      <c r="B6" s="141">
        <v>1650</v>
      </c>
      <c r="C6" s="3">
        <f t="shared" si="0"/>
        <v>1</v>
      </c>
    </row>
    <row r="7" spans="1:3" x14ac:dyDescent="0.25">
      <c r="A7" s="3" t="s">
        <v>50</v>
      </c>
      <c r="B7" s="141">
        <v>2200</v>
      </c>
      <c r="C7" s="3">
        <f t="shared" si="0"/>
        <v>1</v>
      </c>
    </row>
    <row r="8" spans="1:3" x14ac:dyDescent="0.25">
      <c r="A8" s="3" t="s">
        <v>51</v>
      </c>
      <c r="B8" s="141">
        <v>3000</v>
      </c>
      <c r="C8" s="3">
        <f t="shared" si="0"/>
        <v>1</v>
      </c>
    </row>
    <row r="9" spans="1:3" x14ac:dyDescent="0.25">
      <c r="A9" s="3" t="s">
        <v>52</v>
      </c>
      <c r="B9" s="141">
        <v>99999999999999</v>
      </c>
      <c r="C9" s="5">
        <f>IF(B$11&gt;B9,0,1)</f>
        <v>1</v>
      </c>
    </row>
    <row r="10" spans="1:3" x14ac:dyDescent="0.25">
      <c r="A10" s="139"/>
      <c r="B10" s="139"/>
      <c r="C10" s="22"/>
    </row>
    <row r="11" spans="1:3" x14ac:dyDescent="0.25">
      <c r="A11" s="2" t="s">
        <v>122</v>
      </c>
      <c r="B11" s="140">
        <v>200</v>
      </c>
      <c r="C11" s="22"/>
    </row>
    <row r="12" spans="1:3" ht="15.75" thickBot="1" x14ac:dyDescent="0.3">
      <c r="A12" s="36" t="s">
        <v>125</v>
      </c>
      <c r="B12" s="37" t="str">
        <f>DGET(H19:I26,"CC",A15:B16)</f>
        <v>0-800</v>
      </c>
    </row>
    <row r="14" spans="1:3" x14ac:dyDescent="0.25">
      <c r="A14" s="167" t="s">
        <v>83</v>
      </c>
      <c r="B14" s="167"/>
    </row>
    <row r="15" spans="1:3" x14ac:dyDescent="0.25">
      <c r="A15" t="s">
        <v>123</v>
      </c>
      <c r="B15" t="s">
        <v>81</v>
      </c>
    </row>
    <row r="16" spans="1:3" x14ac:dyDescent="0.25">
      <c r="A16">
        <f>SUM(C3:C9)</f>
        <v>7</v>
      </c>
    </row>
    <row r="18" spans="1:9" x14ac:dyDescent="0.25">
      <c r="A18" s="35" t="s">
        <v>207</v>
      </c>
      <c r="B18" s="35"/>
      <c r="C18" s="35"/>
      <c r="D18" s="35"/>
      <c r="E18" s="35"/>
      <c r="F18" s="35"/>
      <c r="G18" s="35"/>
    </row>
    <row r="19" spans="1:9" x14ac:dyDescent="0.25">
      <c r="A19" t="s">
        <v>103</v>
      </c>
      <c r="B19" t="s">
        <v>206</v>
      </c>
      <c r="C19" t="s">
        <v>48</v>
      </c>
      <c r="D19" t="s">
        <v>49</v>
      </c>
      <c r="E19" t="s">
        <v>50</v>
      </c>
      <c r="F19" t="s">
        <v>51</v>
      </c>
      <c r="G19" t="s">
        <v>52</v>
      </c>
      <c r="H19" s="1" t="s">
        <v>123</v>
      </c>
      <c r="I19" s="1" t="s">
        <v>81</v>
      </c>
    </row>
    <row r="20" spans="1:9" x14ac:dyDescent="0.25">
      <c r="A20">
        <v>1</v>
      </c>
      <c r="B20">
        <v>1</v>
      </c>
      <c r="C20">
        <v>1</v>
      </c>
      <c r="D20">
        <v>1</v>
      </c>
      <c r="E20">
        <v>1</v>
      </c>
      <c r="F20">
        <v>1</v>
      </c>
      <c r="G20">
        <v>1</v>
      </c>
      <c r="H20">
        <f t="shared" ref="H20:H26" si="1">SUM(E20+D20+C20+B20+A20+F20+G20)</f>
        <v>7</v>
      </c>
      <c r="I20" t="s">
        <v>103</v>
      </c>
    </row>
    <row r="21" spans="1:9" x14ac:dyDescent="0.25">
      <c r="A21">
        <v>0</v>
      </c>
      <c r="B21">
        <v>1</v>
      </c>
      <c r="C21">
        <v>1</v>
      </c>
      <c r="D21">
        <v>1</v>
      </c>
      <c r="E21">
        <v>1</v>
      </c>
      <c r="F21">
        <v>1</v>
      </c>
      <c r="G21">
        <v>1</v>
      </c>
      <c r="H21">
        <f t="shared" si="1"/>
        <v>6</v>
      </c>
      <c r="I21" t="s">
        <v>206</v>
      </c>
    </row>
    <row r="22" spans="1:9" x14ac:dyDescent="0.25">
      <c r="A22">
        <v>0</v>
      </c>
      <c r="B22">
        <v>0</v>
      </c>
      <c r="C22">
        <v>1</v>
      </c>
      <c r="D22">
        <v>1</v>
      </c>
      <c r="E22">
        <v>1</v>
      </c>
      <c r="F22">
        <v>1</v>
      </c>
      <c r="G22">
        <v>1</v>
      </c>
      <c r="H22">
        <f t="shared" si="1"/>
        <v>5</v>
      </c>
      <c r="I22" t="s">
        <v>48</v>
      </c>
    </row>
    <row r="23" spans="1:9" x14ac:dyDescent="0.25">
      <c r="A23">
        <v>0</v>
      </c>
      <c r="B23">
        <v>0</v>
      </c>
      <c r="C23">
        <v>0</v>
      </c>
      <c r="D23">
        <v>1</v>
      </c>
      <c r="E23">
        <v>1</v>
      </c>
      <c r="F23">
        <v>1</v>
      </c>
      <c r="G23">
        <v>1</v>
      </c>
      <c r="H23">
        <f t="shared" si="1"/>
        <v>4</v>
      </c>
      <c r="I23" t="s">
        <v>49</v>
      </c>
    </row>
    <row r="24" spans="1:9" x14ac:dyDescent="0.25">
      <c r="A24">
        <v>0</v>
      </c>
      <c r="B24">
        <v>0</v>
      </c>
      <c r="C24">
        <v>0</v>
      </c>
      <c r="D24">
        <v>0</v>
      </c>
      <c r="E24">
        <v>1</v>
      </c>
      <c r="F24">
        <v>1</v>
      </c>
      <c r="G24">
        <v>1</v>
      </c>
      <c r="H24">
        <f t="shared" si="1"/>
        <v>3</v>
      </c>
      <c r="I24" t="s">
        <v>50</v>
      </c>
    </row>
    <row r="25" spans="1:9" x14ac:dyDescent="0.25">
      <c r="A25">
        <v>0</v>
      </c>
      <c r="B25">
        <v>0</v>
      </c>
      <c r="C25">
        <v>0</v>
      </c>
      <c r="D25">
        <v>0</v>
      </c>
      <c r="E25">
        <v>0</v>
      </c>
      <c r="F25">
        <v>1</v>
      </c>
      <c r="G25">
        <v>1</v>
      </c>
      <c r="H25">
        <f t="shared" si="1"/>
        <v>2</v>
      </c>
      <c r="I25" t="s">
        <v>51</v>
      </c>
    </row>
    <row r="26" spans="1:9" x14ac:dyDescent="0.25">
      <c r="A26">
        <v>0</v>
      </c>
      <c r="B26">
        <v>0</v>
      </c>
      <c r="C26">
        <v>0</v>
      </c>
      <c r="D26">
        <v>0</v>
      </c>
      <c r="E26">
        <v>0</v>
      </c>
      <c r="F26">
        <v>0</v>
      </c>
      <c r="G26">
        <v>1</v>
      </c>
      <c r="H26">
        <f t="shared" si="1"/>
        <v>1</v>
      </c>
      <c r="I26" t="s">
        <v>52</v>
      </c>
    </row>
    <row r="29" spans="1:9" x14ac:dyDescent="0.25">
      <c r="F29" s="167"/>
      <c r="G29" s="167"/>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2017-05-07T15:46:39Z</dcterms:modified>
</cp:coreProperties>
</file>