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t\Documents\Universidad\8vo Semestre\Lab. Computación Gráfica\Proyecto_Final_Computacion_Grafica\"/>
    </mc:Choice>
  </mc:AlternateContent>
  <xr:revisionPtr revIDLastSave="0" documentId="13_ncr:1_{4130FB04-0997-42F5-A836-DCB69752580F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H5" i="1"/>
  <c r="H2" i="1"/>
  <c r="D11" i="1"/>
  <c r="C11" i="1"/>
  <c r="C17" i="1"/>
  <c r="C18" i="1" s="1"/>
  <c r="C16" i="1"/>
  <c r="C15" i="1"/>
  <c r="C19" i="1" s="1"/>
  <c r="C23" i="1" s="1"/>
  <c r="F5" i="1"/>
  <c r="I5" i="1" s="1"/>
  <c r="E10" i="1" s="1"/>
  <c r="F10" i="1" s="1"/>
  <c r="D5" i="1"/>
  <c r="F2" i="1"/>
  <c r="D2" i="1"/>
  <c r="C25" i="1" l="1"/>
  <c r="G10" i="1"/>
  <c r="H10" i="1" s="1"/>
  <c r="I2" i="1"/>
  <c r="G2" i="1"/>
  <c r="G5" i="1"/>
  <c r="C24" i="1" l="1"/>
  <c r="C26" i="1" s="1"/>
  <c r="C27" i="1" s="1"/>
  <c r="C28" i="1" s="1"/>
  <c r="E11" i="1"/>
  <c r="F9" i="1"/>
  <c r="F11" i="1" l="1"/>
  <c r="G9" i="1"/>
  <c r="G11" i="1" l="1"/>
  <c r="H9" i="1"/>
  <c r="H11" i="1" s="1"/>
</calcChain>
</file>

<file path=xl/sharedStrings.xml><?xml version="1.0" encoding="utf-8"?>
<sst xmlns="http://schemas.openxmlformats.org/spreadsheetml/2006/main" count="42" uniqueCount="30">
  <si>
    <t>Horas trabajador al día</t>
  </si>
  <si>
    <t>Días trabajador a la semana</t>
  </si>
  <si>
    <t>Horas trabajador a la semana</t>
  </si>
  <si>
    <t>Días trabajador al mes</t>
  </si>
  <si>
    <t>Horas trabajador al mes</t>
  </si>
  <si>
    <t>Sueldo por hora</t>
  </si>
  <si>
    <t>Recursos</t>
  </si>
  <si>
    <t>Energía eléctrica</t>
  </si>
  <si>
    <t>Costo (por mes)</t>
  </si>
  <si>
    <t>Sueldo Base Promedio al mes (Animador)</t>
  </si>
  <si>
    <t>Sueldo Base Promedio al mes (Consultor)</t>
  </si>
  <si>
    <t>Internet</t>
  </si>
  <si>
    <t>Telefonía</t>
  </si>
  <si>
    <t>Puesto</t>
  </si>
  <si>
    <t>Animador</t>
  </si>
  <si>
    <t>Número de trabajadores</t>
  </si>
  <si>
    <t>Consultor</t>
  </si>
  <si>
    <t>Costo total en salarios</t>
  </si>
  <si>
    <t>Total</t>
  </si>
  <si>
    <t>Tiempo trabajado (horas trabajador)</t>
  </si>
  <si>
    <t>Costo total del proyecto</t>
  </si>
  <si>
    <t>Costo Laboral (Salario base + 50%)</t>
  </si>
  <si>
    <t>Suledo por hora</t>
  </si>
  <si>
    <t>Holgura (30% del total)</t>
  </si>
  <si>
    <t>Servicios de Consultoría y Programación (25% del costo total en salarios)</t>
  </si>
  <si>
    <t>30% SAT</t>
  </si>
  <si>
    <t>Utilidad Bruta (Ganancias aparte del salario)</t>
  </si>
  <si>
    <t>Animadores</t>
  </si>
  <si>
    <t>Utilidades, Logística y Planificación (50% del costo total)</t>
  </si>
  <si>
    <t>Suma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</si>
</sst>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9" workbookViewId="0">
      <selection activeCell="D27" sqref="D27"/>
    </sheetView>
  </sheetViews>
  <sheetFormatPr baseColWidth="10" defaultColWidth="15.64453125" defaultRowHeight="15" x14ac:dyDescent="0.5"/>
  <cols>
    <col min="1" max="16384" width="15.64453125" style="1"/>
  </cols>
  <sheetData>
    <row r="1" spans="1:9" ht="60" x14ac:dyDescent="0.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22</v>
      </c>
    </row>
    <row r="2" spans="1:9" x14ac:dyDescent="0.5">
      <c r="A2" s="2">
        <v>18076</v>
      </c>
      <c r="B2" s="1">
        <v>6</v>
      </c>
      <c r="C2" s="1">
        <v>5</v>
      </c>
      <c r="D2" s="1">
        <f>$B$2*$C$2</f>
        <v>30</v>
      </c>
      <c r="E2" s="1">
        <v>20</v>
      </c>
      <c r="F2" s="1">
        <f>$B$2*$E$2</f>
        <v>120</v>
      </c>
      <c r="G2" s="3">
        <f>$A$2/$F$2</f>
        <v>150.63333333333333</v>
      </c>
      <c r="H2" s="3">
        <f>A2+0.5*A2</f>
        <v>27114</v>
      </c>
      <c r="I2" s="3">
        <f>H2/F2</f>
        <v>225.95</v>
      </c>
    </row>
    <row r="4" spans="1:9" ht="60" x14ac:dyDescent="0.5">
      <c r="A4" s="1" t="s">
        <v>10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21</v>
      </c>
      <c r="I4" s="1" t="s">
        <v>22</v>
      </c>
    </row>
    <row r="5" spans="1:9" x14ac:dyDescent="0.5">
      <c r="A5" s="2">
        <v>19745.3</v>
      </c>
      <c r="B5" s="1">
        <v>6</v>
      </c>
      <c r="C5" s="1">
        <v>5</v>
      </c>
      <c r="D5" s="1">
        <f>$B$2*$C$2</f>
        <v>30</v>
      </c>
      <c r="E5" s="1">
        <v>20</v>
      </c>
      <c r="F5" s="1">
        <f>$B$2*$E$2</f>
        <v>120</v>
      </c>
      <c r="G5" s="3">
        <f>$A$5/$F$5</f>
        <v>164.54416666666665</v>
      </c>
      <c r="H5" s="3">
        <f>A5+0.5*A5</f>
        <v>29617.949999999997</v>
      </c>
      <c r="I5" s="3">
        <f>H5/F5</f>
        <v>246.81624999999997</v>
      </c>
    </row>
    <row r="8" spans="1:9" ht="90" x14ac:dyDescent="0.5">
      <c r="B8" s="1" t="s">
        <v>13</v>
      </c>
      <c r="C8" s="1" t="s">
        <v>15</v>
      </c>
      <c r="D8" s="1" t="s">
        <v>19</v>
      </c>
      <c r="E8" s="1" t="s">
        <v>17</v>
      </c>
      <c r="F8" s="1" t="s">
        <v>24</v>
      </c>
      <c r="G8" s="1" t="s">
        <v>25</v>
      </c>
      <c r="H8" s="1" t="s">
        <v>26</v>
      </c>
    </row>
    <row r="9" spans="1:9" x14ac:dyDescent="0.5">
      <c r="B9" s="1" t="s">
        <v>14</v>
      </c>
      <c r="C9" s="1">
        <v>2</v>
      </c>
      <c r="D9" s="1">
        <v>90</v>
      </c>
      <c r="E9" s="3">
        <f>(I2*D9)*C9</f>
        <v>40671</v>
      </c>
      <c r="F9" s="3">
        <f>E9*0.25</f>
        <v>10167.75</v>
      </c>
      <c r="G9" s="3">
        <f>F9*0.3</f>
        <v>3050.3249999999998</v>
      </c>
      <c r="H9" s="3">
        <f>F9-G9</f>
        <v>7117.4250000000002</v>
      </c>
    </row>
    <row r="10" spans="1:9" x14ac:dyDescent="0.5">
      <c r="B10" s="1" t="s">
        <v>16</v>
      </c>
      <c r="C10" s="1">
        <v>1</v>
      </c>
      <c r="D10" s="1">
        <v>30</v>
      </c>
      <c r="E10" s="3">
        <f>(I5*D10)*C10</f>
        <v>7404.4874999999993</v>
      </c>
      <c r="F10" s="3">
        <f>E10*0.25</f>
        <v>1851.1218749999998</v>
      </c>
      <c r="G10" s="3">
        <f>F10*0.3</f>
        <v>555.3365624999999</v>
      </c>
      <c r="H10" s="3">
        <f>F10-G10</f>
        <v>1295.7853124999999</v>
      </c>
    </row>
    <row r="11" spans="1:9" x14ac:dyDescent="0.5">
      <c r="A11" s="1" t="s">
        <v>18</v>
      </c>
      <c r="C11" s="1">
        <f>C9+C10</f>
        <v>3</v>
      </c>
      <c r="D11" s="1">
        <f>SUM(D9:D10)</f>
        <v>120</v>
      </c>
      <c r="E11" s="3">
        <f>SUM(E9:E10)</f>
        <v>48075.487500000003</v>
      </c>
      <c r="F11" s="3">
        <f>SUM(F9:F10)</f>
        <v>12018.871875000001</v>
      </c>
      <c r="G11" s="3">
        <f>SUM(G9:G10)</f>
        <v>3605.6615624999995</v>
      </c>
      <c r="H11" s="3">
        <f>SUM(H9:H10)</f>
        <v>8413.2103124999994</v>
      </c>
    </row>
    <row r="14" spans="1:9" ht="30" x14ac:dyDescent="0.5">
      <c r="B14" s="1" t="s">
        <v>6</v>
      </c>
      <c r="C14" s="1" t="s">
        <v>8</v>
      </c>
    </row>
    <row r="15" spans="1:9" ht="30" x14ac:dyDescent="0.5">
      <c r="B15" s="1" t="s">
        <v>7</v>
      </c>
      <c r="C15" s="2">
        <f>450*3</f>
        <v>1350</v>
      </c>
    </row>
    <row r="16" spans="1:9" x14ac:dyDescent="0.5">
      <c r="B16" s="1" t="s">
        <v>11</v>
      </c>
      <c r="C16" s="2">
        <f>500*3</f>
        <v>1500</v>
      </c>
    </row>
    <row r="17" spans="1:3" x14ac:dyDescent="0.5">
      <c r="B17" s="1" t="s">
        <v>12</v>
      </c>
      <c r="C17" s="2">
        <f>400*3</f>
        <v>1200</v>
      </c>
    </row>
    <row r="18" spans="1:3" ht="30" x14ac:dyDescent="0.5">
      <c r="B18" s="1" t="s">
        <v>23</v>
      </c>
      <c r="C18" s="2">
        <f>(C17+C15+C16)*0.3</f>
        <v>1215</v>
      </c>
    </row>
    <row r="19" spans="1:3" x14ac:dyDescent="0.5">
      <c r="A19" s="1" t="s">
        <v>18</v>
      </c>
      <c r="C19" s="3">
        <f>SUM(C15:C18)</f>
        <v>5265</v>
      </c>
    </row>
    <row r="22" spans="1:3" ht="30" x14ac:dyDescent="0.5">
      <c r="B22" s="1" t="s">
        <v>20</v>
      </c>
    </row>
    <row r="23" spans="1:3" x14ac:dyDescent="0.5">
      <c r="B23" s="1" t="s">
        <v>6</v>
      </c>
      <c r="C23" s="3">
        <f>C19</f>
        <v>5265</v>
      </c>
    </row>
    <row r="24" spans="1:3" x14ac:dyDescent="0.5">
      <c r="B24" s="1" t="s">
        <v>27</v>
      </c>
      <c r="C24" s="3">
        <f>E9</f>
        <v>40671</v>
      </c>
    </row>
    <row r="25" spans="1:3" x14ac:dyDescent="0.5">
      <c r="B25" s="1" t="s">
        <v>16</v>
      </c>
      <c r="C25" s="3">
        <f>E10</f>
        <v>7404.4874999999993</v>
      </c>
    </row>
    <row r="26" spans="1:3" x14ac:dyDescent="0.5">
      <c r="A26" s="1" t="s">
        <v>18</v>
      </c>
      <c r="C26" s="3">
        <f>SUM(C23:C25)</f>
        <v>53340.487500000003</v>
      </c>
    </row>
    <row r="27" spans="1:3" ht="75" x14ac:dyDescent="0.5">
      <c r="B27" s="1" t="s">
        <v>28</v>
      </c>
      <c r="C27" s="3">
        <f>(C26)*0.5</f>
        <v>26670.243750000001</v>
      </c>
    </row>
    <row r="28" spans="1:3" x14ac:dyDescent="0.5">
      <c r="A28" s="1" t="s">
        <v>29</v>
      </c>
      <c r="C28" s="3">
        <f>C27+C26</f>
        <v>80010.731250000012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 Jesus Hernandez Torres</dc:creator>
  <cp:lastModifiedBy>Agustin de Jesus Hernandez Torres</cp:lastModifiedBy>
  <dcterms:created xsi:type="dcterms:W3CDTF">2015-06-05T18:19:34Z</dcterms:created>
  <dcterms:modified xsi:type="dcterms:W3CDTF">2021-07-23T22:16:30Z</dcterms:modified>
</cp:coreProperties>
</file>